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defaultThemeVersion="166925"/>
  <mc:AlternateContent xmlns:mc="http://schemas.openxmlformats.org/markup-compatibility/2006">
    <mc:Choice Requires="x15">
      <x15ac:absPath xmlns:x15ac="http://schemas.microsoft.com/office/spreadsheetml/2010/11/ac" url="G:\Unidades compartidas\1 Henry Moreno\CD-336-2025\CONTRACTUAL\CONSOLIDADOS\"/>
    </mc:Choice>
  </mc:AlternateContent>
  <xr:revisionPtr revIDLastSave="0" documentId="13_ncr:1_{60DFAA17-27DC-4115-AFB0-03A6A484E1C6}" xr6:coauthVersionLast="47" xr6:coauthVersionMax="47" xr10:uidLastSave="{00000000-0000-0000-0000-000000000000}"/>
  <bookViews>
    <workbookView xWindow="-120" yWindow="-120" windowWidth="29040" windowHeight="15720" firstSheet="1" activeTab="1" xr2:uid="{00000000-000D-0000-FFFF-FFFF00000000}"/>
  </bookViews>
  <sheets>
    <sheet name="EJEMPLO DE ACTIVOS DE INFORMACI" sheetId="18" state="hidden" r:id="rId1"/>
    <sheet name="TOTAL_ACT_INF" sheetId="39" r:id="rId2"/>
    <sheet name="Gráfico1" sheetId="42" state="hidden" r:id="rId3"/>
    <sheet name="TD" sheetId="41" state="hidden" r:id="rId4"/>
    <sheet name="Hoja3" sheetId="40" state="hidden" r:id="rId5"/>
    <sheet name="DEPLEGABLES" sheetId="35" state="hidden" r:id="rId6"/>
    <sheet name="Hoja 1" sheetId="33" state="hidden" r:id="rId7"/>
  </sheets>
  <externalReferences>
    <externalReference r:id="rId8"/>
  </externalReferences>
  <definedNames>
    <definedName name="_xlnm._FilterDatabase" localSheetId="1" hidden="1">TOTAL_ACT_INF!$A$5:$AC$5</definedName>
    <definedName name="Administración_de_Inmuebles">#REF!</definedName>
    <definedName name="Administración_de_Operaciones">#REF!</definedName>
    <definedName name="Administración_de_Recursos_Físicos">#REF!</definedName>
    <definedName name="Administración_de_Recursos_Humanos">#REF!</definedName>
    <definedName name="Almacenamiento_portable">#REF!</definedName>
    <definedName name="Almacenamiento_portátil">#REF!</definedName>
    <definedName name="Aplicación">#REF!</definedName>
    <definedName name="Aplicación___Base_de_datos">#REF!</definedName>
    <definedName name="Captaciones">#REF!</definedName>
    <definedName name="Categoria">#REF!</definedName>
    <definedName name="catod">#REF!</definedName>
    <definedName name="Colocaciones">#REF!</definedName>
    <definedName name="Comercio_Exterior">#REF!</definedName>
    <definedName name="Dispositivo_móvil">#REF!</definedName>
    <definedName name="E">#REF!</definedName>
    <definedName name="Electrónico">#REF!</definedName>
    <definedName name="Electrónico1">#REF!</definedName>
    <definedName name="Electrónico2">#REF!</definedName>
    <definedName name="ElectrónicoAlmacenamiento_Portátil">#REF!</definedName>
    <definedName name="Equipo_de_cómputo">#REF!</definedName>
    <definedName name="Estudios_de_Organización">#REF!</definedName>
    <definedName name="Etiquetaa">#REF!</definedName>
    <definedName name="Etiquetac">#REF!</definedName>
    <definedName name="Etiquetai">#REF!</definedName>
    <definedName name="EXCEPCION">[1]Hoja2!$C$6:$C$8</definedName>
    <definedName name="Externo">#REF!</definedName>
    <definedName name="Físico">#REF!</definedName>
    <definedName name="Físico1">#REF!</definedName>
    <definedName name="Físico2">#REF!</definedName>
    <definedName name="FísicoAlmacenamiento_Portátil">#REF!</definedName>
    <definedName name="Forma">#REF!</definedName>
    <definedName name="Gestión_Contable">#REF!</definedName>
    <definedName name="Gestión_de_IT">#REF!</definedName>
    <definedName name="Gestión_de_Seguridad">#REF!</definedName>
    <definedName name="Gestión_de_Tesorería">#REF!</definedName>
    <definedName name="Gestión_Financiera">#REF!</definedName>
    <definedName name="Gestión_Jurídica">#REF!</definedName>
    <definedName name="Gestión_Tributaria">#REF!</definedName>
    <definedName name="Hardware_de_propósito_específico">#REF!</definedName>
    <definedName name="Infraestructura_de_TI">#REF!</definedName>
    <definedName name="JURIDICO">[1]Hoja2!$E$6:$E$11</definedName>
    <definedName name="LEGAL">[1]Hoja2!$D$6:$D$11</definedName>
    <definedName name="LineaNegocio">#REF!</definedName>
    <definedName name="Mercadeo__Administración__Canales__Quejas_y_Reclamos_">#REF!</definedName>
    <definedName name="Mercadeo__Diseño_y_Seguimiento_a_Ventas_">#REF!</definedName>
    <definedName name="Mercadeo_Administración_Canales_QuejasyReclamos">#REF!</definedName>
    <definedName name="n_a">#REF!</definedName>
    <definedName name="Operaciones_Leasing">#REF!</definedName>
    <definedName name="Otros_Infraestructura">#REF!</definedName>
    <definedName name="Papel">#REF!</definedName>
    <definedName name="Proceso">#REF!</definedName>
    <definedName name="Procesos">#REF!</definedName>
    <definedName name="Responsables">#REF!</definedName>
    <definedName name="S">#REF!</definedName>
    <definedName name="Servicios_Canales_Electrónicos">#REF!</definedName>
    <definedName name="Servicios_Oficinas">#REF!</definedName>
    <definedName name="Servidor_de_archivos">#REF!</definedName>
    <definedName name="Sistemas_de_Administración_de_Riesgos">#REF!</definedName>
    <definedName name="TipoI">#REF!</definedName>
    <definedName name="TipoII">#REF!</definedName>
  </definedNames>
  <calcPr calcId="191029"/>
  <customWorkbookViews>
    <customWorkbookView name="Filtro 1" guid="{67646FC7-A0BF-4803-A734-7F31BE222456}" maximized="1" windowWidth="0" windowHeight="0" activeSheetId="0"/>
  </customWorkbookViews>
  <pivotCaches>
    <pivotCache cacheId="0"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79" i="39" l="1"/>
  <c r="K79" i="39"/>
  <c r="M79" i="39"/>
  <c r="I80" i="39"/>
  <c r="K80" i="39"/>
  <c r="M80" i="39"/>
  <c r="I81" i="39"/>
  <c r="K81" i="39"/>
  <c r="M81" i="39"/>
  <c r="I82" i="39"/>
  <c r="K82" i="39"/>
  <c r="M82" i="39"/>
  <c r="I83" i="39"/>
  <c r="K83" i="39"/>
  <c r="M83" i="39"/>
  <c r="I84" i="39"/>
  <c r="K84" i="39"/>
  <c r="M84" i="39"/>
  <c r="I85" i="39"/>
  <c r="K85" i="39"/>
  <c r="M85" i="39"/>
  <c r="I86" i="39"/>
  <c r="K86" i="39"/>
  <c r="M86" i="39"/>
  <c r="I87" i="39"/>
  <c r="K87" i="39"/>
  <c r="M87" i="39"/>
  <c r="I88" i="39"/>
  <c r="K88" i="39"/>
  <c r="M88" i="39"/>
  <c r="I89" i="39"/>
  <c r="K89" i="39"/>
  <c r="M89" i="39"/>
  <c r="I90" i="39"/>
  <c r="K90" i="39"/>
  <c r="M90" i="39"/>
  <c r="I91" i="39"/>
  <c r="K91" i="39"/>
  <c r="M91" i="39"/>
  <c r="I92" i="39"/>
  <c r="K92" i="39"/>
  <c r="M92" i="39"/>
  <c r="I94" i="39"/>
  <c r="K94" i="39"/>
  <c r="M94" i="39"/>
  <c r="I95" i="39"/>
  <c r="K95" i="39"/>
  <c r="M95" i="39"/>
  <c r="I96" i="39"/>
  <c r="K96" i="39"/>
  <c r="M96" i="39"/>
  <c r="I97" i="39"/>
  <c r="K97" i="39"/>
  <c r="M97" i="39"/>
  <c r="I98" i="39"/>
  <c r="K98" i="39"/>
  <c r="M98" i="39"/>
  <c r="I99" i="39"/>
  <c r="K99" i="39"/>
  <c r="M99" i="39"/>
  <c r="I100" i="39"/>
  <c r="K100" i="39"/>
  <c r="M100" i="39"/>
  <c r="I101" i="39"/>
  <c r="K101" i="39"/>
  <c r="M101" i="39"/>
  <c r="I102" i="39"/>
  <c r="K102" i="39"/>
  <c r="M102" i="39"/>
  <c r="I103" i="39"/>
  <c r="K103" i="39"/>
  <c r="M103" i="39"/>
  <c r="I104" i="39"/>
  <c r="K104" i="39"/>
  <c r="M104" i="39"/>
  <c r="I105" i="39"/>
  <c r="K105" i="39"/>
  <c r="M105" i="39"/>
  <c r="I106" i="39"/>
  <c r="K106" i="39"/>
  <c r="M106" i="39"/>
  <c r="I107" i="39"/>
  <c r="K107" i="39"/>
  <c r="M107" i="39"/>
  <c r="I108" i="39"/>
  <c r="K108" i="39"/>
  <c r="M108" i="39"/>
  <c r="I109" i="39"/>
  <c r="K109" i="39"/>
  <c r="M109" i="39"/>
  <c r="I110" i="39"/>
  <c r="I111" i="39"/>
  <c r="K111" i="39"/>
  <c r="M111" i="39"/>
  <c r="I112" i="39"/>
  <c r="K112" i="39"/>
  <c r="M112" i="39"/>
  <c r="I113" i="39"/>
  <c r="K113" i="39"/>
  <c r="M113" i="39"/>
  <c r="I114" i="39"/>
  <c r="K114" i="39"/>
  <c r="M114" i="39"/>
  <c r="I115" i="39"/>
  <c r="K115" i="39"/>
  <c r="M115" i="39"/>
  <c r="I116" i="39"/>
  <c r="K116" i="39"/>
  <c r="M116" i="39"/>
  <c r="I117" i="39"/>
  <c r="I118" i="39"/>
  <c r="K118" i="39"/>
  <c r="M118" i="39"/>
  <c r="I119" i="39"/>
  <c r="K119" i="39"/>
  <c r="M119" i="39"/>
  <c r="I120" i="39"/>
  <c r="K120" i="39"/>
  <c r="M120" i="39"/>
  <c r="I121" i="39"/>
  <c r="K121" i="39"/>
  <c r="M121" i="39"/>
  <c r="I122" i="39"/>
  <c r="K122" i="39"/>
  <c r="M122" i="39"/>
  <c r="I123" i="39"/>
  <c r="K123" i="39"/>
  <c r="M123" i="39"/>
  <c r="I124" i="39"/>
  <c r="K124" i="39"/>
  <c r="M124" i="39"/>
  <c r="I125" i="39"/>
  <c r="K125" i="39"/>
  <c r="M125" i="39"/>
  <c r="I126" i="39"/>
  <c r="K126" i="39"/>
  <c r="M126" i="39"/>
  <c r="I127" i="39"/>
  <c r="K127" i="39"/>
  <c r="M127" i="39"/>
  <c r="I128" i="39"/>
  <c r="K128" i="39"/>
  <c r="M128" i="39"/>
  <c r="I129" i="39"/>
  <c r="K129" i="39"/>
  <c r="M129" i="39"/>
  <c r="I130" i="39"/>
  <c r="K130" i="39"/>
  <c r="M130" i="39"/>
  <c r="I131" i="39"/>
  <c r="K131" i="39"/>
  <c r="M131" i="39"/>
  <c r="I132" i="39"/>
  <c r="K132" i="39"/>
  <c r="M132" i="39"/>
  <c r="I133" i="39"/>
  <c r="K133" i="39"/>
  <c r="M133" i="39"/>
  <c r="I134" i="39"/>
  <c r="K134" i="39"/>
  <c r="M134" i="39"/>
  <c r="I149" i="39"/>
  <c r="K149" i="39"/>
  <c r="M149" i="39"/>
  <c r="I150" i="39"/>
  <c r="K150" i="39"/>
  <c r="M150" i="39"/>
  <c r="I151" i="39"/>
  <c r="K151" i="39"/>
  <c r="M151" i="39"/>
  <c r="I152" i="39"/>
  <c r="K152" i="39"/>
  <c r="M152" i="39"/>
  <c r="I153" i="39"/>
  <c r="K153" i="39"/>
  <c r="M153" i="39"/>
  <c r="I154" i="39"/>
  <c r="K154" i="39"/>
  <c r="M154" i="39"/>
  <c r="I155" i="39"/>
  <c r="K155" i="39"/>
  <c r="M155" i="39"/>
  <c r="I156" i="39"/>
  <c r="K156" i="39"/>
  <c r="M156" i="39"/>
  <c r="I157" i="39"/>
  <c r="K157" i="39"/>
  <c r="M157" i="39"/>
  <c r="I158" i="39"/>
  <c r="K158" i="39"/>
  <c r="M158" i="39"/>
  <c r="I159" i="39"/>
  <c r="K159" i="39"/>
  <c r="M159" i="39"/>
  <c r="I160" i="39"/>
  <c r="K160" i="39"/>
  <c r="M160" i="39"/>
  <c r="I161" i="39"/>
  <c r="K161" i="39"/>
  <c r="M161" i="39"/>
  <c r="I162" i="39"/>
  <c r="K162" i="39"/>
  <c r="M162" i="39"/>
  <c r="I163" i="39"/>
  <c r="K163" i="39"/>
  <c r="M163" i="39"/>
  <c r="I164" i="39"/>
  <c r="K164" i="39"/>
  <c r="M164" i="39"/>
  <c r="I165" i="39"/>
  <c r="K165" i="39"/>
  <c r="M165" i="39"/>
  <c r="I166" i="39"/>
  <c r="K166" i="39"/>
  <c r="M166" i="39"/>
  <c r="I167" i="39"/>
  <c r="K167" i="39"/>
  <c r="M167" i="39"/>
  <c r="I168" i="39"/>
  <c r="K168" i="39"/>
  <c r="M168" i="39"/>
  <c r="I169" i="39"/>
  <c r="I170" i="39"/>
  <c r="I171" i="39"/>
  <c r="K171" i="39"/>
  <c r="M171" i="39"/>
  <c r="I172" i="39"/>
  <c r="K172" i="39"/>
  <c r="M172" i="39"/>
  <c r="I173" i="39"/>
  <c r="K173" i="39"/>
  <c r="M173" i="39"/>
  <c r="I174" i="39"/>
  <c r="I175" i="39"/>
  <c r="K175" i="39"/>
  <c r="M175" i="39"/>
  <c r="I176" i="39"/>
  <c r="K176" i="39"/>
  <c r="M176" i="39"/>
  <c r="I177" i="39"/>
  <c r="K177" i="39"/>
  <c r="M177" i="39"/>
  <c r="I178" i="39"/>
  <c r="K178" i="39"/>
  <c r="M178" i="39"/>
  <c r="I179" i="39"/>
  <c r="K179" i="39"/>
  <c r="M179" i="39"/>
  <c r="I180" i="39"/>
  <c r="K180" i="39"/>
  <c r="M180" i="39"/>
  <c r="I181" i="39"/>
  <c r="K181" i="39"/>
  <c r="M181" i="39"/>
  <c r="N155" i="39" l="1"/>
  <c r="O155" i="39" s="1" a="1"/>
  <c r="O155" i="39" s="1"/>
  <c r="N122" i="39"/>
  <c r="O122" i="39" s="1" a="1"/>
  <c r="O122" i="39" s="1"/>
  <c r="N164" i="39"/>
  <c r="O164" i="39" s="1" a="1"/>
  <c r="O164" i="39" s="1"/>
  <c r="N172" i="39"/>
  <c r="O172" i="39" s="1" a="1"/>
  <c r="O172" i="39" s="1"/>
  <c r="N132" i="39"/>
  <c r="O132" i="39" s="1" a="1"/>
  <c r="O132" i="39" s="1"/>
  <c r="N131" i="39"/>
  <c r="O131" i="39" s="1" a="1"/>
  <c r="O131" i="39" s="1"/>
  <c r="N163" i="39"/>
  <c r="O163" i="39" s="1" a="1"/>
  <c r="O163" i="39" s="1"/>
  <c r="N168" i="39"/>
  <c r="O168" i="39" s="1" a="1"/>
  <c r="O168" i="39" s="1"/>
  <c r="N162" i="39"/>
  <c r="O162" i="39" s="1" a="1"/>
  <c r="O162" i="39" s="1"/>
  <c r="N128" i="39"/>
  <c r="O128" i="39" s="1" a="1"/>
  <c r="O128" i="39" s="1"/>
  <c r="N158" i="39"/>
  <c r="O158" i="39" s="1" a="1"/>
  <c r="O158" i="39" s="1"/>
  <c r="N153" i="39"/>
  <c r="O153" i="39" s="1" a="1"/>
  <c r="O153" i="39" s="1"/>
  <c r="N121" i="39"/>
  <c r="O121" i="39" s="1" a="1"/>
  <c r="O121" i="39" s="1"/>
  <c r="N106" i="39"/>
  <c r="O106" i="39" s="1" a="1"/>
  <c r="O106" i="39" s="1"/>
  <c r="N88" i="39"/>
  <c r="O88" i="39" s="1" a="1"/>
  <c r="O88" i="39" s="1"/>
  <c r="N152" i="39"/>
  <c r="O152" i="39" s="1" a="1"/>
  <c r="O152" i="39" s="1"/>
  <c r="N126" i="39"/>
  <c r="O126" i="39" s="1" a="1"/>
  <c r="O126" i="39" s="1"/>
  <c r="N120" i="39"/>
  <c r="O120" i="39" s="1" a="1"/>
  <c r="O120" i="39" s="1"/>
  <c r="N112" i="39"/>
  <c r="O112" i="39" s="1" a="1"/>
  <c r="O112" i="39" s="1"/>
  <c r="N105" i="39"/>
  <c r="O105" i="39" s="1" a="1"/>
  <c r="O105" i="39" s="1"/>
  <c r="N87" i="39"/>
  <c r="O87" i="39" s="1" a="1"/>
  <c r="O87" i="39" s="1"/>
  <c r="N181" i="39"/>
  <c r="O181" i="39" s="1" a="1"/>
  <c r="O181" i="39" s="1"/>
  <c r="N160" i="39"/>
  <c r="O160" i="39" s="1" a="1"/>
  <c r="O160" i="39" s="1"/>
  <c r="N129" i="39"/>
  <c r="O129" i="39" s="1" a="1"/>
  <c r="O129" i="39" s="1"/>
  <c r="N101" i="39"/>
  <c r="O101" i="39" s="1" a="1"/>
  <c r="O101" i="39" s="1"/>
  <c r="N157" i="39"/>
  <c r="O157" i="39" s="1" a="1"/>
  <c r="O157" i="39" s="1"/>
  <c r="N151" i="39"/>
  <c r="O151" i="39" s="1" a="1"/>
  <c r="O151" i="39" s="1"/>
  <c r="N119" i="39"/>
  <c r="O119" i="39" s="1" a="1"/>
  <c r="O119" i="39" s="1"/>
  <c r="N161" i="39"/>
  <c r="O161" i="39" s="1" a="1"/>
  <c r="O161" i="39" s="1"/>
  <c r="N130" i="39"/>
  <c r="O130" i="39" s="1" a="1"/>
  <c r="O130" i="39" s="1"/>
  <c r="N149" i="39"/>
  <c r="O149" i="39" s="1" a="1"/>
  <c r="O149" i="39" s="1"/>
  <c r="N166" i="39"/>
  <c r="O166" i="39" s="1" a="1"/>
  <c r="O166" i="39" s="1"/>
  <c r="N115" i="39"/>
  <c r="O115" i="39" s="1" a="1"/>
  <c r="O115" i="39" s="1"/>
  <c r="N173" i="39"/>
  <c r="O173" i="39" s="1" a="1"/>
  <c r="O173" i="39" s="1"/>
  <c r="N154" i="39"/>
  <c r="O154" i="39" s="1" a="1"/>
  <c r="O154" i="39" s="1"/>
  <c r="N124" i="39"/>
  <c r="O124" i="39" s="1" a="1"/>
  <c r="O124" i="39" s="1"/>
  <c r="N118" i="39"/>
  <c r="O118" i="39" s="1" a="1"/>
  <c r="O118" i="39" s="1"/>
  <c r="N103" i="39"/>
  <c r="O103" i="39" s="1" a="1"/>
  <c r="O103" i="39" s="1"/>
  <c r="N178" i="39"/>
  <c r="O178" i="39" s="1" a="1"/>
  <c r="O178" i="39" s="1"/>
  <c r="N150" i="39"/>
  <c r="O150" i="39" s="1" a="1"/>
  <c r="O150" i="39" s="1"/>
  <c r="N127" i="39"/>
  <c r="O127" i="39" s="1" a="1"/>
  <c r="O127" i="39" s="1"/>
  <c r="N116" i="39"/>
  <c r="O116" i="39" s="1" a="1"/>
  <c r="O116" i="39" s="1"/>
  <c r="N109" i="39"/>
  <c r="O109" i="39" s="1" a="1"/>
  <c r="O109" i="39" s="1"/>
  <c r="N91" i="39"/>
  <c r="O91" i="39" s="1" a="1"/>
  <c r="O91" i="39" s="1"/>
  <c r="N177" i="39"/>
  <c r="O177" i="39" s="1" a="1"/>
  <c r="O177" i="39" s="1"/>
  <c r="N102" i="39"/>
  <c r="O102" i="39" s="1" a="1"/>
  <c r="O102" i="39" s="1"/>
  <c r="N84" i="39"/>
  <c r="O84" i="39" s="1" a="1"/>
  <c r="O84" i="39" s="1"/>
  <c r="N171" i="39"/>
  <c r="O171" i="39" s="1" a="1"/>
  <c r="O171" i="39" s="1"/>
  <c r="N85" i="39"/>
  <c r="O85" i="39" s="1" a="1"/>
  <c r="O85" i="39" s="1"/>
  <c r="N98" i="39"/>
  <c r="O98" i="39" s="1" a="1"/>
  <c r="O98" i="39" s="1"/>
  <c r="N159" i="39"/>
  <c r="O159" i="39" s="1" a="1"/>
  <c r="O159" i="39" s="1"/>
  <c r="N97" i="39"/>
  <c r="O97" i="39" s="1" a="1"/>
  <c r="O97" i="39" s="1"/>
  <c r="N108" i="39"/>
  <c r="O108" i="39" s="1" a="1"/>
  <c r="O108" i="39" s="1"/>
  <c r="N90" i="39"/>
  <c r="O90" i="39" s="1" a="1"/>
  <c r="O90" i="39" s="1"/>
  <c r="N176" i="39"/>
  <c r="O176" i="39" s="1" a="1"/>
  <c r="O176" i="39" s="1"/>
  <c r="N107" i="39"/>
  <c r="O107" i="39" s="1" a="1"/>
  <c r="O107" i="39" s="1"/>
  <c r="N82" i="39"/>
  <c r="O82" i="39" s="1" a="1"/>
  <c r="O82" i="39" s="1"/>
  <c r="N83" i="39"/>
  <c r="O83" i="39" s="1" a="1"/>
  <c r="O83" i="39" s="1"/>
  <c r="N96" i="39"/>
  <c r="O96" i="39" s="1" a="1"/>
  <c r="O96" i="39" s="1"/>
  <c r="N114" i="39"/>
  <c r="O114" i="39" s="1" a="1"/>
  <c r="O114" i="39" s="1"/>
  <c r="N89" i="39"/>
  <c r="O89" i="39" s="1" a="1"/>
  <c r="O89" i="39" s="1"/>
  <c r="N175" i="39"/>
  <c r="O175" i="39" s="1" a="1"/>
  <c r="O175" i="39" s="1"/>
  <c r="N167" i="39"/>
  <c r="O167" i="39" s="1" a="1"/>
  <c r="O167" i="39" s="1"/>
  <c r="N134" i="39"/>
  <c r="O134" i="39" s="1" a="1"/>
  <c r="O134" i="39" s="1"/>
  <c r="N125" i="39"/>
  <c r="O125" i="39" s="1" a="1"/>
  <c r="O125" i="39" s="1"/>
  <c r="N95" i="39"/>
  <c r="O95" i="39" s="1" a="1"/>
  <c r="O95" i="39" s="1"/>
  <c r="N113" i="39"/>
  <c r="O113" i="39" s="1" a="1"/>
  <c r="O113" i="39" s="1"/>
  <c r="N81" i="39"/>
  <c r="O81" i="39" s="1" a="1"/>
  <c r="O81" i="39" s="1"/>
  <c r="N94" i="39"/>
  <c r="O94" i="39" s="1" a="1"/>
  <c r="O94" i="39" s="1"/>
  <c r="N180" i="39"/>
  <c r="O180" i="39" s="1" a="1"/>
  <c r="O180" i="39" s="1"/>
  <c r="N100" i="39"/>
  <c r="O100" i="39" s="1" a="1"/>
  <c r="O100" i="39" s="1"/>
  <c r="N80" i="39"/>
  <c r="O80" i="39" s="1" a="1"/>
  <c r="O80" i="39" s="1"/>
  <c r="N92" i="39"/>
  <c r="O92" i="39" s="1" a="1"/>
  <c r="O92" i="39" s="1"/>
  <c r="N179" i="39"/>
  <c r="O179" i="39" s="1" a="1"/>
  <c r="O179" i="39" s="1"/>
  <c r="N104" i="39"/>
  <c r="O104" i="39" s="1" a="1"/>
  <c r="O104" i="39" s="1"/>
  <c r="N86" i="39"/>
  <c r="O86" i="39" s="1" a="1"/>
  <c r="O86" i="39" s="1"/>
  <c r="N165" i="39"/>
  <c r="O165" i="39" s="1" a="1"/>
  <c r="O165" i="39" s="1"/>
  <c r="N156" i="39"/>
  <c r="O156" i="39" s="1" a="1"/>
  <c r="O156" i="39" s="1"/>
  <c r="N133" i="39"/>
  <c r="O133" i="39" s="1" a="1"/>
  <c r="O133" i="39" s="1"/>
  <c r="N123" i="39"/>
  <c r="O123" i="39" s="1" a="1"/>
  <c r="O123" i="39" s="1"/>
  <c r="N111" i="39"/>
  <c r="O111" i="39" s="1" a="1"/>
  <c r="O111" i="39" s="1"/>
  <c r="N99" i="39"/>
  <c r="O99" i="39" s="1" a="1"/>
  <c r="O99" i="39" s="1"/>
  <c r="N79" i="39"/>
  <c r="O79" i="39" s="1" a="1"/>
  <c r="O79" i="39" s="1"/>
  <c r="O268" i="39" a="1"/>
  <c r="O268" i="39" s="1"/>
  <c r="O194" i="39" a="1"/>
  <c r="O194" i="39" s="1"/>
  <c r="O195" i="39" a="1"/>
  <c r="O195" i="39" s="1"/>
  <c r="O196" i="39" a="1"/>
  <c r="O196" i="39" s="1"/>
  <c r="O197" i="39" a="1"/>
  <c r="O197" i="39" s="1"/>
  <c r="O198" i="39" a="1"/>
  <c r="O198" i="39" s="1"/>
  <c r="O199" i="39" a="1"/>
  <c r="O199" i="39" s="1"/>
  <c r="O200" i="39" a="1"/>
  <c r="O200" i="39" s="1"/>
  <c r="O201" i="39" a="1"/>
  <c r="O201" i="39" s="1"/>
  <c r="O202" i="39" a="1"/>
  <c r="O202" i="39" s="1"/>
  <c r="O203" i="39" a="1"/>
  <c r="O203" i="39" s="1"/>
  <c r="O204" i="39" a="1"/>
  <c r="O204" i="39" s="1"/>
  <c r="O205" i="39" a="1"/>
  <c r="O205" i="39" s="1"/>
  <c r="O206" i="39" a="1"/>
  <c r="O206" i="39" s="1"/>
  <c r="O207" i="39" a="1"/>
  <c r="O207" i="39" s="1"/>
  <c r="O208" i="39" a="1"/>
  <c r="O208" i="39" s="1"/>
  <c r="O209" i="39" a="1"/>
  <c r="O209" i="39" s="1"/>
  <c r="O210" i="39" a="1"/>
  <c r="O210" i="39" s="1"/>
  <c r="O211" i="39" a="1"/>
  <c r="O211" i="39" s="1"/>
  <c r="O212" i="39" a="1"/>
  <c r="O212" i="39" s="1"/>
  <c r="O213" i="39" a="1"/>
  <c r="O213" i="39" s="1"/>
  <c r="O214" i="39" a="1"/>
  <c r="O214" i="39" s="1"/>
  <c r="O215" i="39" a="1"/>
  <c r="O215" i="39" s="1"/>
  <c r="O216" i="39" a="1"/>
  <c r="O216" i="39" s="1"/>
  <c r="O217" i="39" a="1"/>
  <c r="O217" i="39" s="1"/>
  <c r="O218" i="39" a="1"/>
  <c r="O218" i="39" s="1"/>
  <c r="O219" i="39" a="1"/>
  <c r="O219" i="39" s="1"/>
  <c r="O220" i="39" a="1"/>
  <c r="O220" i="39" s="1"/>
  <c r="O221" i="39" a="1"/>
  <c r="O221" i="39" s="1"/>
  <c r="O222" i="39" a="1"/>
  <c r="O222" i="39" s="1"/>
  <c r="O223" i="39" a="1"/>
  <c r="O223" i="39" s="1"/>
  <c r="O224" i="39" a="1"/>
  <c r="O224" i="39" s="1"/>
  <c r="O226" i="39" a="1"/>
  <c r="O226" i="39" s="1"/>
  <c r="O227" i="39" a="1"/>
  <c r="O227" i="39" s="1"/>
  <c r="O228" i="39" a="1"/>
  <c r="O228" i="39" s="1"/>
  <c r="O229" i="39" a="1"/>
  <c r="O229" i="39" s="1"/>
  <c r="O230" i="39" a="1"/>
  <c r="O230" i="39" s="1"/>
  <c r="O231" i="39" a="1"/>
  <c r="O231" i="39" s="1"/>
  <c r="O232" i="39" a="1"/>
  <c r="O232" i="39" s="1"/>
  <c r="O233" i="39" a="1"/>
  <c r="O233" i="39" s="1"/>
  <c r="O234" i="39" a="1"/>
  <c r="O234" i="39" s="1"/>
  <c r="O235" i="39" a="1"/>
  <c r="O235" i="39" s="1"/>
  <c r="O236" i="39" a="1"/>
  <c r="O236" i="39" s="1"/>
  <c r="O237" i="39" a="1"/>
  <c r="O237" i="39" s="1"/>
  <c r="O238" i="39" a="1"/>
  <c r="O238" i="39" s="1"/>
  <c r="O239" i="39" a="1"/>
  <c r="O239" i="39" s="1"/>
  <c r="O240" i="39" a="1"/>
  <c r="O240" i="39" s="1"/>
  <c r="O241" i="39" a="1"/>
  <c r="O241" i="39" s="1"/>
  <c r="O242" i="39" a="1"/>
  <c r="O242" i="39" s="1"/>
  <c r="O243" i="39" a="1"/>
  <c r="O243" i="39" s="1"/>
  <c r="O244" i="39" a="1"/>
  <c r="O244" i="39" s="1"/>
  <c r="O245" i="39" a="1"/>
  <c r="O245" i="39" s="1"/>
  <c r="O246" i="39" a="1"/>
  <c r="O246" i="39" s="1"/>
  <c r="O247" i="39" a="1"/>
  <c r="O247" i="39" s="1"/>
  <c r="O248" i="39" a="1"/>
  <c r="O248" i="39" s="1"/>
  <c r="O249" i="39" a="1"/>
  <c r="O249" i="39" s="1"/>
  <c r="O250" i="39" a="1"/>
  <c r="O250" i="39" s="1"/>
  <c r="O251" i="39" a="1"/>
  <c r="O251" i="39" s="1"/>
  <c r="O252" i="39" a="1"/>
  <c r="O252" i="39" s="1"/>
  <c r="O253" i="39" a="1"/>
  <c r="O253" i="39" s="1"/>
  <c r="O254" i="39" a="1"/>
  <c r="O254" i="39" s="1"/>
  <c r="O255" i="39" a="1"/>
  <c r="O255" i="39" s="1"/>
  <c r="O256" i="39" a="1"/>
  <c r="O256" i="39" s="1"/>
  <c r="O257" i="39" a="1"/>
  <c r="O257" i="39" s="1"/>
  <c r="O258" i="39" a="1"/>
  <c r="O258" i="39" s="1"/>
  <c r="O259" i="39" a="1"/>
  <c r="O259" i="39" s="1"/>
  <c r="O260" i="39" a="1"/>
  <c r="O260" i="39" s="1"/>
  <c r="O261" i="39" a="1"/>
  <c r="O261" i="39" s="1"/>
  <c r="O262" i="39" a="1"/>
  <c r="O262" i="39" s="1"/>
  <c r="O263" i="39" a="1"/>
  <c r="O263" i="39" s="1"/>
  <c r="O264" i="39" a="1"/>
  <c r="O264" i="39" s="1"/>
  <c r="O265" i="39" a="1"/>
  <c r="O265" i="39" s="1"/>
  <c r="O266" i="39" a="1"/>
  <c r="O266" i="39" s="1"/>
  <c r="O267" i="39" a="1"/>
  <c r="O267" i="39" s="1"/>
  <c r="O188" i="39" a="1"/>
  <c r="O188" i="39" s="1"/>
  <c r="O189" i="39" a="1"/>
  <c r="O189" i="39" s="1"/>
  <c r="O190" i="39" a="1"/>
  <c r="O190" i="39" s="1"/>
  <c r="O191" i="39" a="1"/>
  <c r="O191" i="39" s="1"/>
  <c r="O192" i="39" a="1"/>
  <c r="O192" i="39" s="1"/>
  <c r="O193" i="39" a="1"/>
  <c r="O193" i="39" s="1"/>
  <c r="O185" i="39" a="1"/>
  <c r="O185" i="39" s="1"/>
  <c r="O186" i="39" a="1"/>
  <c r="O186" i="39" s="1"/>
  <c r="O187" i="39" a="1"/>
  <c r="O187" i="39" s="1"/>
  <c r="O184" i="39" a="1"/>
  <c r="O184" i="39" s="1"/>
  <c r="I183" i="39"/>
  <c r="K183" i="39"/>
  <c r="M183" i="39"/>
  <c r="K182" i="39"/>
  <c r="M182" i="39"/>
  <c r="I78" i="39"/>
  <c r="K78" i="39"/>
  <c r="M78" i="39"/>
  <c r="M77" i="39"/>
  <c r="K77" i="39"/>
  <c r="I77" i="39"/>
  <c r="M76" i="39"/>
  <c r="K76" i="39"/>
  <c r="I76" i="39"/>
  <c r="M75" i="39"/>
  <c r="K75" i="39"/>
  <c r="I75" i="39"/>
  <c r="M74" i="39"/>
  <c r="K74" i="39"/>
  <c r="I74" i="39"/>
  <c r="M73" i="39"/>
  <c r="K73" i="39"/>
  <c r="I73" i="39"/>
  <c r="M72" i="39"/>
  <c r="K72" i="39"/>
  <c r="I72" i="39"/>
  <c r="M71" i="39"/>
  <c r="K71" i="39"/>
  <c r="I71" i="39"/>
  <c r="M70" i="39"/>
  <c r="K70" i="39"/>
  <c r="I70" i="39"/>
  <c r="M69" i="39"/>
  <c r="K69" i="39"/>
  <c r="I69" i="39"/>
  <c r="M68" i="39"/>
  <c r="K68" i="39"/>
  <c r="I68" i="39"/>
  <c r="M67" i="39"/>
  <c r="K67" i="39"/>
  <c r="I67" i="39"/>
  <c r="M66" i="39"/>
  <c r="K66" i="39"/>
  <c r="I66" i="39"/>
  <c r="M65" i="39"/>
  <c r="K65" i="39"/>
  <c r="I65" i="39"/>
  <c r="M64" i="39"/>
  <c r="K64" i="39"/>
  <c r="I64" i="39"/>
  <c r="M63" i="39"/>
  <c r="K63" i="39"/>
  <c r="I63" i="39"/>
  <c r="M62" i="39"/>
  <c r="K62" i="39"/>
  <c r="I62" i="39"/>
  <c r="M61" i="39"/>
  <c r="K61" i="39"/>
  <c r="I61" i="39"/>
  <c r="M60" i="39"/>
  <c r="K60" i="39"/>
  <c r="I60" i="39"/>
  <c r="M59" i="39"/>
  <c r="K59" i="39"/>
  <c r="I59" i="39"/>
  <c r="M58" i="39"/>
  <c r="K58" i="39"/>
  <c r="I58" i="39"/>
  <c r="M57" i="39"/>
  <c r="K57" i="39"/>
  <c r="I57" i="39"/>
  <c r="M56" i="39"/>
  <c r="K56" i="39"/>
  <c r="I56" i="39"/>
  <c r="M55" i="39"/>
  <c r="K55" i="39"/>
  <c r="I55" i="39"/>
  <c r="M54" i="39"/>
  <c r="K54" i="39"/>
  <c r="I54" i="39"/>
  <c r="M53" i="39"/>
  <c r="K53" i="39"/>
  <c r="I53" i="39"/>
  <c r="M52" i="39"/>
  <c r="K52" i="39"/>
  <c r="I52" i="39"/>
  <c r="M51" i="39"/>
  <c r="K51" i="39"/>
  <c r="I51" i="39"/>
  <c r="M50" i="39"/>
  <c r="K50" i="39"/>
  <c r="I50" i="39"/>
  <c r="M49" i="39"/>
  <c r="K49" i="39"/>
  <c r="I49" i="39"/>
  <c r="M48" i="39"/>
  <c r="K48" i="39"/>
  <c r="I48" i="39"/>
  <c r="M47" i="39"/>
  <c r="K47" i="39"/>
  <c r="I47" i="39"/>
  <c r="M46" i="39"/>
  <c r="K46" i="39"/>
  <c r="I46" i="39"/>
  <c r="M45" i="39"/>
  <c r="K45" i="39"/>
  <c r="I45" i="39"/>
  <c r="M44" i="39"/>
  <c r="K44" i="39"/>
  <c r="I44" i="39"/>
  <c r="M43" i="39"/>
  <c r="K43" i="39"/>
  <c r="I43" i="39"/>
  <c r="M42" i="39"/>
  <c r="K42" i="39"/>
  <c r="I42" i="39"/>
  <c r="M41" i="39"/>
  <c r="K41" i="39"/>
  <c r="I41" i="39"/>
  <c r="M40" i="39"/>
  <c r="K40" i="39"/>
  <c r="I40" i="39"/>
  <c r="M39" i="39"/>
  <c r="K39" i="39"/>
  <c r="I39" i="39"/>
  <c r="M38" i="39"/>
  <c r="K38" i="39"/>
  <c r="I38" i="39"/>
  <c r="M37" i="39"/>
  <c r="K37" i="39"/>
  <c r="I37" i="39"/>
  <c r="M36" i="39"/>
  <c r="K36" i="39"/>
  <c r="I36" i="39"/>
  <c r="M35" i="39"/>
  <c r="K35" i="39"/>
  <c r="I35" i="39"/>
  <c r="M34" i="39"/>
  <c r="K34" i="39"/>
  <c r="I34" i="39"/>
  <c r="M33" i="39"/>
  <c r="K33" i="39"/>
  <c r="I33" i="39"/>
  <c r="M32" i="39"/>
  <c r="K32" i="39"/>
  <c r="I32" i="39"/>
  <c r="M31" i="39"/>
  <c r="K31" i="39"/>
  <c r="I31" i="39"/>
  <c r="M30" i="39"/>
  <c r="K30" i="39"/>
  <c r="I30" i="39"/>
  <c r="M29" i="39"/>
  <c r="K29" i="39"/>
  <c r="I29" i="39"/>
  <c r="M28" i="39"/>
  <c r="K28" i="39"/>
  <c r="I28" i="39"/>
  <c r="M27" i="39"/>
  <c r="K27" i="39"/>
  <c r="I27" i="39"/>
  <c r="M26" i="39"/>
  <c r="K26" i="39"/>
  <c r="I26" i="39"/>
  <c r="M25" i="39"/>
  <c r="K25" i="39"/>
  <c r="I25" i="39"/>
  <c r="M24" i="39"/>
  <c r="K24" i="39"/>
  <c r="I24" i="39"/>
  <c r="M23" i="39"/>
  <c r="K23" i="39"/>
  <c r="I23" i="39"/>
  <c r="M22" i="39"/>
  <c r="K22" i="39"/>
  <c r="I22" i="39"/>
  <c r="M21" i="39"/>
  <c r="K21" i="39"/>
  <c r="I21" i="39"/>
  <c r="M20" i="39"/>
  <c r="K20" i="39"/>
  <c r="I20" i="39"/>
  <c r="M19" i="39"/>
  <c r="K19" i="39"/>
  <c r="I19" i="39"/>
  <c r="M18" i="39"/>
  <c r="K18" i="39"/>
  <c r="I18" i="39"/>
  <c r="M17" i="39"/>
  <c r="K17" i="39"/>
  <c r="I17" i="39"/>
  <c r="M16" i="39"/>
  <c r="K16" i="39"/>
  <c r="I16" i="39"/>
  <c r="M15" i="39"/>
  <c r="K15" i="39"/>
  <c r="I15" i="39"/>
  <c r="M14" i="39"/>
  <c r="K14" i="39"/>
  <c r="I14" i="39"/>
  <c r="M147" i="39"/>
  <c r="K147" i="39"/>
  <c r="I147" i="39"/>
  <c r="M146" i="39"/>
  <c r="K146" i="39"/>
  <c r="I146" i="39"/>
  <c r="M145" i="39"/>
  <c r="K145" i="39"/>
  <c r="I145" i="39"/>
  <c r="M144" i="39"/>
  <c r="K144" i="39"/>
  <c r="I144" i="39"/>
  <c r="M142" i="39"/>
  <c r="K142" i="39"/>
  <c r="I142" i="39"/>
  <c r="M141" i="39"/>
  <c r="K141" i="39"/>
  <c r="I141" i="39"/>
  <c r="M143" i="39"/>
  <c r="K143" i="39"/>
  <c r="I143" i="39"/>
  <c r="M140" i="39"/>
  <c r="K140" i="39"/>
  <c r="I140" i="39"/>
  <c r="M139" i="39"/>
  <c r="K139" i="39"/>
  <c r="I139" i="39"/>
  <c r="M138" i="39"/>
  <c r="K138" i="39"/>
  <c r="I138" i="39"/>
  <c r="M137" i="39"/>
  <c r="K137" i="39"/>
  <c r="I137" i="39"/>
  <c r="M136" i="39"/>
  <c r="K136" i="39"/>
  <c r="I136" i="39"/>
  <c r="M135" i="39"/>
  <c r="K135" i="39"/>
  <c r="I135" i="39"/>
  <c r="M13" i="39"/>
  <c r="K13" i="39"/>
  <c r="I13" i="39"/>
  <c r="M12" i="39"/>
  <c r="K12" i="39"/>
  <c r="I12" i="39"/>
  <c r="M327" i="39"/>
  <c r="K327" i="39"/>
  <c r="I327" i="39"/>
  <c r="M11" i="39"/>
  <c r="K11" i="39"/>
  <c r="I11" i="39"/>
  <c r="M10" i="39"/>
  <c r="K10" i="39"/>
  <c r="I10" i="39"/>
  <c r="M9" i="39"/>
  <c r="K9" i="39"/>
  <c r="I9" i="39"/>
  <c r="M8" i="39"/>
  <c r="K8" i="39"/>
  <c r="I8" i="39"/>
  <c r="M7" i="39"/>
  <c r="K7" i="39"/>
  <c r="I7" i="39"/>
  <c r="M6" i="39"/>
  <c r="K6" i="39"/>
  <c r="I6" i="39"/>
  <c r="N142" i="39" l="1"/>
  <c r="O142" i="39" s="1" a="1"/>
  <c r="O142" i="39" s="1"/>
  <c r="N27" i="39"/>
  <c r="O27" i="39" s="1" a="1"/>
  <c r="O27" i="39" s="1"/>
  <c r="N46" i="39"/>
  <c r="O46" i="39" s="1" a="1"/>
  <c r="O46" i="39" s="1"/>
  <c r="N64" i="39"/>
  <c r="O64" i="39" s="1" a="1"/>
  <c r="O64" i="39" s="1"/>
  <c r="N137" i="39"/>
  <c r="O137" i="39" s="1" a="1"/>
  <c r="O137" i="39" s="1"/>
  <c r="N28" i="39"/>
  <c r="O28" i="39" s="1" a="1"/>
  <c r="O28" i="39" s="1"/>
  <c r="N65" i="39"/>
  <c r="O65" i="39" s="1" a="1"/>
  <c r="O65" i="39" s="1"/>
  <c r="N7" i="39"/>
  <c r="O7" i="39" s="1" a="1"/>
  <c r="O7" i="39" s="1"/>
  <c r="N147" i="39"/>
  <c r="O147" i="39" s="1" a="1"/>
  <c r="O147" i="39" s="1"/>
  <c r="N31" i="39"/>
  <c r="O31" i="39" s="1" a="1"/>
  <c r="O31" i="39" s="1"/>
  <c r="N49" i="39"/>
  <c r="O49" i="39" s="1" a="1"/>
  <c r="O49" i="39" s="1"/>
  <c r="N66" i="39"/>
  <c r="O66" i="39" s="1" a="1"/>
  <c r="O66" i="39" s="1"/>
  <c r="N146" i="39"/>
  <c r="O146" i="39" s="1" a="1"/>
  <c r="O146" i="39" s="1"/>
  <c r="N30" i="39"/>
  <c r="O30" i="39" s="1" a="1"/>
  <c r="O30" i="39" s="1"/>
  <c r="N48" i="39"/>
  <c r="O48" i="39" s="1" a="1"/>
  <c r="O48" i="39" s="1"/>
  <c r="N9" i="39"/>
  <c r="O9" i="39" s="1" a="1"/>
  <c r="O9" i="39" s="1"/>
  <c r="N136" i="39"/>
  <c r="O136" i="39" s="1" a="1"/>
  <c r="O136" i="39" s="1"/>
  <c r="N39" i="39"/>
  <c r="O39" i="39" s="1" a="1"/>
  <c r="O39" i="39" s="1"/>
  <c r="N58" i="39"/>
  <c r="O58" i="39" s="1" a="1"/>
  <c r="O58" i="39" s="1"/>
  <c r="N75" i="39"/>
  <c r="O75" i="39" s="1" a="1"/>
  <c r="O75" i="39" s="1"/>
  <c r="N16" i="39"/>
  <c r="O16" i="39" s="1" a="1"/>
  <c r="O16" i="39" s="1"/>
  <c r="N52" i="39"/>
  <c r="O52" i="39" s="1" a="1"/>
  <c r="O52" i="39" s="1"/>
  <c r="N69" i="39"/>
  <c r="O69" i="39" s="1" a="1"/>
  <c r="O69" i="39" s="1"/>
  <c r="N327" i="39"/>
  <c r="O327" i="39" s="1" a="1"/>
  <c r="O327" i="39" s="1"/>
  <c r="N35" i="39"/>
  <c r="O35" i="39" s="1" a="1"/>
  <c r="O35" i="39" s="1"/>
  <c r="N54" i="39"/>
  <c r="O54" i="39" s="1" a="1"/>
  <c r="O54" i="39" s="1"/>
  <c r="N71" i="39"/>
  <c r="O71" i="39" s="1" a="1"/>
  <c r="O71" i="39" s="1"/>
  <c r="N11" i="39"/>
  <c r="O11" i="39" s="1" a="1"/>
  <c r="O11" i="39" s="1"/>
  <c r="N32" i="39"/>
  <c r="O32" i="39" s="1" a="1"/>
  <c r="O32" i="39" s="1"/>
  <c r="N50" i="39"/>
  <c r="O50" i="39" s="1" a="1"/>
  <c r="O50" i="39" s="1"/>
  <c r="N67" i="39"/>
  <c r="O67" i="39" s="1" a="1"/>
  <c r="O67" i="39" s="1"/>
  <c r="N12" i="39"/>
  <c r="O12" i="39" s="1" a="1"/>
  <c r="O12" i="39" s="1"/>
  <c r="N78" i="39"/>
  <c r="O78" i="39" s="1" a="1"/>
  <c r="O78" i="39" s="1"/>
  <c r="N140" i="39"/>
  <c r="O140" i="39" s="1" a="1"/>
  <c r="O140" i="39" s="1"/>
  <c r="N43" i="39"/>
  <c r="O43" i="39" s="1" a="1"/>
  <c r="O43" i="39" s="1"/>
  <c r="N61" i="39"/>
  <c r="O61" i="39" s="1" a="1"/>
  <c r="O61" i="39" s="1"/>
  <c r="N20" i="39"/>
  <c r="O20" i="39" s="1" a="1"/>
  <c r="O20" i="39" s="1"/>
  <c r="N135" i="39"/>
  <c r="O135" i="39" s="1" a="1"/>
  <c r="O135" i="39" s="1"/>
  <c r="N38" i="39"/>
  <c r="O38" i="39" s="1" a="1"/>
  <c r="O38" i="39" s="1"/>
  <c r="N57" i="39"/>
  <c r="O57" i="39" s="1" a="1"/>
  <c r="O57" i="39" s="1"/>
  <c r="N74" i="39"/>
  <c r="O74" i="39" s="1" a="1"/>
  <c r="O74" i="39" s="1"/>
  <c r="N26" i="39"/>
  <c r="O26" i="39" s="1" a="1"/>
  <c r="O26" i="39" s="1"/>
  <c r="N45" i="39"/>
  <c r="O45" i="39" s="1" a="1"/>
  <c r="O45" i="39" s="1"/>
  <c r="N63" i="39"/>
  <c r="O63" i="39" s="1" a="1"/>
  <c r="O63" i="39" s="1"/>
  <c r="N139" i="39"/>
  <c r="O139" i="39" s="1" a="1"/>
  <c r="O139" i="39" s="1"/>
  <c r="N24" i="39"/>
  <c r="O24" i="39" s="1" a="1"/>
  <c r="O24" i="39" s="1"/>
  <c r="N42" i="39"/>
  <c r="O42" i="39" s="1" a="1"/>
  <c r="O42" i="39" s="1"/>
  <c r="N60" i="39"/>
  <c r="O60" i="39" s="1" a="1"/>
  <c r="O60" i="39" s="1"/>
  <c r="N19" i="39"/>
  <c r="O19" i="39" s="1" a="1"/>
  <c r="O19" i="39" s="1"/>
  <c r="N37" i="39"/>
  <c r="O37" i="39" s="1" a="1"/>
  <c r="O37" i="39" s="1"/>
  <c r="N56" i="39"/>
  <c r="O56" i="39" s="1" a="1"/>
  <c r="O56" i="39" s="1"/>
  <c r="N73" i="39"/>
  <c r="O73" i="39" s="1" a="1"/>
  <c r="O73" i="39" s="1"/>
  <c r="N183" i="39"/>
  <c r="O183" i="39" s="1" a="1"/>
  <c r="O183" i="39" s="1"/>
  <c r="N17" i="39"/>
  <c r="O17" i="39" s="1" a="1"/>
  <c r="O17" i="39" s="1"/>
  <c r="N34" i="39"/>
  <c r="O34" i="39" s="1" a="1"/>
  <c r="O34" i="39" s="1"/>
  <c r="N53" i="39"/>
  <c r="O53" i="39" s="1" a="1"/>
  <c r="O53" i="39" s="1"/>
  <c r="N70" i="39"/>
  <c r="O70" i="39" s="1" a="1"/>
  <c r="O70" i="39" s="1"/>
  <c r="N138" i="39"/>
  <c r="O138" i="39" s="1" a="1"/>
  <c r="O138" i="39" s="1"/>
  <c r="N23" i="39"/>
  <c r="O23" i="39" s="1" a="1"/>
  <c r="O23" i="39" s="1"/>
  <c r="N41" i="39"/>
  <c r="O41" i="39" s="1" a="1"/>
  <c r="O41" i="39" s="1"/>
  <c r="N77" i="39"/>
  <c r="O77" i="39" s="1" a="1"/>
  <c r="O77" i="39" s="1"/>
  <c r="N6" i="39"/>
  <c r="O6" i="39" s="1" a="1"/>
  <c r="O6" i="39" s="1"/>
  <c r="N10" i="39"/>
  <c r="O10" i="39" s="1" a="1"/>
  <c r="O10" i="39" s="1"/>
  <c r="N143" i="39"/>
  <c r="O143" i="39" s="1" a="1"/>
  <c r="O143" i="39" s="1"/>
  <c r="N145" i="39"/>
  <c r="O145" i="39" s="1" a="1"/>
  <c r="O145" i="39" s="1"/>
  <c r="N15" i="39"/>
  <c r="O15" i="39" s="1" a="1"/>
  <c r="O15" i="39" s="1"/>
  <c r="N22" i="39"/>
  <c r="O22" i="39" s="1" a="1"/>
  <c r="O22" i="39" s="1"/>
  <c r="N29" i="39"/>
  <c r="O29" i="39" s="1" a="1"/>
  <c r="O29" i="39" s="1"/>
  <c r="N33" i="39"/>
  <c r="O33" i="39" s="1" a="1"/>
  <c r="O33" i="39" s="1"/>
  <c r="N36" i="39"/>
  <c r="O36" i="39" s="1" a="1"/>
  <c r="O36" i="39" s="1"/>
  <c r="N40" i="39"/>
  <c r="O40" i="39" s="1" a="1"/>
  <c r="O40" i="39" s="1"/>
  <c r="N44" i="39"/>
  <c r="O44" i="39" s="1" a="1"/>
  <c r="O44" i="39" s="1"/>
  <c r="N47" i="39"/>
  <c r="O47" i="39" s="1" a="1"/>
  <c r="O47" i="39" s="1"/>
  <c r="N51" i="39"/>
  <c r="O51" i="39" s="1" a="1"/>
  <c r="O51" i="39" s="1"/>
  <c r="N55" i="39"/>
  <c r="O55" i="39" s="1" a="1"/>
  <c r="O55" i="39" s="1"/>
  <c r="N59" i="39"/>
  <c r="O59" i="39" s="1" a="1"/>
  <c r="O59" i="39" s="1"/>
  <c r="N62" i="39"/>
  <c r="O62" i="39" s="1" a="1"/>
  <c r="O62" i="39" s="1"/>
  <c r="N68" i="39"/>
  <c r="O68" i="39" s="1" a="1"/>
  <c r="O68" i="39" s="1"/>
  <c r="N72" i="39"/>
  <c r="O72" i="39" s="1" a="1"/>
  <c r="O72" i="39" s="1"/>
  <c r="N76" i="39"/>
  <c r="O76" i="39" s="1" a="1"/>
  <c r="O76" i="39" s="1"/>
  <c r="N8" i="39"/>
  <c r="O8" i="39" s="1" a="1"/>
  <c r="O8" i="39" s="1"/>
  <c r="N13" i="39"/>
  <c r="O13" i="39" s="1" a="1"/>
  <c r="O13" i="39" s="1"/>
  <c r="N144" i="39"/>
  <c r="O144" i="39" s="1" a="1"/>
  <c r="O144" i="39" s="1"/>
  <c r="N14" i="39"/>
  <c r="O14" i="39" s="1" a="1"/>
  <c r="O14" i="39" s="1"/>
  <c r="N18" i="39"/>
  <c r="O18" i="39" s="1" a="1"/>
  <c r="O18" i="39" s="1"/>
  <c r="N21" i="39"/>
  <c r="O21" i="39" s="1" a="1"/>
  <c r="O21" i="39" s="1"/>
  <c r="N25" i="39"/>
  <c r="O25" i="39" s="1" a="1"/>
  <c r="O25" i="39" s="1"/>
  <c r="N141" i="39"/>
  <c r="O141" i="39" s="1" a="1"/>
  <c r="O141" i="39" s="1"/>
  <c r="I269" i="39"/>
  <c r="I270" i="39"/>
  <c r="I271" i="39"/>
  <c r="I272" i="39"/>
  <c r="I273" i="39"/>
  <c r="I274" i="39"/>
  <c r="I275" i="39"/>
  <c r="I276" i="39"/>
  <c r="I277" i="39"/>
  <c r="I278" i="39"/>
  <c r="I279" i="39"/>
  <c r="I280" i="39"/>
  <c r="I281" i="39"/>
  <c r="I282" i="39"/>
  <c r="I283" i="39"/>
  <c r="I284" i="39"/>
  <c r="I286" i="39"/>
  <c r="I287" i="39"/>
  <c r="I288" i="39"/>
  <c r="I289" i="39"/>
  <c r="I290" i="39"/>
  <c r="I291" i="39"/>
  <c r="I292" i="39"/>
  <c r="I293" i="39"/>
  <c r="I294" i="39"/>
  <c r="I295" i="39"/>
  <c r="I296" i="39"/>
  <c r="I297" i="39"/>
  <c r="I298" i="39"/>
  <c r="I299" i="39"/>
  <c r="I300" i="39"/>
  <c r="I301" i="39"/>
  <c r="I302" i="39"/>
  <c r="I303" i="39"/>
  <c r="I304" i="39"/>
  <c r="I305" i="39"/>
  <c r="I306" i="39"/>
  <c r="I307" i="39"/>
  <c r="I308" i="39"/>
  <c r="I309" i="39"/>
  <c r="I310" i="39"/>
  <c r="I311" i="39"/>
  <c r="I312" i="39"/>
  <c r="I313" i="39"/>
  <c r="I314" i="39"/>
  <c r="I315" i="39"/>
  <c r="I316" i="39"/>
  <c r="I317" i="39"/>
  <c r="I318" i="39"/>
  <c r="I148" i="39"/>
  <c r="I319" i="39"/>
  <c r="I320" i="39"/>
  <c r="I321" i="39"/>
  <c r="I322" i="39"/>
  <c r="I323" i="39"/>
  <c r="I324" i="39"/>
  <c r="I325" i="39"/>
  <c r="I326" i="39"/>
  <c r="I328" i="39"/>
  <c r="I329" i="39"/>
  <c r="I330" i="39"/>
  <c r="I331" i="39"/>
  <c r="I332" i="39"/>
  <c r="I333" i="39"/>
  <c r="I334" i="39"/>
  <c r="I335" i="39"/>
  <c r="I336" i="39"/>
  <c r="I337" i="39"/>
  <c r="I338" i="39"/>
  <c r="I339" i="39"/>
  <c r="I340" i="39"/>
  <c r="I285" i="39"/>
  <c r="I93" i="39"/>
  <c r="I225" i="39"/>
  <c r="I182" i="39"/>
  <c r="N182" i="39" s="1"/>
  <c r="O182" i="39" s="1" a="1"/>
  <c r="O182" i="39" s="1"/>
  <c r="K294" i="39" l="1"/>
  <c r="K301" i="39"/>
  <c r="Y592" i="40" l="1"/>
  <c r="X592" i="40"/>
  <c r="W592" i="40"/>
  <c r="V592" i="40"/>
  <c r="U592" i="40"/>
  <c r="T592" i="40"/>
  <c r="S592" i="40"/>
  <c r="R592" i="40"/>
  <c r="Q592" i="40"/>
  <c r="P592" i="40"/>
  <c r="O592" i="40"/>
  <c r="N592" i="40"/>
  <c r="M592" i="40"/>
  <c r="L592" i="40"/>
  <c r="K592" i="40"/>
  <c r="J592" i="40"/>
  <c r="I592" i="40"/>
  <c r="H592" i="40"/>
  <c r="G592" i="40"/>
  <c r="F592" i="40"/>
  <c r="E592" i="40"/>
  <c r="D592" i="40"/>
  <c r="C592" i="40"/>
  <c r="B592" i="40"/>
  <c r="L37" i="41"/>
  <c r="L34" i="41"/>
  <c r="L33" i="41"/>
  <c r="AC341" i="39"/>
  <c r="AB341" i="39"/>
  <c r="AA341" i="39"/>
  <c r="Z341" i="39"/>
  <c r="Y341" i="39"/>
  <c r="X341" i="39"/>
  <c r="W341" i="39"/>
  <c r="V341" i="39"/>
  <c r="U341" i="39"/>
  <c r="T341" i="39"/>
  <c r="S341" i="39"/>
  <c r="R341" i="39"/>
  <c r="Q341" i="39"/>
  <c r="P341" i="39"/>
  <c r="L341" i="39"/>
  <c r="J341" i="39"/>
  <c r="H341" i="39"/>
  <c r="G341" i="39"/>
  <c r="F341" i="39"/>
  <c r="E341" i="39"/>
  <c r="D341" i="39"/>
  <c r="C341" i="39"/>
  <c r="B341" i="39"/>
  <c r="M286" i="39"/>
  <c r="K286" i="39"/>
  <c r="M308" i="39"/>
  <c r="K308" i="39"/>
  <c r="M331" i="39"/>
  <c r="K331" i="39"/>
  <c r="M302" i="39"/>
  <c r="K302" i="39"/>
  <c r="M303" i="39"/>
  <c r="K303" i="39"/>
  <c r="M318" i="39"/>
  <c r="K318" i="39"/>
  <c r="M317" i="39"/>
  <c r="K317" i="39"/>
  <c r="M316" i="39"/>
  <c r="K316" i="39"/>
  <c r="M295" i="39"/>
  <c r="K295" i="39"/>
  <c r="M273" i="39"/>
  <c r="K273" i="39"/>
  <c r="M329" i="39"/>
  <c r="K329" i="39"/>
  <c r="M281" i="39"/>
  <c r="K281" i="39"/>
  <c r="M336" i="39"/>
  <c r="K336" i="39"/>
  <c r="M334" i="39"/>
  <c r="K334" i="39"/>
  <c r="M289" i="39"/>
  <c r="K289" i="39"/>
  <c r="M288" i="39"/>
  <c r="K288" i="39"/>
  <c r="M304" i="39"/>
  <c r="K304" i="39"/>
  <c r="M306" i="39"/>
  <c r="K306" i="39"/>
  <c r="M315" i="39"/>
  <c r="K315" i="39"/>
  <c r="M310" i="39"/>
  <c r="K310" i="39"/>
  <c r="M314" i="39"/>
  <c r="K314" i="39"/>
  <c r="M290" i="39"/>
  <c r="K290" i="39"/>
  <c r="M225" i="39"/>
  <c r="K225" i="39"/>
  <c r="M93" i="39"/>
  <c r="K93" i="39"/>
  <c r="M285" i="39"/>
  <c r="K285" i="39"/>
  <c r="M297" i="39"/>
  <c r="K297" i="39"/>
  <c r="M298" i="39"/>
  <c r="K298" i="39"/>
  <c r="M284" i="39"/>
  <c r="K284" i="39"/>
  <c r="M283" i="39"/>
  <c r="K283" i="39"/>
  <c r="M148" i="39"/>
  <c r="K148" i="39"/>
  <c r="M300" i="39"/>
  <c r="K300" i="39"/>
  <c r="M287" i="39"/>
  <c r="K287" i="39"/>
  <c r="M328" i="39"/>
  <c r="K328" i="39"/>
  <c r="M278" i="39"/>
  <c r="K278" i="39"/>
  <c r="M293" i="39"/>
  <c r="K293" i="39"/>
  <c r="M276" i="39"/>
  <c r="K276" i="39"/>
  <c r="M271" i="39"/>
  <c r="K271" i="39"/>
  <c r="M269" i="39"/>
  <c r="K269" i="39"/>
  <c r="M332" i="39"/>
  <c r="K332" i="39"/>
  <c r="M333" i="39"/>
  <c r="K333" i="39"/>
  <c r="M323" i="39"/>
  <c r="K323" i="39"/>
  <c r="M301" i="39"/>
  <c r="N301" i="39" s="1"/>
  <c r="O301" i="39" s="1" a="1"/>
  <c r="M294" i="39"/>
  <c r="M280" i="39"/>
  <c r="K280" i="39"/>
  <c r="M337" i="39"/>
  <c r="K337" i="39"/>
  <c r="M313" i="39"/>
  <c r="K313" i="39"/>
  <c r="M312" i="39"/>
  <c r="K312" i="39"/>
  <c r="M319" i="39"/>
  <c r="K319" i="39"/>
  <c r="M340" i="39"/>
  <c r="K340" i="39"/>
  <c r="M330" i="39"/>
  <c r="K330" i="39"/>
  <c r="M291" i="39"/>
  <c r="K291" i="39"/>
  <c r="M311" i="39"/>
  <c r="K311" i="39"/>
  <c r="M335" i="39"/>
  <c r="K335" i="39"/>
  <c r="M299" i="39"/>
  <c r="K299" i="39"/>
  <c r="M309" i="39"/>
  <c r="K309" i="39"/>
  <c r="M307" i="39"/>
  <c r="K307" i="39"/>
  <c r="M296" i="39"/>
  <c r="K296" i="39"/>
  <c r="M282" i="39"/>
  <c r="K282" i="39"/>
  <c r="M277" i="39"/>
  <c r="K277" i="39"/>
  <c r="M326" i="39"/>
  <c r="K326" i="39"/>
  <c r="M325" i="39"/>
  <c r="K325" i="39"/>
  <c r="M324" i="39"/>
  <c r="K324" i="39"/>
  <c r="M292" i="39"/>
  <c r="K292" i="39"/>
  <c r="M339" i="39"/>
  <c r="K339" i="39"/>
  <c r="M338" i="39"/>
  <c r="K338" i="39"/>
  <c r="M322" i="39"/>
  <c r="K322" i="39"/>
  <c r="M279" i="39"/>
  <c r="K279" i="39"/>
  <c r="M321" i="39"/>
  <c r="K321" i="39"/>
  <c r="M320" i="39"/>
  <c r="K320" i="39"/>
  <c r="M305" i="39"/>
  <c r="K305" i="39"/>
  <c r="N305" i="39" l="1"/>
  <c r="O305" i="39" s="1" a="1"/>
  <c r="O305" i="39" s="1"/>
  <c r="N279" i="39"/>
  <c r="O279" i="39" s="1" a="1"/>
  <c r="N339" i="39"/>
  <c r="O339" i="39" s="1" a="1"/>
  <c r="N273" i="39"/>
  <c r="O273" i="39" s="1" a="1"/>
  <c r="N290" i="39"/>
  <c r="O290" i="39" s="1" a="1"/>
  <c r="N276" i="39"/>
  <c r="O276" i="39" s="1" a="1"/>
  <c r="N282" i="39"/>
  <c r="O282" i="39" s="1" a="1"/>
  <c r="N303" i="39"/>
  <c r="O303" i="39" s="1" a="1"/>
  <c r="N286" i="39"/>
  <c r="O286" i="39" s="1" a="1"/>
  <c r="N337" i="39"/>
  <c r="O337" i="39" s="1" a="1"/>
  <c r="N302" i="39"/>
  <c r="O302" i="39" s="1" a="1"/>
  <c r="N310" i="39"/>
  <c r="O310" i="39" s="1" a="1"/>
  <c r="N338" i="39"/>
  <c r="O338" i="39" s="1" a="1"/>
  <c r="N304" i="39"/>
  <c r="O304" i="39" s="1" a="1"/>
  <c r="N317" i="39"/>
  <c r="O317" i="39" s="1" a="1"/>
  <c r="N318" i="39"/>
  <c r="O318" i="39" s="1" a="1"/>
  <c r="N331" i="39"/>
  <c r="O331" i="39" s="1" a="1"/>
  <c r="N299" i="39"/>
  <c r="O299" i="39" s="1" a="1"/>
  <c r="N283" i="39"/>
  <c r="O283" i="39" s="1" a="1"/>
  <c r="N314" i="39"/>
  <c r="O314" i="39" s="1" a="1"/>
  <c r="N288" i="39"/>
  <c r="O288" i="39" s="1" a="1"/>
  <c r="N333" i="39"/>
  <c r="O333" i="39" s="1" a="1"/>
  <c r="N287" i="39"/>
  <c r="O287" i="39" s="1" a="1"/>
  <c r="N306" i="39"/>
  <c r="O306" i="39" s="1" a="1"/>
  <c r="N300" i="39"/>
  <c r="O300" i="39" s="1" a="1"/>
  <c r="N312" i="39"/>
  <c r="O312" i="39" s="1" a="1"/>
  <c r="N293" i="39"/>
  <c r="O293" i="39" s="1" a="1"/>
  <c r="N308" i="39"/>
  <c r="O308" i="39" s="1" a="1"/>
  <c r="N291" i="39"/>
  <c r="O291" i="39" s="1" a="1"/>
  <c r="N340" i="39"/>
  <c r="O340" i="39" s="1" a="1"/>
  <c r="N148" i="39"/>
  <c r="O148" i="39" s="1" a="1"/>
  <c r="N298" i="39"/>
  <c r="O298" i="39" s="1" a="1"/>
  <c r="N321" i="39"/>
  <c r="O321" i="39" s="1" a="1"/>
  <c r="N323" i="39"/>
  <c r="O323" i="39" s="1" a="1"/>
  <c r="N326" i="39"/>
  <c r="O326" i="39" s="1" a="1"/>
  <c r="N319" i="39"/>
  <c r="O319" i="39" s="1" a="1"/>
  <c r="N285" i="39"/>
  <c r="O285" i="39" s="1" a="1"/>
  <c r="N311" i="39"/>
  <c r="O311" i="39" s="1" a="1"/>
  <c r="N269" i="39"/>
  <c r="O269" i="39" s="1" a="1"/>
  <c r="N336" i="39"/>
  <c r="O336" i="39" s="1" a="1"/>
  <c r="N329" i="39"/>
  <c r="O329" i="39" s="1" a="1"/>
  <c r="N284" i="39"/>
  <c r="O284" i="39" s="1" a="1"/>
  <c r="N307" i="39"/>
  <c r="O307" i="39" s="1" a="1"/>
  <c r="N324" i="39"/>
  <c r="O324" i="39" s="1" a="1"/>
  <c r="N271" i="39"/>
  <c r="O271" i="39" s="1" a="1"/>
  <c r="N320" i="39"/>
  <c r="O320" i="39" s="1" a="1"/>
  <c r="N322" i="39"/>
  <c r="O322" i="39" s="1" a="1"/>
  <c r="N225" i="39"/>
  <c r="O225" i="39" s="1" a="1"/>
  <c r="N334" i="39"/>
  <c r="O334" i="39" s="1" a="1"/>
  <c r="N295" i="39"/>
  <c r="O295" i="39" s="1" a="1"/>
  <c r="O301" i="39"/>
  <c r="N325" i="39"/>
  <c r="O325" i="39" s="1" a="1"/>
  <c r="I341" i="39"/>
  <c r="K341" i="39"/>
  <c r="N309" i="39"/>
  <c r="O309" i="39" s="1" a="1"/>
  <c r="N335" i="39"/>
  <c r="O335" i="39" s="1" a="1"/>
  <c r="M341" i="39"/>
  <c r="N292" i="39"/>
  <c r="O292" i="39" s="1" a="1"/>
  <c r="N277" i="39"/>
  <c r="O277" i="39" s="1" a="1"/>
  <c r="N296" i="39"/>
  <c r="O296" i="39" s="1" a="1"/>
  <c r="N313" i="39"/>
  <c r="O313" i="39" s="1" a="1"/>
  <c r="N294" i="39"/>
  <c r="O294" i="39" s="1" a="1"/>
  <c r="N332" i="39"/>
  <c r="O332" i="39" s="1" a="1"/>
  <c r="N280" i="39"/>
  <c r="O280" i="39" s="1" a="1"/>
  <c r="N330" i="39"/>
  <c r="O330" i="39" s="1" a="1"/>
  <c r="N278" i="39"/>
  <c r="O278" i="39" s="1" a="1"/>
  <c r="N328" i="39"/>
  <c r="O328" i="39" s="1" a="1"/>
  <c r="N93" i="39"/>
  <c r="O93" i="39" s="1" a="1"/>
  <c r="N315" i="39"/>
  <c r="O315" i="39" s="1" a="1"/>
  <c r="N297" i="39"/>
  <c r="O297" i="39" s="1" a="1"/>
  <c r="N289" i="39"/>
  <c r="O289" i="39" s="1" a="1"/>
  <c r="N316" i="39"/>
  <c r="O316" i="39" s="1" a="1"/>
  <c r="N281" i="39"/>
  <c r="O281" i="39" s="1" a="1"/>
  <c r="O339" i="39" l="1"/>
  <c r="O279" i="39"/>
  <c r="O276" i="39"/>
  <c r="O290" i="39"/>
  <c r="O273" i="39"/>
  <c r="O283" i="39"/>
  <c r="O304" i="39"/>
  <c r="O338" i="39"/>
  <c r="O317" i="39"/>
  <c r="O286" i="39"/>
  <c r="O299" i="39"/>
  <c r="O310" i="39"/>
  <c r="O288" i="39"/>
  <c r="O302" i="39"/>
  <c r="O314" i="39"/>
  <c r="O331" i="39"/>
  <c r="O303" i="39"/>
  <c r="O318" i="39"/>
  <c r="O337" i="39"/>
  <c r="O282" i="39"/>
  <c r="O293" i="39"/>
  <c r="O333" i="39"/>
  <c r="O308" i="39"/>
  <c r="O300" i="39"/>
  <c r="O312" i="39"/>
  <c r="O306" i="39"/>
  <c r="O287" i="39"/>
  <c r="O334" i="39"/>
  <c r="O324" i="39"/>
  <c r="O295" i="39"/>
  <c r="O269" i="39"/>
  <c r="O285" i="39"/>
  <c r="O340" i="39"/>
  <c r="O225" i="39"/>
  <c r="O311" i="39"/>
  <c r="O321" i="39"/>
  <c r="O291" i="39"/>
  <c r="O329" i="39"/>
  <c r="O323" i="39"/>
  <c r="O322" i="39"/>
  <c r="O336" i="39"/>
  <c r="O307" i="39"/>
  <c r="O148" i="39"/>
  <c r="O298" i="39"/>
  <c r="O271" i="39"/>
  <c r="O320" i="39"/>
  <c r="O284" i="39"/>
  <c r="O326" i="39"/>
  <c r="O319" i="39"/>
  <c r="O281" i="39"/>
  <c r="O316" i="39"/>
  <c r="O280" i="39"/>
  <c r="O297" i="39"/>
  <c r="O294" i="39"/>
  <c r="O289" i="39"/>
  <c r="O332" i="39"/>
  <c r="O313" i="39"/>
  <c r="O278" i="39"/>
  <c r="O335" i="39"/>
  <c r="O315" i="39"/>
  <c r="O309" i="39"/>
  <c r="O296" i="39"/>
  <c r="O292" i="39"/>
  <c r="O93" i="39"/>
  <c r="O330" i="39"/>
  <c r="O277" i="39"/>
  <c r="O328" i="39"/>
  <c r="O325" i="39"/>
  <c r="N341" i="39"/>
  <c r="O341"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Henry Moreno Arenas</author>
  </authors>
  <commentList>
    <comment ref="O5" authorId="0" shapeId="0" xr:uid="{00000000-0006-0000-0100-000001000000}">
      <text>
        <r>
          <rPr>
            <sz val="10"/>
            <color rgb="FF000000"/>
            <rFont val="Arial"/>
            <family val="2"/>
          </rPr>
          <t>Es un cálculo automático que determina el valor general del activo, de
acuerdo con la clasificación de la Información:
Alta. Activos de información en los cuales la clasificación de la información
en dos o todas las propiedades (confidencialidad, integridad, y disponibilidad)
es alta.
 Media. Activos de información en los cuales la clasificación de la información
es alta en una de sus propiedades (confidencialidad, integridad, y
disponibilidad) o al menos una de ellas es de nivel medio.
Baja. Activos de información en los cuales la clasificación de la información
en todos sus niveles es baja</t>
        </r>
      </text>
    </comment>
    <comment ref="D15" authorId="1" shapeId="0" xr:uid="{CBB7363C-9E66-4995-9195-90F80C4FA140}">
      <text>
        <r>
          <rPr>
            <b/>
            <sz val="9"/>
            <color indexed="81"/>
            <rFont val="Tahoma"/>
            <family val="2"/>
          </rPr>
          <t>Henry Moreno Arenas:</t>
        </r>
        <r>
          <rPr>
            <sz val="9"/>
            <color indexed="81"/>
            <rFont val="Tahoma"/>
            <family val="2"/>
          </rPr>
          <t xml:space="preserve">
Estaba identificado PR-GREF-007</t>
        </r>
      </text>
    </comment>
    <comment ref="D37" authorId="1" shapeId="0" xr:uid="{BA35E1A6-B001-4C18-8047-46E249F35E19}">
      <text>
        <r>
          <rPr>
            <b/>
            <sz val="9"/>
            <color indexed="81"/>
            <rFont val="Tahoma"/>
            <family val="2"/>
          </rPr>
          <t>Henry Moreno Arenas:</t>
        </r>
        <r>
          <rPr>
            <sz val="9"/>
            <color indexed="81"/>
            <rFont val="Tahoma"/>
            <family val="2"/>
          </rPr>
          <t xml:space="preserve">
Estaba identificado PR-GREF-007</t>
        </r>
      </text>
    </comment>
    <comment ref="D38" authorId="1" shapeId="0" xr:uid="{76FE5CA0-9D00-4C00-AC21-34A3B69F72DD}">
      <text>
        <r>
          <rPr>
            <b/>
            <sz val="9"/>
            <color indexed="81"/>
            <rFont val="Tahoma"/>
            <family val="2"/>
          </rPr>
          <t>Henry Moreno Arenas:</t>
        </r>
        <r>
          <rPr>
            <sz val="9"/>
            <color indexed="81"/>
            <rFont val="Tahoma"/>
            <family val="2"/>
          </rPr>
          <t xml:space="preserve">
Estaba identificado PR-GREF-007</t>
        </r>
      </text>
    </comment>
    <comment ref="D44" authorId="1" shapeId="0" xr:uid="{1E26EBD1-1792-4809-9340-264756A2A717}">
      <text>
        <r>
          <rPr>
            <b/>
            <sz val="9"/>
            <color indexed="81"/>
            <rFont val="Tahoma"/>
            <family val="2"/>
          </rPr>
          <t>Henry Moreno Arenas:</t>
        </r>
        <r>
          <rPr>
            <sz val="9"/>
            <color indexed="81"/>
            <rFont val="Tahoma"/>
            <family val="2"/>
          </rPr>
          <t xml:space="preserve">
Estaba identificado PR-GREF-007</t>
        </r>
      </text>
    </comment>
    <comment ref="D45" authorId="1" shapeId="0" xr:uid="{06E4FC4A-2B52-4414-BDC9-1F568C0D9292}">
      <text>
        <r>
          <rPr>
            <b/>
            <sz val="9"/>
            <color indexed="81"/>
            <rFont val="Tahoma"/>
            <family val="2"/>
          </rPr>
          <t>Henry Moreno Arenas:</t>
        </r>
        <r>
          <rPr>
            <sz val="9"/>
            <color indexed="81"/>
            <rFont val="Tahoma"/>
            <family val="2"/>
          </rPr>
          <t xml:space="preserve">
Estaba identificado PR-GREF-007</t>
        </r>
      </text>
    </comment>
    <comment ref="D54" authorId="1" shapeId="0" xr:uid="{256B0621-F15B-4947-BE3D-558B3D869854}">
      <text>
        <r>
          <rPr>
            <b/>
            <sz val="9"/>
            <color indexed="81"/>
            <rFont val="Tahoma"/>
            <family val="2"/>
          </rPr>
          <t>Henry Moreno Arenas:</t>
        </r>
        <r>
          <rPr>
            <sz val="9"/>
            <color indexed="81"/>
            <rFont val="Tahoma"/>
            <family val="2"/>
          </rPr>
          <t xml:space="preserve">
Estaba identificado PR-GREF-007</t>
        </r>
      </text>
    </comment>
    <comment ref="D226" authorId="1" shapeId="0" xr:uid="{A2119EFA-75B4-407D-A444-FD9DF3CCCD37}">
      <text>
        <r>
          <rPr>
            <b/>
            <sz val="9"/>
            <color indexed="81"/>
            <rFont val="Tahoma"/>
            <family val="2"/>
          </rPr>
          <t>Henry Moreno Arenas:</t>
        </r>
        <r>
          <rPr>
            <sz val="9"/>
            <color indexed="81"/>
            <rFont val="Tahoma"/>
            <family val="2"/>
          </rPr>
          <t xml:space="preserve">
Estaba identificado PR-GREF-007</t>
        </r>
      </text>
    </comment>
    <comment ref="D230" authorId="1" shapeId="0" xr:uid="{AF7532D8-2E1E-45D7-AC9E-204E1F26F877}">
      <text>
        <r>
          <rPr>
            <b/>
            <sz val="9"/>
            <color indexed="81"/>
            <rFont val="Tahoma"/>
            <family val="2"/>
          </rPr>
          <t>Henry Moreno Arenas:</t>
        </r>
        <r>
          <rPr>
            <sz val="9"/>
            <color indexed="81"/>
            <rFont val="Tahoma"/>
            <family val="2"/>
          </rPr>
          <t xml:space="preserve">
Estaba identificado PR-GREF-007</t>
        </r>
      </text>
    </comment>
    <comment ref="D287" authorId="1" shapeId="0" xr:uid="{642AFC1F-CC45-4544-BF7B-0ECA971E5F38}">
      <text>
        <r>
          <rPr>
            <b/>
            <sz val="9"/>
            <color indexed="81"/>
            <rFont val="Tahoma"/>
            <family val="2"/>
          </rPr>
          <t>Henry Moreno Arenas:</t>
        </r>
        <r>
          <rPr>
            <sz val="9"/>
            <color indexed="81"/>
            <rFont val="Tahoma"/>
            <family val="2"/>
          </rPr>
          <t xml:space="preserve">
ESTABA IDENTIFICADO COMO PR-GREF-007
</t>
        </r>
      </text>
    </comment>
    <comment ref="G290" authorId="1" shapeId="0" xr:uid="{00000000-0006-0000-0100-000002000000}">
      <text>
        <r>
          <rPr>
            <b/>
            <sz val="9"/>
            <color indexed="81"/>
            <rFont val="Tahoma"/>
            <family val="2"/>
          </rPr>
          <t>Henry Moreno Arenas:</t>
        </r>
        <r>
          <rPr>
            <sz val="9"/>
            <color indexed="81"/>
            <rFont val="Tahoma"/>
            <family val="2"/>
          </rPr>
          <t xml:space="preserve">
Preguntar si planeacion guarda esta inf tambien</t>
        </r>
      </text>
    </comment>
    <comment ref="D300" authorId="1" shapeId="0" xr:uid="{A83AB554-CAFB-46C4-BD82-D0E9ABBCD49D}">
      <text>
        <r>
          <rPr>
            <b/>
            <sz val="9"/>
            <color indexed="81"/>
            <rFont val="Tahoma"/>
            <family val="2"/>
          </rPr>
          <t>Henry Moreno Arenas:</t>
        </r>
        <r>
          <rPr>
            <sz val="9"/>
            <color indexed="81"/>
            <rFont val="Tahoma"/>
            <family val="2"/>
          </rPr>
          <t xml:space="preserve">
Sólo existen GU-GEDO-003
MA-GSTI-017. ESTABA IDENTIFICADO COMO PR-GREF-007</t>
        </r>
      </text>
    </comment>
  </commentList>
</comments>
</file>

<file path=xl/sharedStrings.xml><?xml version="1.0" encoding="utf-8"?>
<sst xmlns="http://schemas.openxmlformats.org/spreadsheetml/2006/main" count="20510" uniqueCount="2755">
  <si>
    <t>IDENTIFICACIÓN, VALORACIÓN Y CLASIFICACIÓN DE ACTIVOS DE INFORMACIÓN</t>
  </si>
  <si>
    <t>Fecha de ingreso</t>
  </si>
  <si>
    <t>Proceso</t>
  </si>
  <si>
    <t>Nombre del activo de información</t>
  </si>
  <si>
    <t>Descripción del activo de información</t>
  </si>
  <si>
    <t>Serie</t>
  </si>
  <si>
    <t>Sub Serie</t>
  </si>
  <si>
    <t>Formato</t>
  </si>
  <si>
    <t>Idioma</t>
  </si>
  <si>
    <t>Medio de Conservación</t>
  </si>
  <si>
    <t xml:space="preserve">Propietario </t>
  </si>
  <si>
    <t>Custodio</t>
  </si>
  <si>
    <t>Usuario</t>
  </si>
  <si>
    <t>Confidencialidad</t>
  </si>
  <si>
    <t>Valor</t>
  </si>
  <si>
    <t>Integridad</t>
  </si>
  <si>
    <t>Disponibilidad</t>
  </si>
  <si>
    <t>Criticidad</t>
  </si>
  <si>
    <t>Excepcion total o parcial</t>
  </si>
  <si>
    <t>Fundamento Constitucional o Legal</t>
  </si>
  <si>
    <t>Fundamento Jurídico de la Excepción</t>
  </si>
  <si>
    <t>N/A</t>
  </si>
  <si>
    <t>Soporte de comité donde se fijan compromisos y tareas</t>
  </si>
  <si>
    <t>ACTAS</t>
  </si>
  <si>
    <t>Actas comité primario control interno</t>
  </si>
  <si>
    <t>Español</t>
  </si>
  <si>
    <t>Información</t>
  </si>
  <si>
    <t>Digital</t>
  </si>
  <si>
    <t>Informacion publica clasificada</t>
  </si>
  <si>
    <t>Alta</t>
  </si>
  <si>
    <t xml:space="preserve">Disponible </t>
  </si>
  <si>
    <t>Informacion publica</t>
  </si>
  <si>
    <t>Media</t>
  </si>
  <si>
    <t>INFORMES</t>
  </si>
  <si>
    <t>Baja</t>
  </si>
  <si>
    <t>Publicado</t>
  </si>
  <si>
    <t>Control Interno</t>
  </si>
  <si>
    <t>OAPS</t>
  </si>
  <si>
    <t>Hardware</t>
  </si>
  <si>
    <t xml:space="preserve">Físico </t>
  </si>
  <si>
    <t>Informacion publica reservada</t>
  </si>
  <si>
    <t>Gestión de Grupos de Interes</t>
  </si>
  <si>
    <t>MANUALES</t>
  </si>
  <si>
    <t>PDF</t>
  </si>
  <si>
    <t>Servicio</t>
  </si>
  <si>
    <t>Otros</t>
  </si>
  <si>
    <t>Gestión de Servicios de TI</t>
  </si>
  <si>
    <t>ESPAÑOL</t>
  </si>
  <si>
    <t>PROFESIONAL ESPECIALIZADO</t>
  </si>
  <si>
    <t>Análogo y/o digital</t>
  </si>
  <si>
    <t>SECRETARIA GENERAL</t>
  </si>
  <si>
    <t>Publicado / disponible</t>
  </si>
  <si>
    <t>Software</t>
  </si>
  <si>
    <t>Contratista</t>
  </si>
  <si>
    <t>Supervisión</t>
  </si>
  <si>
    <t>PETICIONES, QUEJAS, RECLAMOS, SUGERENCIAS Y DENUNCIAS- PQRSD</t>
  </si>
  <si>
    <t>Planificación estrategica</t>
  </si>
  <si>
    <t>INFORMES DE GESTIÓN</t>
  </si>
  <si>
    <t>Evaluación Sistemas de Gestión (EVSG)</t>
  </si>
  <si>
    <t>Gestión administrativa</t>
  </si>
  <si>
    <t>Gestión Jurídica</t>
  </si>
  <si>
    <t>Gestión de Recursos Financieros</t>
  </si>
  <si>
    <t>TOKEN BANCO</t>
  </si>
  <si>
    <t>Dispositivo para realiar las aprobaciones de los pagos de los Bancos en el portal del Banco de Bogota.</t>
  </si>
  <si>
    <t>FISICO</t>
  </si>
  <si>
    <t>NA</t>
  </si>
  <si>
    <t>TOKEN GSE SIIF NACION</t>
  </si>
  <si>
    <t>Dispositivo de la firma digital para realizar y aprobar transacciones en el aplicativo SIIF NACION del Ministerio de Hacienda y Credito Publico.</t>
  </si>
  <si>
    <t>ESTADOS FINANCIEROS</t>
  </si>
  <si>
    <t>Informacion Financiera de la Entidad</t>
  </si>
  <si>
    <t>PAGINA WEB</t>
  </si>
  <si>
    <t>Profesional Especializado</t>
  </si>
  <si>
    <t>DECLARACIONES TRIBUTARIAS</t>
  </si>
  <si>
    <t>Impuestos presentados y pagados por la Entidad a la Dian y Secretaria de Hacienda Distrital</t>
  </si>
  <si>
    <t>CONCILIACIONES BANCARIAS</t>
  </si>
  <si>
    <t>Conciliaciones mensuales de transaciones generadas producto de la operación diaria.</t>
  </si>
  <si>
    <t>CONCILIACIONES</t>
  </si>
  <si>
    <t>INFORMACION INCAPACIDADES</t>
  </si>
  <si>
    <t>Informacion relacionada con la causacion y el pago de las incapacidades generadas mensualmente de los funcionarios de acuerdo a las EPS.</t>
  </si>
  <si>
    <t>INFORMACION OPERACIONES RECIPROCAS</t>
  </si>
  <si>
    <t>INFORMACION EXOGENA NACIONAL</t>
  </si>
  <si>
    <t>Es el reporte de informacion de saldos y movimientos de terceros de peraciones realizadas con la Entidad</t>
  </si>
  <si>
    <t>MEDIOS MAGNETICOS DISTRITALES</t>
  </si>
  <si>
    <t>Compilacion de la información y terminologia contable relacionada con los hechos económicos de la Entidad.</t>
  </si>
  <si>
    <t>Documento en el cual recopila las politicas contables de la Entidad de acuerdo al marco normativo por la CGN</t>
  </si>
  <si>
    <t>Secretaria General</t>
  </si>
  <si>
    <t>Procedimiento para tramitar los gastos de viajes para contratistas asi como su respectiva legalizacion.</t>
  </si>
  <si>
    <t>Describe el procedimiento para la solicitud de autorizacion de los gastos de los viajes para contratistas</t>
  </si>
  <si>
    <t>Describe el procedimiento para la legalizacion y cumplido de comisiones de los gastos de viaje autorizados por la Entidad</t>
  </si>
  <si>
    <t>PROTOCOLO TRAMITE CUENTAS DE COBRO O FACTURAS PERSONAS NATURALES</t>
  </si>
  <si>
    <t>Describe el proceso de como realizar el envio, revision y radicacion de las cuentas de cobro</t>
  </si>
  <si>
    <t>PROTOCOLO TRAMITE FACTURAS PROVEEDORES.</t>
  </si>
  <si>
    <t>Describe el proceso del cumplimiento, verificacion y aprobacion para realizar el cargue en el secoop II y posterior pago en el area contable.</t>
  </si>
  <si>
    <t>IP COMPUTADOR</t>
  </si>
  <si>
    <t>IP asignada para poder realizar y aprobar transacciones bancarias</t>
  </si>
  <si>
    <t>OFICINA PAGADURIA</t>
  </si>
  <si>
    <t>ACCESO AL REDESCUENTO</t>
  </si>
  <si>
    <t>ACTA DE BAJA</t>
  </si>
  <si>
    <t>ACTA DE CIERRE DE PROYECTO O FASE</t>
  </si>
  <si>
    <t>ACTA DE COMITÉ ADMINISTRATIVO</t>
  </si>
  <si>
    <t>ACTA DE ENTREGA DE ACTIVOS FIJO</t>
  </si>
  <si>
    <t>ACTA DE ENTREGA DE FONDOS DE CAJA MENOR</t>
  </si>
  <si>
    <t>ACTA DE INICIO</t>
  </si>
  <si>
    <t>ACTA DE LIQUIDACIÓN</t>
  </si>
  <si>
    <t>ACTAS COMITÉ</t>
  </si>
  <si>
    <t>ACTAS COMITÉ CONTRACCIÓN</t>
  </si>
  <si>
    <t>ACTAS COMITÉ DE RIESGOS Y SEGURIDAD DE LA INFORMACIÓN</t>
  </si>
  <si>
    <t>ACTAS COMITÉ PRIMARIO</t>
  </si>
  <si>
    <t>ACTAS DE COMITÉ</t>
  </si>
  <si>
    <t>ACTAS DE COMITÉ DE OPERACIONES</t>
  </si>
  <si>
    <t>ACTAS DE COMITÉS ADMINISTRATIVOS</t>
  </si>
  <si>
    <t>ACTAS DE COMITES INTERADMINISTRATIVOS, INSTRUCTIVOS Y CONVENIOS</t>
  </si>
  <si>
    <t>ACTAS DE ELIMINACIÓN</t>
  </si>
  <si>
    <t>ACTAS DE JUNTA DIRECTIVA</t>
  </si>
  <si>
    <t>ACTAS DE PAGOS</t>
  </si>
  <si>
    <t>ACTAS DEL COMITÉ DE CONCILIACIÓN</t>
  </si>
  <si>
    <t>ADMINISTRACIÓN DE CUENTAS DE USUARIO Y CLAVES DE ACCESO</t>
  </si>
  <si>
    <t>ARCHIVO CARGA SOLICITUD</t>
  </si>
  <si>
    <t>ARCHIVO DE NOMINA</t>
  </si>
  <si>
    <t>ARCHIVO PLANO GERENCIA ELECTRONICA</t>
  </si>
  <si>
    <t>ARCHIVOS DE CIERRE</t>
  </si>
  <si>
    <t>ARCHIVOS ENTES DE CONTROL</t>
  </si>
  <si>
    <t>ARCHIVOS PLANOS INFORMACIÓN CONTABLE</t>
  </si>
  <si>
    <t>ARQUEO AUTOMATICO</t>
  </si>
  <si>
    <t>ARQUEO CAJA MENOR</t>
  </si>
  <si>
    <t>ASISTENCIA Y EVALUACIÓN DE CAPACITACIÓN A INTERMEDIARIOS</t>
  </si>
  <si>
    <t>ASISTENCIA Y EVALUACIÓN DE VISITANTES</t>
  </si>
  <si>
    <t>AUTORIZACIÓN DATOS MENORES DE EDAD</t>
  </si>
  <si>
    <t>AUTORIZACIÓN DE DESEMBOLSO</t>
  </si>
  <si>
    <t>AUTORIZACION DE PAGO</t>
  </si>
  <si>
    <t>BANCO DE PROYECTOS</t>
  </si>
  <si>
    <t>BASE DATOS CONVENIOS INTERADMINISTRATIVOS</t>
  </si>
  <si>
    <t>BASE DATOS CORRESPONDENCIA</t>
  </si>
  <si>
    <t>BASE DATOS INDICADORES DE GESTIÓN</t>
  </si>
  <si>
    <t>BASE DATOS LIQUIDACIÓN CONVENIOS INTERADMINISTRATIVOS</t>
  </si>
  <si>
    <t>BASE DATOS NUMERACIÓN CONTRATOS</t>
  </si>
  <si>
    <t>BASE DATOS NUMERACIÓN INVITACIONES PRIVADAS</t>
  </si>
  <si>
    <t>BASE DATOS NUMERACIÓN INVITACIONES PÚBLICAS</t>
  </si>
  <si>
    <t>BASE DATOS REPORTE SECOP</t>
  </si>
  <si>
    <t>BASE DE DATOS DE USUARIOS CAPACITADOS</t>
  </si>
  <si>
    <t>BASE DE DATOS DESEMBOLSOS</t>
  </si>
  <si>
    <t>BASE DE DATOS DEVOLUCIONES REALIZADAS</t>
  </si>
  <si>
    <t>BASE DE DATOS FUNCIONARIOS</t>
  </si>
  <si>
    <t>BASE DE DATOS GENERAL CONTACTOS</t>
  </si>
  <si>
    <t>BASE DE DATOS GESTION DE CONTRATACIÓN</t>
  </si>
  <si>
    <t>BASE DE DATOS PERSONAS RESTITUIDAS</t>
  </si>
  <si>
    <t>BASE DE DATOS SEGUROS DE VIDA</t>
  </si>
  <si>
    <t>BASE PAGOS REPRESENTATIVOS</t>
  </si>
  <si>
    <t>BASES DE DATOS</t>
  </si>
  <si>
    <t>BASES DE DATOS CONTROL Y SEGUIMIENTO</t>
  </si>
  <si>
    <t>BASES DE DATOS DE PUBLICACIÓN DE SALDOS EN LA WEB</t>
  </si>
  <si>
    <t>BASES DE DATOS REDESCUENTO</t>
  </si>
  <si>
    <t>BASES DE DATOS REPRESENTANTES</t>
  </si>
  <si>
    <t>"BASES DE DATOS</t>
  </si>
  <si>
    <t>INTERMEDIARIOS FINANCIEROS"</t>
  </si>
  <si>
    <t>BASES DEFINITIVAS</t>
  </si>
  <si>
    <t>BITÁCORA DE CALIDAD</t>
  </si>
  <si>
    <t>BITÁCORA PLATAFORMA TECNOLÓGICA</t>
  </si>
  <si>
    <t>BORRADOR DE CIRCULARES</t>
  </si>
  <si>
    <t>CARACTERIZACIÓN PROCESO</t>
  </si>
  <si>
    <t>CARPETA DE BENEFICIARIO</t>
  </si>
  <si>
    <t>CARPETA DE CARTERA NO COMPRADA</t>
  </si>
  <si>
    <t>CARPETAS</t>
  </si>
  <si>
    <t>"CARPETAS DE ENCADENAMIENTOS</t>
  </si>
  <si>
    <t>(LISTADOS DE ASISTENCIA, EVALUACIÓN, ENCUESTA DE SATISFACCIÓN, SOLICITUD DE INSCRIPCIÓN, SOLICITUD MATERIAL COMERCIAL)"</t>
  </si>
  <si>
    <t>CARPETAS DE USUARIOS</t>
  </si>
  <si>
    <t>CARTA DE INTERMEDIARIO FINANCIERO</t>
  </si>
  <si>
    <t>CARTA DE SOLICITUD DE OPERACIÓN</t>
  </si>
  <si>
    <t>CARTAS DE CUMPLIMIENTO</t>
  </si>
  <si>
    <t>CARTAS INTERNAS Y CORREOS INTERNOS</t>
  </si>
  <si>
    <t>CATALOGO DE INFORMACIÓN GEOGRAFICA</t>
  </si>
  <si>
    <t>CERTIFICACIÓN DE CONTRATOS</t>
  </si>
  <si>
    <t>CERTIFICACIÓN NO. REPORTE DE EVENTOS RIESGO OPERATIVO</t>
  </si>
  <si>
    <t>CERTIFICACIÓN TÉCNICA DE VISITA</t>
  </si>
  <si>
    <t>CERTIFICADO</t>
  </si>
  <si>
    <t>CERTIFICADO DE ENTREGA DE HARDWARE Y SOFTWARE</t>
  </si>
  <si>
    <t>CERTIFICADOS DE INGRESOS Y RETENCIONES</t>
  </si>
  <si>
    <t>CIRCULARES EXTERNAS</t>
  </si>
  <si>
    <t>CIRCULARES INTERNAS</t>
  </si>
  <si>
    <t>COMPORTAMIENTO DE CARTERA</t>
  </si>
  <si>
    <t>COMPROBANTE DE NOMINA</t>
  </si>
  <si>
    <t>COMPROBANTES Y NOTAS CONTABLES</t>
  </si>
  <si>
    <t>COMUNICACIONES INTERNAS Y EXTERNAS</t>
  </si>
  <si>
    <t>CONCEPTOS E INFORMES DE EJECUCIÓN</t>
  </si>
  <si>
    <t>CONCEPTOS INFORMES DE EJECUCIÓN</t>
  </si>
  <si>
    <t>CONCEPTOS INFORMES DE EJECUCIÓN I</t>
  </si>
  <si>
    <t>CONCILIACIÓN CARTERA APLICATIVO - CONTABILIDAD</t>
  </si>
  <si>
    <t>CONCILIACIÓN DE ACTIVOS FIJOS</t>
  </si>
  <si>
    <t>CONCILIACIÓN DE REVERSIONES CONTABLES PROGRAMAS DE ALIVIO</t>
  </si>
  <si>
    <t>CONCILIACIÓN MENSUAL CONSIGNACIONES REGISTRADAS CONTABILIDAD - CARTERA</t>
  </si>
  <si>
    <t>CONCILIACIÓN MENSUAL DE PAGO DE SUBSIDIOS BASES DE DATOS CARTERA VS CONTABILIDAD</t>
  </si>
  <si>
    <t>CONFIRMACIÓN DE OPERACIONES DE TESORERIA</t>
  </si>
  <si>
    <t>CONSOLIDACIÓN DE OBLIGACIONES</t>
  </si>
  <si>
    <t>CONSOLIDACIÓN DE SEGUROS DE VIDA</t>
  </si>
  <si>
    <t>CONSOLIDADO DE CIFRAS</t>
  </si>
  <si>
    <t>CONSULTA LISTAS CLASIFICADAS</t>
  </si>
  <si>
    <t>CONTESTACIÓN A TUTELA</t>
  </si>
  <si>
    <t>CONTRATO/CONVENIO</t>
  </si>
  <si>
    <t>CONTRATO/CONVENIO/ACUERDOS DE FINANCIAMIENTO</t>
  </si>
  <si>
    <t>CONTRATOS INTERADMINISTRATIVOS</t>
  </si>
  <si>
    <t>CONTRATOS Y DOCUMENTACIÓN RELACIONADA ESCANEADOS</t>
  </si>
  <si>
    <t>CONTROL DE PAGOS DE LOS PROGRAMAS DE ALIVIO DE CARTERA</t>
  </si>
  <si>
    <t>CONTROL FINANCIERO</t>
  </si>
  <si>
    <t>CONTROL TÉCNICO</t>
  </si>
  <si>
    <t>CONVENIOS ESCANEADOS</t>
  </si>
  <si>
    <t>CONVOCATORIA INTERNA, MIXTA O EXTERNA</t>
  </si>
  <si>
    <t>CONVOCATORIAS</t>
  </si>
  <si>
    <t>CORREO ELECTRONICO CONTRATISTAS</t>
  </si>
  <si>
    <t>CORREO ELECTRÓNICO DIRECTIVOS</t>
  </si>
  <si>
    <t>CORREO ELECTRÓNICO FUNCIONARIOS</t>
  </si>
  <si>
    <t>CORREOS SOPORTE</t>
  </si>
  <si>
    <t>CRUCE DE SALDOS</t>
  </si>
  <si>
    <t>CUENTA DE COBRO</t>
  </si>
  <si>
    <t>CUENTAS BANCARIAS SALDOS</t>
  </si>
  <si>
    <t>CUENTAS BANCARIAS SALDOS Y CUPOS</t>
  </si>
  <si>
    <t>CUENTAS DE COBRO</t>
  </si>
  <si>
    <t>DERECHOS DE PETICIÓN</t>
  </si>
  <si>
    <t>DEVOLUCIÓN DE DINERO</t>
  </si>
  <si>
    <t>DIAGNOSTICO</t>
  </si>
  <si>
    <t>DOCUMENTACIÖN ARCHIVO DE GESTIÓN CONTRACTUAL</t>
  </si>
  <si>
    <t>DOCUMENTOS DE HOJA DE VIDA</t>
  </si>
  <si>
    <t>DOCUMENTOS DOCUWARE</t>
  </si>
  <si>
    <t>DOCUMENTOS JUNTA DIRECTIVA</t>
  </si>
  <si>
    <t>DOCUMENTOS PARA INICIO DE DEMANDAS</t>
  </si>
  <si>
    <t>DOCUMENTOS REQUERIDOS PARA CONTRATOS</t>
  </si>
  <si>
    <t>DOCUMENTOS REQUERIDOS PARA CONTRATOS - ACUERDO PARA FINANCIAMIENTO</t>
  </si>
  <si>
    <t>DOCUMENTOS REQUERIDOS PARA CONTRATOS CON PROVEEDORES</t>
  </si>
  <si>
    <t>"DOCUMENTOS REQUERIDOS PARA CONTRATOS</t>
  </si>
  <si>
    <t>RECURSOS HÍDRICOS"</t>
  </si>
  <si>
    <t>DOCUMENTOS SOPORTE FACTURAS DE MÍNIMA CUANTÍA</t>
  </si>
  <si>
    <t>EJECUCIÓN DEL SEGURO AGROPECUARIO</t>
  </si>
  <si>
    <t>ENCUESTA DE CLIMA LABORAL</t>
  </si>
  <si>
    <t>ENCUESTA DE SATISFACCIÓN EN LINEA DE ACTIVIDADES DE BIENESTAR</t>
  </si>
  <si>
    <t>ESTADO DE CARTERA Y SEGUIMIENTO</t>
  </si>
  <si>
    <t>ESTADO DE FUENTES Y USO DE LOS PROGRAMAS DE TASA SUBSIDIADA</t>
  </si>
  <si>
    <t>ESTADOS DE CUENTA</t>
  </si>
  <si>
    <t>ESTADOS FINANCIEROS DEL CONVENIO</t>
  </si>
  <si>
    <t>ESTUDIOS TECNICOS</t>
  </si>
  <si>
    <t>EVALUACIÓN DE DESEMPEÑO ANUAL</t>
  </si>
  <si>
    <t>EVALUACIÓN DE DESEMPEÑO PERIODO DE PRUEBA</t>
  </si>
  <si>
    <t>EVALUACIÓN DE EFECTIVIDAD DE CONTROLES</t>
  </si>
  <si>
    <t>EVALUACIÓN DE SOLICITUD DE ELEGIBILIDAD</t>
  </si>
  <si>
    <t>EVALUACIÓN DE SOLICITUD DE ELEGIBILIDAD ICR</t>
  </si>
  <si>
    <t>EVALUACIÓN SISTEMA DE ATENCIÓN</t>
  </si>
  <si>
    <t>EXTRACTOS BANCARIOS</t>
  </si>
  <si>
    <t>FACTURAS Y ANEXOS</t>
  </si>
  <si>
    <t>FALLO DEL PROCESO INVESTIGATIVO</t>
  </si>
  <si>
    <t>FICHA DE VENTA DE BRDP</t>
  </si>
  <si>
    <t>FICHAS DE ANALISIS DE RIESGO POR CULTIVO</t>
  </si>
  <si>
    <t>FLUJO DE CAJA</t>
  </si>
  <si>
    <t>FLUJO DIARIO DE CAJA</t>
  </si>
  <si>
    <t>FLUJOS CARTERA</t>
  </si>
  <si>
    <t>FORMATO DE INVENTARIO</t>
  </si>
  <si>
    <t>FORMATO ACTA DE LIQUIDACIÓN</t>
  </si>
  <si>
    <t>FORMATO CÁLCULO DEVOLUCIONES DE DINERO PROGRAMADAS</t>
  </si>
  <si>
    <t>FORMATO COMITÉ MENSUAL DE INTERMEDIARIOS FINANCIEROS</t>
  </si>
  <si>
    <t>FORMATO DE ACTA DE INICIO</t>
  </si>
  <si>
    <t>FORMATO DE ADMINISTRACIÓN DE VERSIONES Y CONFIGURACIONES</t>
  </si>
  <si>
    <t>FORMATO DE ARQUEO CAJA MENOR</t>
  </si>
  <si>
    <t>FORMATO DE ATENCIÓN A POBLACIÓN CONSIDERADA COMO VÍCTIMA DEL CONFLICTO ARMADO INTERNO, DESPLAZADA, REINSERTADA, O VINCULADA A PROGRAMAS DE DESARROLLO ALTERNATIVO</t>
  </si>
  <si>
    <t>FORMATO DE ATENCIÓN AL CLIENTE</t>
  </si>
  <si>
    <t>FORMATO DE CONSORCIO</t>
  </si>
  <si>
    <t>FORMATO DE CONTROL DE CORRESPONDENCIA</t>
  </si>
  <si>
    <t>FORMATO DE CREDITOS OTORGADOS POR OPERADORES FINANCIEROS (INCLUYE ANEXOS)</t>
  </si>
  <si>
    <t>FORMATO DE CUMPLIMIENTO DE REQUISITOS DEL PAGO</t>
  </si>
  <si>
    <t>FORMATO DE ESTADO DE CARTERA Y SEGUIMIENTO</t>
  </si>
  <si>
    <t>FORMATO DE EVALUACIÓN</t>
  </si>
  <si>
    <t>FORMATO DE LISTA DE CHEQUEO</t>
  </si>
  <si>
    <t>FORMATO DE QUEJAS, RECLAMOS, SOLICITUDES DE INFORMACIÓN, SUGERENCIAS, FELICITACIONES Y RESPUESTAS</t>
  </si>
  <si>
    <t>FORMATO DE SOLICITUD DE CONTRATO, CONVENIO U ORDEN</t>
  </si>
  <si>
    <t>FORMATO DE SOLICITUD DE DOCUMENTO</t>
  </si>
  <si>
    <t>FORMATO DE SOLICITUD DE MODIFICACIÓN CONTRACTUAL</t>
  </si>
  <si>
    <t>FORMATO DE UNIÓN TEMPORAL</t>
  </si>
  <si>
    <t>FORMATO ENTREVISTA</t>
  </si>
  <si>
    <t>FORMATO EVALUACIÓN DE OFERTAS</t>
  </si>
  <si>
    <t>FORMATO EVALUACIÓN Y RE-EVALUACIÓN DEL CONTRATISTA</t>
  </si>
  <si>
    <t>FORMATO INDUCCIÓN AL PERSONAL</t>
  </si>
  <si>
    <t>FORMATO INFORME CONCILIACIÓN FONDO DE CRÉDITO</t>
  </si>
  <si>
    <t>FORMATO INFORME DE SUPERVISIÓN Y RECIBO A SATISFACCIÓN</t>
  </si>
  <si>
    <t>FORMATO LISTADO ASISTENTES EVENTOS</t>
  </si>
  <si>
    <t>FORMATO OBSERVACIONES - ATENCIÓN A POBLACIÓN CONSIDERADA COMO VÍCTIMA DEL CONFLICTO ARMADO INTERNO, DESPLAZADA, REINSERTADA, O VINCULADA A PROGRAMAS DE DESARROLLO ALTERNATIVO</t>
  </si>
  <si>
    <t>FORMATO PARA CAPACITACIONES</t>
  </si>
  <si>
    <t>FORMATO PARA RECEPCIÓN DE DOCUMENTOS PROGRAMA COBERTURAS</t>
  </si>
  <si>
    <t>FORMATO PLANEACIÓN ANUAL</t>
  </si>
  <si>
    <t>FORMATO SOLICITUD PAGOS</t>
  </si>
  <si>
    <t>FORMATO TARIFA CONTROL FISCAL</t>
  </si>
  <si>
    <t>FORMATO TRANSFERENCIAS DOCUMENTALES</t>
  </si>
  <si>
    <t>FORMATO UNICO DE INFORME DE CONTROL DE CREDITO</t>
  </si>
  <si>
    <t>FORMATO VERIFICACIÓN DOCUMENTOS MENSUALES PROGRAMA</t>
  </si>
  <si>
    <t>FORMATO VISITAS DE SEGUIMIENTO</t>
  </si>
  <si>
    <t>FORMATOS LLAMADAS RECIBIDAS</t>
  </si>
  <si>
    <t>GARANTÍAS DEL CONTRATO</t>
  </si>
  <si>
    <t>GARANTÍAS EXPEDIDAS</t>
  </si>
  <si>
    <t>GARANTÍAS Y TÍTULOS FALTANTES</t>
  </si>
  <si>
    <t>GASTOS DE FUNCIONAMIENTO DE INVERSIÓN</t>
  </si>
  <si>
    <t>GASTOS DE FUNCIONAMIENTO E INVERSIÓN</t>
  </si>
  <si>
    <t>GASTOS DE PRESIDENCIA</t>
  </si>
  <si>
    <t>GESTIÓN DE LA ADMINISTRACION DE LA PROPIEDAD</t>
  </si>
  <si>
    <t>GESTIÓN DE SOLICITUDES POR CESIÓN</t>
  </si>
  <si>
    <t>GESTIÓN TDA'S</t>
  </si>
  <si>
    <t>HISTÓRICO REPORTES SIRECI</t>
  </si>
  <si>
    <t>HOJA DE VIDA EQUIPOS TECNOLOGÍA</t>
  </si>
  <si>
    <t>IDEAS DE INNOVACIÓN</t>
  </si>
  <si>
    <t>INFORMACIÓN DE VEHÍCULOS</t>
  </si>
  <si>
    <t>INFORMACIÓN SOBRE PROGRAMA DE ENCADENAMIENTO</t>
  </si>
  <si>
    <t>INFORME CONCILIACIÓN CARTERA REDESCUENTO OPERACIONES ORDINARIAS</t>
  </si>
  <si>
    <t>INFORME CONCILIACIÓN FONDO DE CRÉDITO</t>
  </si>
  <si>
    <t>INFORME CONCILIACIÓN PAGOS DE CARTERA</t>
  </si>
  <si>
    <t>INFORME CONSOLIDADO DE AUTOEVALUACIÓN DE CONTROL</t>
  </si>
  <si>
    <t>INFORME DE CONCILIACIÓN TOTAL DE CARTERA</t>
  </si>
  <si>
    <t>INFORME DE EVALUACIÓN</t>
  </si>
  <si>
    <t>INFORME DE GESTIÓN</t>
  </si>
  <si>
    <t>"INFORME DE GESTION APODERADOS PROCESOS JUDICIALES DE DEMANDAS</t>
  </si>
  <si>
    <t>PRAN - FONSA"</t>
  </si>
  <si>
    <t>INFORME DE PERSONAL</t>
  </si>
  <si>
    <t>INFORME DE PORTAFOLIOS DE INVERSIÓN</t>
  </si>
  <si>
    <t>INFORME DE RECUPERACIÓN POR PERIODO</t>
  </si>
  <si>
    <t>INFORME DE RECUPERACIONES HISTÓRICO</t>
  </si>
  <si>
    <t>INFORME DE RENDICIÓN DE CUENTAS A LA CONTRALORÍA GENERAL DE LA REPUBLICA</t>
  </si>
  <si>
    <t>INFORME DE RENDIMIENTOS</t>
  </si>
  <si>
    <t>INFORME DE SEGUIMIENTO MENSUAL</t>
  </si>
  <si>
    <t>INFORME DE SUBSIDIOS</t>
  </si>
  <si>
    <t>INFORME DE SUPERVISIÓN</t>
  </si>
  <si>
    <t>INFORME DE VISITAS DE SEGUIMIENTO</t>
  </si>
  <si>
    <t>INFORME DEL SEGUIMIENTO DEL PROGRAMA DE DESARROLLO</t>
  </si>
  <si>
    <t>INFORME DIARIO DE TESORERIA</t>
  </si>
  <si>
    <t>INFORME DIARIO DE TESORERÍA</t>
  </si>
  <si>
    <t>INFORME DIARIO PARA PAGO DE OPERACIONES CON TASA</t>
  </si>
  <si>
    <t>INFORME DIARIO VENCIMIENTO, NOVEDADES Y DESEMBOLSOS</t>
  </si>
  <si>
    <t>INFORME LIMITES DE REDESCUENTO Y TESORERÍA</t>
  </si>
  <si>
    <t>INFORME MENSUAL/TRIMESTRAL</t>
  </si>
  <si>
    <t>INFORME MOVIMIENTO DE ACTIVOS FIJOS</t>
  </si>
  <si>
    <t>INFORME NOVEDADES PRESENTADAS</t>
  </si>
  <si>
    <t>INFORME PERIODICO DE COBERTURAS</t>
  </si>
  <si>
    <t>INFORME RESUMEN DIARIO</t>
  </si>
  <si>
    <t>INFORME TRANSACCIONES POR RANGO DE FECHAS</t>
  </si>
  <si>
    <t>INFORME VISITA A PROVEEDORES</t>
  </si>
  <si>
    <t>INFORMES DE CIERRE CONTABLE</t>
  </si>
  <si>
    <t>INFORMES DE CIERRE MENSUAL ACTIVOS FIJOS</t>
  </si>
  <si>
    <t>INFORMES DE CONTROL DE INVERSIÓN</t>
  </si>
  <si>
    <t>INFORMES DE CONTROL DE INVERSIÓN DE LOS INTERMEDIARIOS FINANCIEROS</t>
  </si>
  <si>
    <t>INFORMES DE CONVENIOS</t>
  </si>
  <si>
    <t>INFORMES DE GESTIÓN DE LA DIRECCIÓN DE SERVICIO AL CLIENTE</t>
  </si>
  <si>
    <t>INFORMES DE GESTIÓN DE TI</t>
  </si>
  <si>
    <t>INFORMES DE GESTIÓN FONDO INVERSIÓN</t>
  </si>
  <si>
    <t>INFORMES DE GESTIÓN Y ANALISIS DE RESULTADOS</t>
  </si>
  <si>
    <t>INFORMES DE INTERVENTORÍA CONTRATO CUENTAS EN PARTES Y PASIVOS</t>
  </si>
  <si>
    <t>INFORMES DE SUPERVISIÓN (PARCIALES)</t>
  </si>
  <si>
    <t>INFORMES ENTES DE CONTROL</t>
  </si>
  <si>
    <t>INFORMES ESPECIALES A ENTES DE CONTROL</t>
  </si>
  <si>
    <t>INFORMES ESTADÍSTICOS</t>
  </si>
  <si>
    <t>INFORMES FINANCIEROS, CONTABLES Y TRIBUTARIOS A LOS ENTES DE CONTROL Y VIGILANCIA Y A LAS AUTORIDADES TRIBUTARIAS</t>
  </si>
  <si>
    <t>INFORMES JUDICIALES</t>
  </si>
  <si>
    <t>INFORMES PARA COMITÉ DE RIESGO Y JUNTA DIRECTIVA</t>
  </si>
  <si>
    <t>INFORMES PARA JUNTA DIRECTIVA</t>
  </si>
  <si>
    <t>INFORMES PERIÓDICOS DE COBERTURAS</t>
  </si>
  <si>
    <t>INFORMES TÉCNICOS/INTERVENTORÍA</t>
  </si>
  <si>
    <t>INFORMES Y REPORTES</t>
  </si>
  <si>
    <t>INSCRIPCIONES</t>
  </si>
  <si>
    <t>INSUMOS PARA CALIFICACIÓN DEL RIESGO</t>
  </si>
  <si>
    <t>INTERESADOS INSCRITOS</t>
  </si>
  <si>
    <t>INVENTARIO MATERIALES</t>
  </si>
  <si>
    <t>INVERSIÓN REQUERIDA</t>
  </si>
  <si>
    <t>INVITACIONES PÚBLICAS O PRIVADAS Y SELECCIÓN DIRECTA</t>
  </si>
  <si>
    <t>LECCIONES APRENDIDAS</t>
  </si>
  <si>
    <t>LEGALIZACIÓN GASTOS DE VIAJE</t>
  </si>
  <si>
    <t>LEVANTAMIENTO DE ENDOSOS</t>
  </si>
  <si>
    <t>LIBRANZAS</t>
  </si>
  <si>
    <t>LISTA DE CHEQUEO (INCLUYE FORMATOS ANEXOS Y DOCUMENTOS ANEXOS)</t>
  </si>
  <si>
    <t>LISTA DE OBSERVACIÓN</t>
  </si>
  <si>
    <t>LISTADO DE ASITENCIA</t>
  </si>
  <si>
    <t>MANUAL DE CONTRATACIÓN</t>
  </si>
  <si>
    <t>MANUAL DE SERVICIOS - CIRCULARES EXTERNAS</t>
  </si>
  <si>
    <t>MANUAL GENERACIÓN Y TRANSMISIÓN DEL INFORME DE GESTIÓN CONTRACTUAL A TRAVÉS DEL SIRECI</t>
  </si>
  <si>
    <t>MATRICES ESTÁNDAR SARO</t>
  </si>
  <si>
    <t>MATRIZ DE PROVISIONES</t>
  </si>
  <si>
    <t>MEMORANDO DE AUTORIZACIÓN DE PAGOS</t>
  </si>
  <si>
    <t>MEMORANDO DE SOLICITUD CONTRACTUAL</t>
  </si>
  <si>
    <t>MEMORANDO PROCEDIMIENTOS SUSTANTIVOS</t>
  </si>
  <si>
    <t>MEMORANDOS DE PAGO</t>
  </si>
  <si>
    <t>MEMORANDOS DE RESPUESTA</t>
  </si>
  <si>
    <t>MEMORANDOS DE TRAMITACION FACTURAS</t>
  </si>
  <si>
    <t>MEMORIAS DEL PROYECTO</t>
  </si>
  <si>
    <t>MODIFICACIÓN Y REESTRUCTURACIÓN DE OPERACIONES</t>
  </si>
  <si>
    <t>MOVIMIENTO CARTERA</t>
  </si>
  <si>
    <t>MOVIMIENTO DE CUENTA</t>
  </si>
  <si>
    <t>NOTA CONTABLE</t>
  </si>
  <si>
    <t>NOTIFICACIONES JUDICIALES</t>
  </si>
  <si>
    <t>NOVEDADES DE NOMINA</t>
  </si>
  <si>
    <t>OBSERVACIONES SOBRE PAGARÉS</t>
  </si>
  <si>
    <t>OFERTAS</t>
  </si>
  <si>
    <t>OFERTAS PARA SELECCIONAR OPERADOR DE ASISTENCIA TÉCNICA ESPECIAL</t>
  </si>
  <si>
    <t>ORDENES DE SERVICIO</t>
  </si>
  <si>
    <t>PAGO DE COMISIONES</t>
  </si>
  <si>
    <t>PAGOS ADMINISTRATIVOS</t>
  </si>
  <si>
    <t>PAGOS DE INCENTIVOS</t>
  </si>
  <si>
    <t>PANTALLAZOS DE CONSULTAS DE CONSIGNACIONES/PAGOS Y SALDOS DE CARTERA</t>
  </si>
  <si>
    <t>PAZ Y SALVO</t>
  </si>
  <si>
    <t>PENSIONES VOLUNTARIAS Y AFC</t>
  </si>
  <si>
    <t>PERFIL DE CARGO DIRECTOR DE CONTRATACIÓN</t>
  </si>
  <si>
    <t>PERFIL DE CARGO EJECUTOR SENIOR DE CONTRATACIÓN</t>
  </si>
  <si>
    <t>PERFIL DE CARGO PROFESIONAL MASTER DE CONTRATACIÓN</t>
  </si>
  <si>
    <t>PERFIL DE CARGO PROFESIONAL SENIOR DE CONTRATACIÓN</t>
  </si>
  <si>
    <t>"PERFILES APLICATIVO</t>
  </si>
  <si>
    <t>APLICATIVO DE CARTERA"</t>
  </si>
  <si>
    <t>PERFILES DE APLICATIVOS DE SERVICIOS</t>
  </si>
  <si>
    <t>PIZARRA DE OPERACIONES</t>
  </si>
  <si>
    <t>PLAN ANUAL DE BACKUPS</t>
  </si>
  <si>
    <t>PLAN ANUAL DE GESTIÓN DE RIESGOS</t>
  </si>
  <si>
    <t>PLAN DE FORMACIÓN ESTRATEGICO ANUAL</t>
  </si>
  <si>
    <t>PLAN DE MANTENIMIENTO DE EQUIPOS</t>
  </si>
  <si>
    <t>PLAN DE MEJORAMIENTO INSTITUCIONAL</t>
  </si>
  <si>
    <t>PLAN DE PAGOS</t>
  </si>
  <si>
    <t>PLAN DE TRABAJO</t>
  </si>
  <si>
    <t>PLAN DE TRABAJO PARA EVENTOS</t>
  </si>
  <si>
    <t>PLANEACIÓN ANUAL</t>
  </si>
  <si>
    <t>PLANES OPERATIVOS</t>
  </si>
  <si>
    <t>PLANILLA DE CERTIFICADOS DE GARANTÍAS Y CUENTAS DE COBRO</t>
  </si>
  <si>
    <t>PLANILLA DE CONCEPTOS</t>
  </si>
  <si>
    <t>PLANILLA DE MANTENIMIENTO</t>
  </si>
  <si>
    <t>PLANILLA DE OPERACIONES DIARIAS</t>
  </si>
  <si>
    <t>PLANILLA DE REVERSIONES Y/O CARGUE DE OPERACIONES POR INCONSISTENCIAS OPERATIVAS O POR INCUMPLIMIENTO</t>
  </si>
  <si>
    <t>PLANILLA DE SEGUIMIENTO A REQUERIMIENTOS</t>
  </si>
  <si>
    <t>PLANILLA DE SOLICITUD OPERACIONES Y ENVÍO DE DOCUMENTOS</t>
  </si>
  <si>
    <t>PLANILLA DE SOLICITUDES DE CALIFICACIÓN PREVIA</t>
  </si>
  <si>
    <t>PLANILLA DETALLE CONFIRMACIÓN DE OPERACIONES</t>
  </si>
  <si>
    <t>PLANILLA INTEGRADA</t>
  </si>
  <si>
    <t>PLANILLA SOLICITUD DE OPERACIONES Y ENVÍO DE DOCUMENTOS Y SOPORTES</t>
  </si>
  <si>
    <t>PLANILLAS DE SOPORTE DE PAGOS</t>
  </si>
  <si>
    <t>PLANTILLA DE EVALUACIÓN</t>
  </si>
  <si>
    <t>PÓLIZA DE SEGURO</t>
  </si>
  <si>
    <t>POLIZAS DE SEGURO</t>
  </si>
  <si>
    <t>PORTAFOLIO DE INVERSIONES</t>
  </si>
  <si>
    <t>PORTAFOLIO DE POLIZAS Y SEGUROS</t>
  </si>
  <si>
    <t>PRESUPUESTO</t>
  </si>
  <si>
    <t>PROCEDIMIENTO DEFINICIÓN DEL PLAN DE COMPRAS Y APOYO PRECONTRACTUAL</t>
  </si>
  <si>
    <t>PROCEDIMIENTO ELABORACIÓN Y PUBLICACIÓN DE INVITACIÓN A OFERTAR</t>
  </si>
  <si>
    <t>PROCEDIMIENTO SELECCIÓN Y CONTRATACIÓN</t>
  </si>
  <si>
    <t>PROCEDIMIENTO SUPERVISIÓN Y LIQUIDACIÓN</t>
  </si>
  <si>
    <t>PROCESOS INVESTIGATIVOS</t>
  </si>
  <si>
    <t>PROGRAMACIÓN DE CONTRATACIÓN (PLAN GENERAL DE COMPRAS)</t>
  </si>
  <si>
    <t>PROMEDIOS FIN DE MES</t>
  </si>
  <si>
    <t>PROPUESTA DE ARREGLO</t>
  </si>
  <si>
    <t>PROYECTO DE DISEÑO</t>
  </si>
  <si>
    <t>PROYECTO DE EJECUCIÓN / CONSTRUCCIÓN</t>
  </si>
  <si>
    <t>PROYECTOS DE INNOVACIÓN E INVESTIGACIÓN</t>
  </si>
  <si>
    <t>RECIBO A SATISFACCIÓN</t>
  </si>
  <si>
    <t>RECIBO DEFINITIVO CAJA MENOR</t>
  </si>
  <si>
    <t>RECIBO PROVISIONAL DE CAJA MENOR</t>
  </si>
  <si>
    <t>RECOMPOSICIÓN TDA'S</t>
  </si>
  <si>
    <t>RECONOCIMIENTO TRANSPORTE TAXI</t>
  </si>
  <si>
    <t>REEMBOLSO CAJA MENOR</t>
  </si>
  <si>
    <t>REGISTRO CORRESPONDENCIA</t>
  </si>
  <si>
    <t>REGISTRO DE EVENTOS PRUEBAS DE CONTINGENCIA</t>
  </si>
  <si>
    <t>REGISTRO DE LAS ASEGURADORAS</t>
  </si>
  <si>
    <t>REGISTRO DE NOVEDADES DE PAGO Y COBRO DE VENCIMIENTOS</t>
  </si>
  <si>
    <t>REGISTRO DE RADICACIÓN</t>
  </si>
  <si>
    <t>REGISTRO DE VISITA DE PROVEEDORES</t>
  </si>
  <si>
    <t>REGISTRO INVENTARIO DE MEDIOS</t>
  </si>
  <si>
    <t>REGISTRO REEVALUACIÓN CONTRATISTAS</t>
  </si>
  <si>
    <t>REGISTRO Y CONTROL DE CONTRATOS</t>
  </si>
  <si>
    <t>REGISTRO Y CONTROL DE MANTENIMIENTO DE SOFTWARE Y APLICATIVO</t>
  </si>
  <si>
    <t>REGISTRO Y CONTROL DE SOFTWARE OPERATIVO</t>
  </si>
  <si>
    <t>REGISTROS DE RECUPERACIONES</t>
  </si>
  <si>
    <t>RELACIÓN DE DESCUENTOS</t>
  </si>
  <si>
    <t>RELACIÓN DE DESEMBOLSOS</t>
  </si>
  <si>
    <t>RELACIÓN DE DILIGENCIAS</t>
  </si>
  <si>
    <t>RENDIMIENTOS DE CUENTAS DE AHORRO Y PRINCIPALES DIFERENCIAS</t>
  </si>
  <si>
    <t>REPORTE DE COMPORTAMIENTO DE FLUJO DE CAJA DE TESORERÍA</t>
  </si>
  <si>
    <t>REPORTE DE EXPORTACIONES DANE</t>
  </si>
  <si>
    <t>REPORTE DIARIO DE RIESGO DE MERCADO</t>
  </si>
  <si>
    <t>REPORTES DE MONITOREO</t>
  </si>
  <si>
    <t>REPORTES NORMATIVOS</t>
  </si>
  <si>
    <t>REPORTES SARO</t>
  </si>
  <si>
    <t>REQUERIMIENTOS EXTERNOS</t>
  </si>
  <si>
    <t>RESERVA PRESUPUESTAL</t>
  </si>
  <si>
    <t>RESOLUCIONES</t>
  </si>
  <si>
    <t>RESPUESTA A DERECHOS DE PETICIÓN</t>
  </si>
  <si>
    <t>RESPUESTA A LA PROPUESTA</t>
  </si>
  <si>
    <t>RESPUESTA AL PROCESO INVESTIGATIVO</t>
  </si>
  <si>
    <t>RESPUESTAS A ENTES EXTERNOS</t>
  </si>
  <si>
    <t>RESPUESTAS A SOLICITUDES</t>
  </si>
  <si>
    <t>RESULTADO DE PRUEBAS DE CONVOCATORIA</t>
  </si>
  <si>
    <t>RESULTADO DE PRUEBAS PSICOTECNICAS</t>
  </si>
  <si>
    <t>RESUMEN GENERAL PAGO PRIMAS PÓLIZA DE SEGUROS DE VIDA</t>
  </si>
  <si>
    <t>RETOS DE INNOVACIÓN</t>
  </si>
  <si>
    <t>RETROALIMENTACIÓN DE INFORME DE PROCESOS</t>
  </si>
  <si>
    <t>REVISIÓN DOCUMENTACIÓN CALIFICACIÓN PREVIA</t>
  </si>
  <si>
    <t>SEGUIMIENTO AL PROGRAMA ANUAL DE AUDITORÍA</t>
  </si>
  <si>
    <t>SEGUIMIENTO DE ORDENES DE SERVICIO</t>
  </si>
  <si>
    <t>SEGUIMIENTO DE TIQUETES</t>
  </si>
  <si>
    <t>SEGUIMIENTO SEMANAL CONSIGNACIONES Y APLICACIONES</t>
  </si>
  <si>
    <t>SINIESTRALIDAD</t>
  </si>
  <si>
    <t>SOLICITUD ABONO EXTRAORDINARIO O CANCELACIÓN ANTICIPADA - FORMATO 127</t>
  </si>
  <si>
    <t>SOLICITUD DE ANTICIPOS GASTOS DE VIAJE</t>
  </si>
  <si>
    <t>SOLICITUD DE APOYO FINANCIERO DE LIBRE INVERSIÓN</t>
  </si>
  <si>
    <t>SOLICITUD DE AUTORIZACIÓN USO DE SOFTWARE FREEWARE</t>
  </si>
  <si>
    <t>SOLICITUD DE INTERMEDIARIO FINANCIERO</t>
  </si>
  <si>
    <t>SOLICITUD DE MANTENIMIENTO DE SOFTWARE</t>
  </si>
  <si>
    <t>SOLICITUD DE MODIFICACIÓN CONTRACTUAL</t>
  </si>
  <si>
    <t>SOLICITUD DE PAGO OPERADORES</t>
  </si>
  <si>
    <t>SOLICITUD DE REDESCUENTO - FORMATO 126</t>
  </si>
  <si>
    <t>SOLICITUD DE RESERVA PRESUPUESTAL</t>
  </si>
  <si>
    <t>SOLICITUD Y CONFIRMACIÓN DE TIQUETES AÉREOS</t>
  </si>
  <si>
    <t>SOLICITUDES DE PAGO</t>
  </si>
  <si>
    <t>SOLICITUDES Y RESPUESTAS A REQUERIMIENTOS DE DEUDORES</t>
  </si>
  <si>
    <t>SOLICITUDES/PETICIONES DE CONTRATISTAS Y TERCEROS</t>
  </si>
  <si>
    <t>SOPORTE DE PAGO</t>
  </si>
  <si>
    <t>SOPORTE EJECUCIÓN PLAN DE FORMACIÓN</t>
  </si>
  <si>
    <t>SOPORTES CONTABLES</t>
  </si>
  <si>
    <t>TABLAS DE RETENCIÓN DOCUMENTAL</t>
  </si>
  <si>
    <t>TICKETS Y COMPROBANTES</t>
  </si>
  <si>
    <t>TRASLADOS PRESUPUESTALES</t>
  </si>
  <si>
    <t>TUTELAS</t>
  </si>
  <si>
    <t>VALIDACIÓN DE LA VALORACIÓN DE PORTAFOLIOS DE INVERSIÓN</t>
  </si>
  <si>
    <t>Gestión Integral de Talento Humano</t>
  </si>
  <si>
    <t>Control Disciplinario</t>
  </si>
  <si>
    <t>No clasificada</t>
  </si>
  <si>
    <t>Gestión Documental</t>
  </si>
  <si>
    <t>Gestión Administrativa</t>
  </si>
  <si>
    <t>Grupo de Contratos</t>
  </si>
  <si>
    <t>Copia de seguridad</t>
  </si>
  <si>
    <t>Valoracion</t>
  </si>
  <si>
    <t>amenaza</t>
  </si>
  <si>
    <t>vulnerabilidad</t>
  </si>
  <si>
    <t>Caja fuerte</t>
  </si>
  <si>
    <t>Acceso físico no autorizado</t>
  </si>
  <si>
    <t>Acceso no restringido a instalaciones</t>
  </si>
  <si>
    <t>Control financiera</t>
  </si>
  <si>
    <t>Recurso Humano</t>
  </si>
  <si>
    <t>Archivador</t>
  </si>
  <si>
    <t>Acceso no autorizado a la red</t>
  </si>
  <si>
    <t>Bases de datos con protección desactualizada contra códigos maliciosos</t>
  </si>
  <si>
    <t>Vigilante</t>
  </si>
  <si>
    <t>Acceso no autorizado al sistema de información</t>
  </si>
  <si>
    <t>Claves criptográficas accesibles a personas no autorizadas</t>
  </si>
  <si>
    <t>Usuario con contraseña</t>
  </si>
  <si>
    <t>Amenaza de bomba</t>
  </si>
  <si>
    <t>Colocación o instalación de cables eléctricos sin protección</t>
  </si>
  <si>
    <t>Gestión de TI</t>
  </si>
  <si>
    <t>Usuario con perfil en ISOlución</t>
  </si>
  <si>
    <t>Ataques terroristas</t>
  </si>
  <si>
    <t>Conexiones de red pública sin protección</t>
  </si>
  <si>
    <t>Código malicioso</t>
  </si>
  <si>
    <t>Contraseñas inseguras</t>
  </si>
  <si>
    <t>Gestión de interacción ciudadana financiera</t>
  </si>
  <si>
    <t>Contaminación</t>
  </si>
  <si>
    <t>Copiado sin control</t>
  </si>
  <si>
    <t>Gestión documental</t>
  </si>
  <si>
    <t>Daños ocasionados durante pruebas de intrusión</t>
  </si>
  <si>
    <t>Cuentas de usuario generadas por sistema cuyas contraseñas permanecen sin modificación</t>
  </si>
  <si>
    <t>Daños provocado por actividades de terceros</t>
  </si>
  <si>
    <t>Descargas de Internet sin control</t>
  </si>
  <si>
    <t>Inspección asociativa</t>
  </si>
  <si>
    <t>Descarga de un rayo</t>
  </si>
  <si>
    <t>Elección inadecuada de datos de prueba</t>
  </si>
  <si>
    <t>Inspección financiera</t>
  </si>
  <si>
    <t>Destrucción de registros</t>
  </si>
  <si>
    <t>Eliminación de soportes de almacenamiento sin borrado de datos</t>
  </si>
  <si>
    <t>Mejoramiento continuo</t>
  </si>
  <si>
    <t>Deterioro de soportes</t>
  </si>
  <si>
    <t>Empleados desmotivados o inconformes</t>
  </si>
  <si>
    <t>Error de usuario</t>
  </si>
  <si>
    <t>Equipamiento móvil proclive a ser robado</t>
  </si>
  <si>
    <t>Errores de aplicaciones</t>
  </si>
  <si>
    <t>Falta de control en datos de entrada y salida</t>
  </si>
  <si>
    <t>Errores de mantenimiento</t>
  </si>
  <si>
    <t>Falta de desactivación de cuentas de usuario luego de finalizado el empleo</t>
  </si>
  <si>
    <t>Vigilancia Asociativa</t>
  </si>
  <si>
    <t>Escuchas encubiertas</t>
  </si>
  <si>
    <t>Falta de evidencia en envío o recepción de mensajes</t>
  </si>
  <si>
    <t>Vigilancia financiera</t>
  </si>
  <si>
    <t>Espionaje industrial</t>
  </si>
  <si>
    <t>Falta de separación de entornos de prueba y operativos</t>
  </si>
  <si>
    <t>Explosión de bomba</t>
  </si>
  <si>
    <t>Falta de validación de datos procesados</t>
  </si>
  <si>
    <t>Falla en los enlaces de comunicación</t>
  </si>
  <si>
    <t>Inadecuada capacidad de gestión</t>
  </si>
  <si>
    <t>Fallas en equipos</t>
  </si>
  <si>
    <t>Inadecuada gestión de redes</t>
  </si>
  <si>
    <t>Falsificación de registros</t>
  </si>
  <si>
    <t>Inadecuada o falta de implementación de auditoría interna</t>
  </si>
  <si>
    <t>Fraude</t>
  </si>
  <si>
    <t>Inadecuada separación de tareas</t>
  </si>
  <si>
    <t>Fuga o revelación de información</t>
  </si>
  <si>
    <t>Inadecuada supervisión de proveedores externos</t>
  </si>
  <si>
    <t>Huelgas</t>
  </si>
  <si>
    <t>Inadecuada supervisión del trabajo de los empleados</t>
  </si>
  <si>
    <t>Planificación Estratégica</t>
  </si>
  <si>
    <t>Identidad de usuario camuflada</t>
  </si>
  <si>
    <t>Inadecuado control de cambios</t>
  </si>
  <si>
    <t>Incendio</t>
  </si>
  <si>
    <t>Inadecuado nivel de conocimiento y/o concienciación de empleados</t>
  </si>
  <si>
    <t>Incumplimiento de leyes</t>
  </si>
  <si>
    <t>Inadecuados derechos de usuario</t>
  </si>
  <si>
    <t>Gestión del Conocimiento y de la Innovación</t>
  </si>
  <si>
    <t>Incumplimiento de relaciones contractuales</t>
  </si>
  <si>
    <t>Información disponible para personas no autorizadas</t>
  </si>
  <si>
    <t>Ingeniería social</t>
  </si>
  <si>
    <t>Interfaz de usuario complicada</t>
  </si>
  <si>
    <t>Instalación no autorizada de software</t>
  </si>
  <si>
    <t>Mantenimiento inadecuado</t>
  </si>
  <si>
    <t>Interceptación de información</t>
  </si>
  <si>
    <t>Nivel de confidencialidad no definido con claridad</t>
  </si>
  <si>
    <t>Interrupción del suministro eléctrico</t>
  </si>
  <si>
    <t>Poderes de gran alcance</t>
  </si>
  <si>
    <t>Gestión Juridica</t>
  </si>
  <si>
    <t>Inundación</t>
  </si>
  <si>
    <t>Redes accesibles a personas no autorizadas</t>
  </si>
  <si>
    <t>Modificación accidental de datos del sistema de información</t>
  </si>
  <si>
    <t>Reglas criptográficas no definidas con claridad</t>
  </si>
  <si>
    <t>Modificación no autorizada de registros</t>
  </si>
  <si>
    <t>Reglas organizacionales no definidas con claridad</t>
  </si>
  <si>
    <t>Gestión de Contratación</t>
  </si>
  <si>
    <t>Otros desastres (naturales)</t>
  </si>
  <si>
    <t>Reglas para control de acceso no definidos con claridad</t>
  </si>
  <si>
    <t>Otros desastres (ocasionados por el hombre)</t>
  </si>
  <si>
    <t>Reglas para trabajo afuera de las instalaciones no definidas con claridad</t>
  </si>
  <si>
    <t>Pérdida de servicios soporte</t>
  </si>
  <si>
    <t>Requisitos para desarrollo de software no definidos con claridad</t>
  </si>
  <si>
    <t>Evaluación de Sistemas de Gestión</t>
  </si>
  <si>
    <t>Revelación de contraseñas</t>
  </si>
  <si>
    <t>Sesiones activas después del horario laboral</t>
  </si>
  <si>
    <t>Robo</t>
  </si>
  <si>
    <t>Sistemas desprotegidos ante acceso no autorizado</t>
  </si>
  <si>
    <t>Uso de códigos no autorizados o no probados</t>
  </si>
  <si>
    <t>Sobredependencia en un dispositivo o sistema</t>
  </si>
  <si>
    <t>Uso erróneo de herramientas de auditoría</t>
  </si>
  <si>
    <t>Software no documentado</t>
  </si>
  <si>
    <t>Uso erróneo de sistemas de información</t>
  </si>
  <si>
    <t>Susceptibilidad del equipamiento a alteraciones en el voltaje</t>
  </si>
  <si>
    <t>Uso no autorizado de materiales patentados</t>
  </si>
  <si>
    <t>Susceptibilidad del equipamiento a la humedad y a la contaminación</t>
  </si>
  <si>
    <t>Uso no autorizado de software</t>
  </si>
  <si>
    <t>Susceptibilidad del equipamiento a la temperatura</t>
  </si>
  <si>
    <t>Vandalismo</t>
  </si>
  <si>
    <t>Ubicación susceptible a desastres naturales</t>
  </si>
  <si>
    <t>Otro</t>
  </si>
  <si>
    <t>Ubicación susceptible a pérdidas de agua</t>
  </si>
  <si>
    <t>Única copia, sólo una copia de la información</t>
  </si>
  <si>
    <t>Uso de equipamiento obsoleto</t>
  </si>
  <si>
    <t>Uso no controlado de sistemas de información</t>
  </si>
  <si>
    <t>Análogo</t>
  </si>
  <si>
    <t>Identificador</t>
  </si>
  <si>
    <t xml:space="preserve">Tipo </t>
  </si>
  <si>
    <t>Ubicación</t>
  </si>
  <si>
    <t>Justificación</t>
  </si>
  <si>
    <t>Propiedad</t>
  </si>
  <si>
    <t>Índice de información Clasificada y Reservada</t>
  </si>
  <si>
    <t>Información Basica</t>
  </si>
  <si>
    <t>Tabla de retención documental (TRD)</t>
  </si>
  <si>
    <t>Clasificación</t>
  </si>
  <si>
    <t>Gestión</t>
  </si>
  <si>
    <r>
      <t xml:space="preserve">Código: 
</t>
    </r>
    <r>
      <rPr>
        <sz val="14"/>
        <color rgb="FF000000"/>
        <rFont val="Verdana"/>
        <family val="2"/>
      </rPr>
      <t xml:space="preserve">FT-GETI-007
Diciembre de 2024
</t>
    </r>
    <r>
      <rPr>
        <b/>
        <sz val="14"/>
        <color rgb="FF000000"/>
        <rFont val="Verdana"/>
        <family val="2"/>
      </rPr>
      <t xml:space="preserve">Versión: </t>
    </r>
    <r>
      <rPr>
        <sz val="14"/>
        <color rgb="FF000000"/>
        <rFont val="Verdana"/>
        <family val="2"/>
      </rPr>
      <t>00</t>
    </r>
  </si>
  <si>
    <t>Planificación Estratégica (PLES)</t>
  </si>
  <si>
    <t>Evaluación de Sistemas de Gestión (EVGS)</t>
  </si>
  <si>
    <t>PABLO -  Modulo SIG</t>
  </si>
  <si>
    <t>Informes  de acompañamiento y
Seguimiento al Modelo Integrado de Planeación y
Gestión – MIPG y SIG</t>
  </si>
  <si>
    <t xml:space="preserve">Estrategia de Rendición de Cuentas </t>
  </si>
  <si>
    <t xml:space="preserve">Actas </t>
  </si>
  <si>
    <t>Informe de gestión institucional</t>
  </si>
  <si>
    <t>Acta de conformación del equipo líder</t>
  </si>
  <si>
    <t>Presentación de la audiencia de rendición de cuentas</t>
  </si>
  <si>
    <t>Informe de rendición de cuentas</t>
  </si>
  <si>
    <t>Plan Anual de Adquisiciones</t>
  </si>
  <si>
    <t>Modificación del Plan Anual de Adquisiciones</t>
  </si>
  <si>
    <t>Formulación del Plan de Acción Anual</t>
  </si>
  <si>
    <t>Informe de seguimiento al Plan de Acción Anual</t>
  </si>
  <si>
    <t>Plan Estratégico Institucional</t>
  </si>
  <si>
    <t>Informe de Seguimiento al Plan Estratégico Institucional</t>
  </si>
  <si>
    <t>Programa de Transparencia y Ética en lo Público</t>
  </si>
  <si>
    <t>Mapa de riesgos.</t>
  </si>
  <si>
    <t>Documento del perfil de los proyectos de inversión</t>
  </si>
  <si>
    <t>Cadena de valor de los proyectos de inversión</t>
  </si>
  <si>
    <t>Matrices de seguimiento a los proyectos de inversión</t>
  </si>
  <si>
    <t>Actualización y/o modificación a los proyectos de inversión</t>
  </si>
  <si>
    <t>Informes de seguimiento a los proyectos de inversión</t>
  </si>
  <si>
    <t xml:space="preserve">Repositorio documental de los archivos de apoyo de Planeación Estrategica </t>
  </si>
  <si>
    <t>Seguimiento del plan estratégico sectorial</t>
  </si>
  <si>
    <t>Matriz de Identificación y evaluación de aspectos e impactos ambientales (Módulo Ambiental)</t>
  </si>
  <si>
    <t>Identificación de aspectos e impactos ambientales</t>
  </si>
  <si>
    <t>Plan Institucional de gestión Ambiental PIGA</t>
  </si>
  <si>
    <t>Anteproyecto de presupuesto de inversión y soportes</t>
  </si>
  <si>
    <t>Indicadores de gestión y proceso</t>
  </si>
  <si>
    <t>Informes a entes de control</t>
  </si>
  <si>
    <t>Informes de seguimiento a CONPES</t>
  </si>
  <si>
    <t>Marco de Gasto de Mediano Plazo</t>
  </si>
  <si>
    <t>Estrategia de Cooperación Internacional aprobada</t>
  </si>
  <si>
    <t>Informes de gestión de la estrategia de cooperación internacional</t>
  </si>
  <si>
    <t>Informe de acompañamiento y seguimiento a procesos</t>
  </si>
  <si>
    <t>Informes semestrales de acompañamiento y
Seguimiento al Modelo Integrado de Planeación y
Gestión – MIPG y SIG</t>
  </si>
  <si>
    <t>Plan de trabajo, anexos e informes correspondientes al desarrollo de la Estrategia de Rendición de Cuentas.</t>
  </si>
  <si>
    <t xml:space="preserve">El informe de gestión es un instrumento de consolidación de la información general de una entidad, donde se da cuenta de los logros, metas, proceso y dificultades de la gestión en un período determinado de tiempo. Aparte de ser un requerimiento legal y un esfuerzo de la entidad por consolidar un documento de información. </t>
  </si>
  <si>
    <t>Este documento contiene el listado de las personas que conforman el equipo lider de rendición de cuentas conforme al MURC</t>
  </si>
  <si>
    <t>Este documento contiene la información presentada en la audiencia de rendición de cuentas de la vigencia.</t>
  </si>
  <si>
    <t>El informe de gestión es un instrumento de consolidación de la información general de una entidad, donde se da cuenta de los logros, metas, proceso y dificultades de la gestión en un período determinado de tiempo en el marco de la rendición de cuentas de la Entidad</t>
  </si>
  <si>
    <t>Es una herramienta de planificación contractual utilizada para programar, organizar y dar visibilidad a sus procesos de contratación de bienes, obras y servicios durante un año fiscal.</t>
  </si>
  <si>
    <t>Este documento consolida las solicitudes de modificación al Plan Anual de Adquisiciones que son remitidas por las áreas, consolidada y aprobada por el comité de contratación</t>
  </si>
  <si>
    <t xml:space="preserve">Documento que contiene las actividades, indicadores, metas y productos que dan cuenta de la planeación estrategica de la vigencia. </t>
  </si>
  <si>
    <t xml:space="preserve">Documento que contiene los avances en el cumplimiento de las metas de la vigencia. </t>
  </si>
  <si>
    <t xml:space="preserve">Es un instrumento a través del cual se realiza la planeación de las acciones orientadas a fortalecer la implementación de las políticas gestión y desempeño. Define la ruta que se va ha seguir para alcanzar las metas para el cuatrienio </t>
  </si>
  <si>
    <t>Es una herramienta que contiene el cumplimiento de las metas definidas en el plan estrategico y el seguimiento para cada vigencia.</t>
  </si>
  <si>
    <t xml:space="preserve">Es el instrumento con el que la Superintendencia genera acciones de largo alcance para la lucha  contra la corrupción, Este documento es de utilidad de la cuidadanía para consultar el cumplimiento de la entidad con las disposiciones normativas en cuanto a la Transparencia, Acceso a la Información Pública, Gobierno Abierto, Gestión de Riesgos de corrupción, Lavado de Activos, Financiación del Terrorismo, entre otras temáticas relacionadas. </t>
  </si>
  <si>
    <t xml:space="preserve">Consolidado de riesgos de gestión, corrupción y seguridad de la información
</t>
  </si>
  <si>
    <t>Este documento contiene la descripción simplificada de un proyecto. Además de definir el propósito y la pertenencia del proyecto, presenta un primer estimado de las actividades requeridas y de la inversión total que se necesitará, así como de los costos operativos anuales, y, en el caso de proyectos destinados a la generación de ingresos, del ingreso anual.</t>
  </si>
  <si>
    <t>Este documento describe detalladamente todas las actividades y procesos necesarios para transformar los recursos en productos o servicios</t>
  </si>
  <si>
    <t xml:space="preserve">Este documento contiene el seguimiento de manera mensual a la ejecución de los proyectos de inversión </t>
  </si>
  <si>
    <t>Este documento de control de cambios que contiene todos los cambios que surgen durante un proyecto</t>
  </si>
  <si>
    <t xml:space="preserve">Este documento contiene de manera grafica el seguimiento y analisis de la ejecución de los proyectos de inversión. </t>
  </si>
  <si>
    <t>En un repositorio interno del proceso de Planeación estrategia que contiene todos los archivos de trabajo relacionados en el cumplimiento de las actividades del cronograma.</t>
  </si>
  <si>
    <t>Documento donde se registra la ejecución de la entidad frente al Plan Estrategico Sectorial</t>
  </si>
  <si>
    <t>Matriz ambiental de la Entidad que permite identificar los aspectos ambientales y valorar los impactos ambientales generados en la entidad, a causa de la ejecución de sus actividades adminstrativas</t>
  </si>
  <si>
    <t>Procedimiento del proceso Planificacion Estrategica-PLES, Identifica, valora y evalua los aspectos ambientales que se generan con el desarrollo de las actividades de la  Superintendencia de la Economía Solidaria y sus impactos ambientales significativos, desde una perspectiva de ciclo de  vida.</t>
  </si>
  <si>
    <t xml:space="preserve">Instrumento clave de planificación estratégica que parte del análisis de la situación ambiental interna y externa de la entidad, el cual permitirá diseñar y ejecutar programas y acciones orientadas a una gestión ambiental eficiente, promoviendo el uso racional de los recursos naturales y contribuyendo a la reducción, compensación y mitigación de los impactos ambientales derivados de las actividades institucionales. Este plan busca contribuir a la mejora continua del desempeño ambiental de la entidad, y se encuentra alineado con el Sistema de Gestión Ambiental (SGA). </t>
  </si>
  <si>
    <t>Es el documento que contiene los indicadores formulados con el fin de cumplir los objetivos definidos en procesos y tambien aquellos relevantes dentro de las funciones de las dependencias de la entidad</t>
  </si>
  <si>
    <t>Son los informes que se expiden con destino a las entidades de control en el marco de las funciones que realizan</t>
  </si>
  <si>
    <t>Son los informes que la entidad genera a partir de la ejecución de las acciones de política pública a cargo de la entidad y contenidas en documentos CONPES</t>
  </si>
  <si>
    <t>Es el documento que contiene la programación financiera que permite articular el diseño de políticas, la planeación fiscal en el mediano plazo y la programación presupuestal anual de la entidad.</t>
  </si>
  <si>
    <t>Es el documento que contiene las acciones estratégicas que la entidad se ha planteado para la gestión de alianzas y gestión de cooperación interncional en una o varias vigencias. Lo anterior de acuerdo con los objetivos y metas institucionales previstas y contenidas en el PND</t>
  </si>
  <si>
    <t>Es el documento que contiene las acciones desarrolladas en el marco de la Estrategia de Cooperación Internacional durante un semestre respectivo, que contiene las convocatorias presentadas así como las socios y alianzas alcanzadas y los resultados obtenidos en el periodo</t>
  </si>
  <si>
    <t>PABLO- Modulo SIG</t>
  </si>
  <si>
    <t>Drive OAPS</t>
  </si>
  <si>
    <t>Drive</t>
  </si>
  <si>
    <t xml:space="preserve">Drive </t>
  </si>
  <si>
    <t>Sistemas</t>
  </si>
  <si>
    <t>Funcionarios Supersolidaria</t>
  </si>
  <si>
    <t>SIN RESERVA</t>
  </si>
  <si>
    <t>Profesional Universitario de la OAPS</t>
  </si>
  <si>
    <t>120.24 INFORMES</t>
  </si>
  <si>
    <t>120.24.17 Informes semestrales de acompañamiento y Seguimiento al Modelo Integrado de Planeación y Gestión – MIPG y SIG</t>
  </si>
  <si>
    <t>Partes Interesadas Supersolidaria</t>
  </si>
  <si>
    <t>120.20 INFORMES</t>
  </si>
  <si>
    <t>120.20.13 INFORMES DE RENDICIÓN DE CUENTAS</t>
  </si>
  <si>
    <t>digital</t>
  </si>
  <si>
    <t>DIGITAL</t>
  </si>
  <si>
    <t>PUBLICADO</t>
  </si>
  <si>
    <t>Oficina Asesora de Planeación y Sistemas</t>
  </si>
  <si>
    <t>120.3 ACTAS</t>
  </si>
  <si>
    <t>120.3.11 Actas de Comité Institucional de Gestión y Desempeño</t>
  </si>
  <si>
    <t>Disponible</t>
  </si>
  <si>
    <t>RESERVA TOTAL</t>
  </si>
  <si>
    <t>Ley 1437/2011 art. 24 num. 3, Ley 1712/14 art. 6 numeral d, art. 19 parágrafo.</t>
  </si>
  <si>
    <t>Ley 1437/2011 art. 24 num. 3, Ley 1712/14 art. 6 numeral c, art. 19 parágrafo. Es un acta interna donde se tiene datos personales y de las personas que asistieron a las reuniones y de toma de decisiones.</t>
  </si>
  <si>
    <t>120.24.10 Informes de Gestión Institucional</t>
  </si>
  <si>
    <t>pdf</t>
  </si>
  <si>
    <t>Supersolidaria</t>
  </si>
  <si>
    <t>supersolidaria</t>
  </si>
  <si>
    <t>120.24.13 Informes de Rendición de Cuentas</t>
  </si>
  <si>
    <t>xlsx</t>
  </si>
  <si>
    <t>Profesional Especializado de la OAPS</t>
  </si>
  <si>
    <t>120.32 PLANES</t>
  </si>
  <si>
    <t xml:space="preserve">120.32.15 Planes Anuales de Adquisiciones </t>
  </si>
  <si>
    <t>120.32.17 Planes de Acción Anual</t>
  </si>
  <si>
    <t>120.32.23 Planes Estratégicos Institucionales</t>
  </si>
  <si>
    <t>120.35 PROGRAMAS</t>
  </si>
  <si>
    <t>120.35.1 Programa de Transparencia y Ética en lo Público</t>
  </si>
  <si>
    <t xml:space="preserve">120.37 PROYECTOS </t>
  </si>
  <si>
    <t xml:space="preserve">120.37.2 PROYECTOS DE INVERSIÓN </t>
  </si>
  <si>
    <t xml:space="preserve">120.32.22 Planes del Sistema Integrado de Gestión
</t>
  </si>
  <si>
    <r>
      <t xml:space="preserve">Profesional </t>
    </r>
    <r>
      <rPr>
        <sz val="10"/>
        <color theme="5"/>
        <rFont val="Arial"/>
        <family val="2"/>
      </rPr>
      <t>Especializado</t>
    </r>
    <r>
      <rPr>
        <sz val="10"/>
        <color theme="1"/>
        <rFont val="Arial"/>
        <family val="2"/>
      </rPr>
      <t xml:space="preserve"> </t>
    </r>
    <r>
      <rPr>
        <strike/>
        <sz val="10"/>
        <color theme="8"/>
        <rFont val="Arial"/>
        <family val="2"/>
      </rPr>
      <t>Universitario</t>
    </r>
    <r>
      <rPr>
        <sz val="10"/>
        <color theme="1"/>
        <rFont val="Arial"/>
        <family val="2"/>
      </rPr>
      <t xml:space="preserve"> de la OAPS</t>
    </r>
  </si>
  <si>
    <t>Gestión de Servicios de TI (GSTI)</t>
  </si>
  <si>
    <t>Gestión de Tecnologías de la Información (GETI)</t>
  </si>
  <si>
    <t>SERVIDOR ACTIVE DIRECTORY</t>
  </si>
  <si>
    <t>PEGASO (ORFEO)</t>
  </si>
  <si>
    <t>FORTISIEM</t>
  </si>
  <si>
    <t>SERVIDORES DE GESTION DOCUMENTAL</t>
  </si>
  <si>
    <t>SERVIDOR DE IMPRESION</t>
  </si>
  <si>
    <t>SERVIDOR INTRANET</t>
  </si>
  <si>
    <t>DOCUWARE</t>
  </si>
  <si>
    <t>ANTIVIRUS EN NUBE</t>
  </si>
  <si>
    <t>MESA DE SERVICIO</t>
  </si>
  <si>
    <t>MONITOREO (NAGIOS)</t>
  </si>
  <si>
    <t>MOODLE</t>
  </si>
  <si>
    <t>SERVIDOR PAGINA WEB NUBE</t>
  </si>
  <si>
    <t>PEGASO (APLICACION ORFEO)</t>
  </si>
  <si>
    <t>SIIGO</t>
  </si>
  <si>
    <t>SRVBK01 (Plataforma de Backup)</t>
  </si>
  <si>
    <t>SRVBK02 (Agente de Backup)</t>
  </si>
  <si>
    <t>SVTVCENTER</t>
  </si>
  <si>
    <t>AVAYA</t>
  </si>
  <si>
    <t>LIBRERIA MSL 2024</t>
  </si>
  <si>
    <t>STORE EASY 1660</t>
  </si>
  <si>
    <t>SIMPLIVITY 380 G10</t>
  </si>
  <si>
    <t>STORE ONCE 5200</t>
  </si>
  <si>
    <t>SERVICO DE INTERNET</t>
  </si>
  <si>
    <t>ORACLE ODA X7</t>
  </si>
  <si>
    <t>ORACLE ODA X3</t>
  </si>
  <si>
    <t>Licenciamiento del software</t>
  </si>
  <si>
    <t>.supersolidaria.gov.co.cer</t>
  </si>
  <si>
    <t xml:space="preserve">REPOSITORIO DE CONTRASEÑAS </t>
  </si>
  <si>
    <t>INSTRUCTIVO DE USO NUEVO CARGADOR (IN-GSTI-009)</t>
  </si>
  <si>
    <t>MANUAL DE USUARIO SIMULADOR MODELO DE PERDIDAD ESPERADA (MA-GSTI-033)</t>
  </si>
  <si>
    <t>CODIGO FUENTE DESARROLLOS IN-HOUSE - SERVIDOR GIT LAB</t>
  </si>
  <si>
    <t>Correo capturadorsicses@supersolidaria.gov.co</t>
  </si>
  <si>
    <t>Correo efinancieros@supersolidaria.gov.co</t>
  </si>
  <si>
    <t xml:space="preserve">SERVIDOR SESCONSOLIDA </t>
  </si>
  <si>
    <t>SERVIDOR SICSES</t>
  </si>
  <si>
    <t>SERVIDOR DIGITURNO</t>
  </si>
  <si>
    <t>Circulares_V2.bpm</t>
  </si>
  <si>
    <t>Correspondencia Masiva.bpm</t>
  </si>
  <si>
    <t>Edicto.bpm</t>
  </si>
  <si>
    <t>Entrada de CCOO y PQRS.bpm</t>
  </si>
  <si>
    <t>Envío CCOO y PQRS.bpm</t>
  </si>
  <si>
    <t>Gestión radicados de salida_V5.bpm</t>
  </si>
  <si>
    <t>Histórico Orfeo.bpm</t>
  </si>
  <si>
    <t>MEMORANDO.bpm</t>
  </si>
  <si>
    <t>Notificar resolución_Cobranzas.bpm</t>
  </si>
  <si>
    <t>Notificar resolución_V2.bpm</t>
  </si>
  <si>
    <t>Notificar.bpm</t>
  </si>
  <si>
    <t>OFICIO.bpm</t>
  </si>
  <si>
    <t>Préstamos.bpm</t>
  </si>
  <si>
    <t>Publicar en SECOP.bpm</t>
  </si>
  <si>
    <t>Publicar.bpm</t>
  </si>
  <si>
    <t>Radicado Orfeo.bpm</t>
  </si>
  <si>
    <t>Resoluciones_V5.bpm</t>
  </si>
  <si>
    <t>Sistema de Gestión de CCOO y PQRS.bpm</t>
  </si>
  <si>
    <t>SERVIDORES ESIGNA</t>
  </si>
  <si>
    <t>Documento que establece las directrices para garantizar que el personal, antes, durante y después de su vinculación laboral o contractual, cumpla con las responsabilidades de seguridad de la información, minimizando riesgos derivados del factor humano.</t>
  </si>
  <si>
    <t>SISTEMA PLABLO</t>
  </si>
  <si>
    <t>Documento que define el marco de principios, objetivos y lineamientos para proteger la información institucional, garantizando su confidencialidad, integridad, disponibilidad y privacidad, en cumplimiento de las normativas vigentes y del modelo de seguridad y privacidad de la información (mspi).</t>
  </si>
  <si>
    <t>Documento que establece los lineamientos para gestionar la relación con proveedores que tengan acceso a información o recursos tecnológicos institucionales, asegurando el cumplimiento de requisitos de seguridad y la protección de los activos durante toda la cadena de suministro.</t>
  </si>
  <si>
    <t>Documento que formaliza el compromiso de los contratistas de proteger la información institucional a la que tengan acceso, prohibiendo su divulgación o uso no autorizado, y estableciendo responsabilidades y sanciones en caso de incumplimiento.</t>
  </si>
  <si>
    <t>Documento que establece el procedimiento para gestionar el ciclo de vida de las cuentas de usuario en los sistemas institucionales, incluyendo su creación, modificación e inactivación, garantizando el control de accesos y la protección de la información.</t>
  </si>
  <si>
    <t>Documento que forma parte del Sistema de Gestión de Calidad y que se encuentra debidamente registrado en él, el cual está disponible para el acceso de los funcionarios de la entidad.</t>
  </si>
  <si>
    <t>Jefe de la Oficina de Planeación y Sistemas</t>
  </si>
  <si>
    <t>Profesional especializado de la OAPS</t>
  </si>
  <si>
    <t>TODA LA ENTIDAD</t>
  </si>
  <si>
    <t>120.28.3</t>
  </si>
  <si>
    <t>Servidor para administrar los usuarios del dominio supersolidaria.gov.co y las credencias durante el inicio de sesión en los aplicativos como en los equipos. Adicionalmente permite administrar las políticas de seguridad de la red.</t>
  </si>
  <si>
    <t>CENTRO DE COMPUTO</t>
  </si>
  <si>
    <t>Profesional Especializado de Sistemas de la OAPS</t>
  </si>
  <si>
    <t>FUNCIONARIOS SUPERSOLIDARIA</t>
  </si>
  <si>
    <t>LOS SERVIDORES POR SER UN ACTIVO FÍSICO NO ESTAN CONTEMPLADOS EN LAS TRD.</t>
  </si>
  <si>
    <t>Servidor destinado al almacenamiento de imágenes digitales generadas y gestionadas dentro del sistema documental orfeo, garantizando su disponibilidad y seguridad.</t>
  </si>
  <si>
    <t>Servidor donde se aloja (security information and event management) es una solución, dedicada a la seguridad de la información. Además, permite relacionar los datos de seguridad y de red bajo un mismo marco. Por lo tanto, la herramienta trata de proporcionar un único panel de control para el centro de seguridad y operaciones de red.</t>
  </si>
  <si>
    <t>Servidores encargados de administrar y almacenar la información necesaria para el funcionamiento de la plataforma de gestion documental de la entidad</t>
  </si>
  <si>
    <t>Un servidor de impresión o servicio de impresión a gran escala es un concentrador, o más bien un servidor, que conecta una impresora a red, para que cualquier pc pueda acceder a ella e imprimir trabajos, sin depender de otro pc para poder utilizarla</t>
  </si>
  <si>
    <t>Servidor encargado de alojar y administrar la intranet de la entidad, garantizando un entorno seguro y estable para el acceso interno, centralizando servicios, recursos y comunicaciones institucionales con el propósito de optimizar la colaboración, la eficiencia y la disponibilidad de la información.</t>
  </si>
  <si>
    <t>Servidor destinado al alojamiento del aplicativo de gestión documental utilizado hasta el año 2006, el cual permitió la administración y organización de los archivos institucionales durante ese periodo, garantizando el acceso y la conservación de la información en su momento.</t>
  </si>
  <si>
    <t>Servidor destinado al alojamiento y gestión del aplicativo de antivirus en la nube, proporcionando capacidades centralizadas de protección, monitoreo y administración de la seguridad de los equipos institucionales, garantizando la disponibilidad y actualización permanente de las defensas contra amenazas digitales.</t>
  </si>
  <si>
    <t>NUBE PROVEEDOR</t>
  </si>
  <si>
    <t>Inglés</t>
  </si>
  <si>
    <t>Servidor encargado de administrar la plataforma de gestión de solicitudes de soporte implementada en la entidad, facilitando el registro, control y seguimiento de requerimientos técnicos, garantizando una atención eficiente, trazable y oportuna a las necesidades de los usuarios.</t>
  </si>
  <si>
    <t>Servidor donde se aloja el aplicativo de monitorización de redes ampliamente utilizado, de código abierto, que vigila los equipos (hardware) y servicios (software) que se especifiquen.</t>
  </si>
  <si>
    <t>Plataforma de formación de código abierto (open source) que permite la creación de cursos accesibles a través de internet</t>
  </si>
  <si>
    <t>Servidor destinado al alojamiento de la página web institucional en la nube oci, garantizando alta disponibilidad, escalabilidad y seguridad en la publicación de contenidos, brindando acceso confiable y permanente a la información y servicios ofrecidos por la entidad.</t>
  </si>
  <si>
    <t>Servidor destinado al alojamiento del aplicativo de gestión documental orfeo, el cual se encuentra disponible para consulta desde el año 2014, permitiendo la organización, administración y acceso eficiente a los documentos institucionales de manera segura y centralizada.</t>
  </si>
  <si>
    <t>Servidor donde se aloja el aplicativo siigo sistema integrado de información gerencial operativo, es un software genérico administrativo, que registra las operaciones de la empresa y en general</t>
  </si>
  <si>
    <t>Servidor encargado de administrar la plataforma de Backupsde la entidad, garantizando la ejecución, supervisión y restauración de respaldos de información crítica, asegurando la disponibilidad, integridad y continuidad de los servicios ante eventuales incidentes o contingencias.</t>
  </si>
  <si>
    <t>Servidor encargado de administrar la plataforma de virtualización de la entidad, permitiendo la creación, gestión y optimización de máquinas virtuales, lo que contribuye a la eficiencia en el uso de los recursos tecnológicos, la escalabilidad de los servicios y la continuidad operacional de la infraestructura institucional.</t>
  </si>
  <si>
    <t>Servidor encargado de administrar la plataforma de telefonía de la entidad, garantizando la gestión eficiente de las comunicaciones internas y externas, optimizando los recursos de voz sobre ip, centralizando los servicios y asegurando la continuidad y calidad en las operaciones telefónicas institucionales.</t>
  </si>
  <si>
    <t>La librería de cintas permite almacenar los Backupsrealizados por la entidad, trasladándolos a medios externos con el fin de garantizar la conservación, seguridad y disponibilidad de la información respaldada, brindando una capa adicional de protección ante eventuales contingencias o pérdida de datos.</t>
  </si>
  <si>
    <t>Servidor donde se aloja carpetas compartidas de las áreas y carpetas asignadas a los funcionarios</t>
  </si>
  <si>
    <t>Servidor diseñado para permitir el alojamiento de servidores virtuales, ofreciendo una infraestructura flexible y escalable que optimiza el uso de recursos tecnológicos, facilita la gestión centralizada y contribuye a la continuidad operacional de los servicios institucionales.</t>
  </si>
  <si>
    <t>Servidor destinado al alojamiento de los Backups de los servidores virtuales, garantizando la conservación, disponibilidad y recuperación oportuna de la información respaldada, contribuyendo a la continuidad del negocio y a la protección de los servicios críticos de la entidad.</t>
  </si>
  <si>
    <t>Conjunto de servicios que tienen que ver con las funciones de información, comunicación e interacción</t>
  </si>
  <si>
    <t>Es fundamental para proporcionar conectividad a la red, permitiendo el acceso a información, comunicación y recursos en línea.</t>
  </si>
  <si>
    <t>LOS SERVICIOS NO ESTAN CONTEMPLADOS EN LAS TRD.</t>
  </si>
  <si>
    <t>Servidores de repositorio de la información financiera del sector solidario y aplicativos misionales</t>
  </si>
  <si>
    <t>"LOS SERVIDORES POR SER UN ACTIVO FÍSICO NO ESTAN CONTEMPLADOS EN LAS TRD.
 "</t>
  </si>
  <si>
    <t>Ambiente de desarrollo y pruebas</t>
  </si>
  <si>
    <t>Formato donde se registra el ingreso al centro de cómputo</t>
  </si>
  <si>
    <t>USUARIOS  AUTORIZADOS</t>
  </si>
  <si>
    <t>Formato donde se registra la entrega de cintas a medios externos</t>
  </si>
  <si>
    <t>USUARIOS INTERNOS</t>
  </si>
  <si>
    <t>Formato donde se registra la restauración de Backups</t>
  </si>
  <si>
    <t>Guía para realizar la creación de incidentes en la mesa de servicios</t>
  </si>
  <si>
    <t>Instructivo para el mantenimientos a la infraestructura tecnológica</t>
  </si>
  <si>
    <t>Instructivo del formulario oficial de rendición de cuentas a la superintendencia de la economía solidaria a través del sistema integral de captura de la superintendencia de la economía solidaria - SICSES.</t>
  </si>
  <si>
    <t>USUARIOS INTERNOS Y EXTERNOS</t>
  </si>
  <si>
    <t>El presente manual, se genera con el fin de introducir a los funcionarios de la entidad, en los registros administrativos y su aprovechamiento estadístico, iniciando desde su introducción, antecedentes, marco normativo, lineamentos del modelo integrado de planeación y gestión y conceptos de registro administrativo, operación estadística, características, un enunciado de las etapas del diagnóstico,</t>
  </si>
  <si>
    <t>Garantizar la integridad, disponibilidad y confidencialidad de los datos, mediante la prestación de servicios de ti que apoyen la gestión de los procesos y facilite la toma de decisiones.</t>
  </si>
  <si>
    <t>Describe el proceso de captura y validación de la información financiera del sector solidario</t>
  </si>
  <si>
    <t>La licencia de software es la autorización otorgada por el autor o los autores, titulares del derecho intelectual exclusivo sobre su obra, para permitir a terceros el uso legítimo de dicha creación, en este caso específicamente de los programas informáticos, definiendo los términos, condiciones y limitaciones de su utilización.</t>
  </si>
  <si>
    <t>https://drive.google.com/drive/folders/1KZaBDSDEi0SjKctvZjod7pYOX614wgWo?usp=drive_link</t>
  </si>
  <si>
    <t>Por que es el proceso de obtener los derechos legales para utilizar un programa de software, cumpliendo con los términos y condiciones del fabricante.</t>
  </si>
  <si>
    <t>ADMINISTRADORES</t>
  </si>
  <si>
    <t>El certificado ssl es un mecanismo de seguridad digital que autentica la identidad de un sitio web y establece una conexión cifrada entre el servidor y el navegador del usuario, garantizando la confidencialidad, integridad y protección de los datos transmitidos a través de internet.</t>
  </si>
  <si>
    <t>https://sedeelectronica.supersolidaria.gov.co/SedeElectronica/info/certificadosUsadosEnSede.jsp#no-back-button</t>
  </si>
  <si>
    <t>Keepass es un software de repositorio destinado al almacenamiento y gestión segura de usuarios y contraseñas, permitiendo centralizar las credenciales en una base de datos cifrada y protegida, reduciendo el riesgo de exposición y fortaleciendo el control sobre el acceso a los sistemas y aplicativos institucionales.</t>
  </si>
  <si>
    <t>https://docs.google.com/spreadsheets/d/1EhIA4y9GgUESqrkqXyAF9eqGsP5ziP2ZIZ7fsAFi3Gk/edit#gid=0</t>
  </si>
  <si>
    <t>El documento de pruebas de desarrollo de sistemas de información es un instrumento técnico que registra y evidencia las validaciones realizadas durante el ciclo de construcción de un software, garantizando que los módulos, funcionalidades y procesos implementados cumplan con los requerimientos establecidos, aseguren la calidad del producto y reduzcan los riesgos de fallas en su puesta en producción.</t>
  </si>
  <si>
    <t>REQUERIMIENTOS</t>
  </si>
  <si>
    <t>Los requerimientos para el levantamiento de información corresponden al conjunto de condiciones, insumos y criterios necesarios para recolectar datos de manera organizada y confiable, definiendo los objetivos, alcance, fuentes, métodos y herramientas que se utilizarán, con el propósito de asegurar la calidad y la pertinencia de la información recopilada para el desarrollo del proyecto o proceso institucional.</t>
  </si>
  <si>
    <t>Porque establecen las bases y expectativas del producto que se va a desarrollar. Definir correctamente los requerimientos asegura que el software cumpla con las necesidades del usuario final y los objetivos del proyecto, minimizando retrabajos y costos adicionales asociados a cambios tardíos en el ciclo de desarrollo.</t>
  </si>
  <si>
    <t>El procedimiento de lineamientos para la atención de solicitudes de gestión de aplicaciones, su desarrollo, puesta en producción y capacitación a los usuarios establece las directrices y pasos a seguir para garantizar que cada requerimiento sea atendido de manera eficiente, asegurando el diseño y desarrollo adecuado de las soluciones, su implementación controlada en los ambientes de producción y la transferencia de conocimiento necesaria para que los usuarios finales puedan utilizarlas correctamente, optimizando así los procesos institucionales.</t>
  </si>
  <si>
    <t>Las bases de datos de producción son los entornos donde se almacena, administra y procesa la información real utilizada por los sistemas institucionales en su operación diaria, garantizando disponibilidad, integridad y seguridad en el manejo de los datos críticos, así como el soporte eficaz a los procesos misionales y administrativos de la entidad.</t>
  </si>
  <si>
    <t>SERVIDOR ORACLE</t>
  </si>
  <si>
    <t>FUNCIONARIO</t>
  </si>
  <si>
    <t>sql</t>
  </si>
  <si>
    <t>Define los criterios, necesidades y especificaciones técnicas que deben cumplirse para el diseño, implementación y operación de la plataforma de analítica institucional, estableciendo los lineamientos para la recolección, procesamiento y visualización de datos, con el objetivo de fortalecer la toma de decisiones basadas en información confiable, oportuna y segura.</t>
  </si>
  <si>
    <t>Profesional Universitario de Sistemas de la OAPS</t>
  </si>
  <si>
    <t>Documento que establece el análisis previo sobre la factibilidad técnica, operativa y administrativa de un proyecto, definiendo además los productos, resultados y documentos que deben ser generados en cada fase de su ejecución, con el propósito de asegurar el cumplimiento de los objetivos institucionales y la trazabilidad del proceso.</t>
  </si>
  <si>
    <t>Consolida el análisis sobre la factibilidad de ejecutar un proyecto o iniciativa, evaluando sus aspectos técnicos, financieros y operativos, además de detallar los productos, documentos y resultados que deben ser generados en cada etapa, asegurando la correcta planificación, seguimiento y cumplimiento de los objetivos institucionales.</t>
  </si>
  <si>
    <t>Documento que define los lineamientos y mecanismos para controlar, registrar y administrar los cambios realizados en el código, funcionalidades y estructuras de datos, asegurando la trazabilidad, integridad y disponibilidad de las versiones implementadas, con el propósito de minimizar riesgos, optimizar la gestión tecnológica y respaldar la continuidad</t>
  </si>
  <si>
    <t>Documento que establece el procedimiento para solicitar, evaluar, aprobar y registrar las modificaciones realizadas en los sistemas, aplicaciones o infraestructura tecnológica, garantizando que cada ajuste se ejecute de manera controlada, reduciendo riesgos, asegurando la trazabilidad y preservando la continuidad de los servicios institucionales.</t>
  </si>
  <si>
    <t>Tiene como objetivo brindar instrucciones detalladas a las entidades vigiladas sobre el uso del nuevo cargador del sistema SICSES, utilizado para el reporte del formulario oficial de rendición de cuentas. Establece definiciones clave, referencias a documentos asociados (manual de uso y video instructivo) y describe paso a paso el proceso de registro, ingreso y cargue de archivos.</t>
  </si>
  <si>
    <t>Documento que proporciona las instrucciones necesarias para la correcta utilización de la herramienta, describiendo sus funcionalidades, procesos de operación y requerimientos técnicos, con el objetivo de facilitar el uso adecuado del simulador, optimizar su desempeño y apoyar la toma de decisiones basadas en el cálculo de riesgos y pérdidas potenciales.</t>
  </si>
  <si>
    <t>Documento que establece las directrices, funcionalidades y procedimientos para la gestión de la plataforma pablo, permitiendo a los administradores realizar el control, organización y mantenimiento de la documentación institucional, asegurando la disponibilidad, integridad y acceso eficiente a la información.</t>
  </si>
  <si>
    <t>Este manual actúa como una guía operativa para el administrador de pablo, asegurando que la gestión documental se realice de forma ordenada, segura y alineada con los requerimientos institucionales.</t>
  </si>
  <si>
    <t>Documento por el cual se establecen las instrucciones y lineamientos necesarios para el uso adecuado de la plataforma pablo en su módulo de medición, describiendo las funcionalidades disponibles, los procedimientos de operación y los controles de seguridad, con el fin de garantizar una utilización eficiente y segura que apoye la gestión institucional y el seguimiento de resultados.</t>
  </si>
  <si>
    <t>Documento por el cual se definen las instrucciones y directrices para el uso del nuevo cargador, estableciendo los procedimientos de operación, condiciones de seguridad y recomendaciones necesarias para garantizar su adecuado funcionamiento, optimizando el proceso de uso y asegurando la protección de los equipos y usuarios.</t>
  </si>
  <si>
    <t>Documento por el cual se establecen las instrucciones y orientaciones necesarias para el uso del módulo de mejora de la plataforma pablo, detallando sus funcionalidades, procesos de operación y lineamientos de seguridad, con el propósito de garantizar una utilización eficiente y segura que apoye la gestión institucional y el seguimiento de actividades.</t>
  </si>
  <si>
    <t>Documento por el cual se definen las directrices y responsabilidades del administrador en el uso del módulo de medición de la plataforma pablo, estableciendo procedimientos, controles y configuraciones necesarias para garantizar una gestión segura, eficiente y alineada con los objetivos institucionales.</t>
  </si>
  <si>
    <t>Documento por el cual se establecen las instrucciones y lineamientos necesarios para el uso del módulo de documentación de la plataforma pablo, describiendo sus funcionalidades, procedimientos de operación y mecanismos de seguridad, con el fin de garantizar una utilización adecuada, eficiente y segura que apoye la gestión institucional y el acceso a la información.</t>
  </si>
  <si>
    <t>Este documento establece los lineamientos y procedimientos de la oficina asesora de planeación y sistemas para afrontar una caída del sistema Esigna, definiendo mecanismos alternos y responsabilidades que aseguran la continuidad, el control y la trazabilidad de los procesos institucionales.</t>
  </si>
  <si>
    <t>Este documento describe el funcionamiento del simulador del modelo de pérdida esperada, estableciendo los requerimientos, parámetros y procedimientos necesarios para su uso. Además, define los criterios de configuración y operación que permiten realizar cálculos de manera controlada y segura, apoyando la toma de decisiones y el cumplimiento de los objetivos institucionales.</t>
  </si>
  <si>
    <t>Documento que establece el instructivo para el uso del sistema de multas y sanciones por parte del administrador, definiendo los pasos, criterios y responsabilidades necesarias para garantizar una correcta gestión, asegurando el cumplimiento de los procedimientos y la trazabilidad de las acciones ejecutadas en la plataforma.</t>
  </si>
  <si>
    <t>Documento que define el instructivo para la instalación y actualización del sistema SICSES, detallando los pasos, requisitos y responsabilidades necesarias para su correcta implementación, asegurando la disponibilidad, funcionalidad y continuidad operativa de la plataforma.</t>
  </si>
  <si>
    <t>Documento que establece el procedimiento para el uso del sistema de multas y sanciones por parte de los usuarios, definiendo los pasos necesarios para acceder a la plataforma, consultar el estado de las multas o sanciones, generar informes en pdf y disponer de la información requerida, con el objetivo de garantizar un manejo transparente y accesible de estos procesos</t>
  </si>
  <si>
    <t>Documento que establece las formas de ingreso al sistema de gestión documental Esigna, ya sea por intranet o url externa, definiendo el uso de certificado digital o usuario y contraseña, así como las instrucciones para consultar y actualizar datos, cambiar contraseña y configurar opciones según los lineamientos de la oaps.</t>
  </si>
  <si>
    <t>Documento que describe el uso del sistema de información SICSES, incluyendo las funcionalidades disponibles para los usuarios, los procedimientos para su correcta operación y las pautas necesarias para garantizar una adecuada gestión de la información, contribuyendo a la optimización de procesos y cumplimiento de lineamientos institucionales .</t>
  </si>
  <si>
    <t>Documento que tiene como finalidad orientar a los usuarios en el uso del formulario de balance social, estableciendo pasos claros y directrices prácticas para su diligenciamiento adecuado, asegurando la consistencia de la información y facilitando el cumplimiento de los requerimientos institucionales.</t>
  </si>
  <si>
    <t>Documento que tiene como propósito orientar a los usuarios en el proceso de relacionar radicados de entrada a expedientes activos en el aplicativo Esigna, estableciendo pasos claros para la transmisión de documentos y garantizando que la información quedé adecuadamente incorporada en los expedientes institucionales.</t>
  </si>
  <si>
    <t>Documento que establece las directrices técnicas para el cargue de anexos a expedientes dentro del sistema de gestión documental de la superintendencia de la economía solidaria, definiendo el objetivo, alcance y terminología, y detallando paso a paso el proceso de búsqueda del expediente, acceso a la pestaña de documentos, subida de archivos, diligenciamiento de metadatos y confirmación de la operación, garantizando la organización y trazabilidad documental.</t>
  </si>
  <si>
    <t>Documento que establece las directrices para la creación de oficios masivos, orientando a los usuarios en el uso del sistema de gestión documental para generar comunicaciones dirigidas a múltiples destinatarios, desde la creación del expediente padre hasta el envío a revisión, incluyendo la selección de revisores y firmantes, la redacción, el posicionamiento de firmas, la carga de anexos y la radicación correspondiente.</t>
  </si>
  <si>
    <t>Documento que instruye a los funcionarios sobre el procedimiento para modificar el asunto de un expediente en el sistema Esigna, estableciendo las directrices desde el acceso al expediente hasta la edición y guardo del nuevo asunto, con el objetivo de garantizar la corrección y actualización de la información en la gestión documental</t>
  </si>
  <si>
    <t>El documento que explica el proceso de traslado de expedientes detalla las directrices necesarias para realizar el movimiento de expedientes entre dependencias dentro del sistema de gestión documental, garantizando su integridad y accesibilidad. El texto indica que el usuario debe buscar el expediente, ingresar a otras acciones, seleccionar la opción de trasladar a otra dependencia, especificar la nueva dependencia y, si es necesario, incluir observaciones antes de finalizar el proceso. De esta manera, se asegura que los expedientes se gestionen correctamente cuando fueron creados en una unidad errónea o requieren ser compartidos</t>
  </si>
  <si>
    <t>Documento que orienta el proceso de relación de radicados de entrada a expedientes, describiendo paso a paso la vinculación de documentos a expedientes activos en el sistema, desde la selección del radicado hasta la confirmación de su transmisión y adjunto final
 .</t>
  </si>
  <si>
    <t>Documento que orienta a los usuarios en la generación de informes de tareas pendientes desde el cuadro de mando de la plataforma Esigna, mediante el uso de parámetros como usuario, fechas y formato de salida, permitiendo identificar y hacer seguimiento a radicados y actividades pendientes, recomendando su aplicación frecuente por los supervisores para garantizar el control de las tareas bajo su responsabilidad</t>
  </si>
  <si>
    <t>Documento que orienta a los usuarios en el proceso de creación de anuncios para el tablón, desde el ingreso al sistema, la definición de título, resumen y vigencia, hasta la carga de documentos, publicación y visualización en la sede electrónica, garantizando la adecuada difusión de actos administrativos</t>
  </si>
  <si>
    <t>Documento que describe los requerimientos y procedimientos para el uso de Esigna por parte de usuarios externos, incluyendo las condiciones técnicas, la instalación de complementos, el empleo de tokens de firma y los canales de soporte disponibles, asegurando un acceso eficiente y seguro.</t>
  </si>
  <si>
    <t>Documento ma-gsti-016 - manual técnico de creación de memorandos: establece el procedimiento para elaborar memorandos en el sistema de gestión documental Esigna, garantizando su correcta redacción, proyección, firma y envío, así como la inclusión de anexos y la dEsignación de revisores cuando corresponda.</t>
  </si>
  <si>
    <t>Documento que explica el proceso de creación de resoluciones en el sistema de gestión documental Esigna, desde la generación de una nueva acción en un expediente padre, su clasificación y edición, hasta la incorporación de firmas y anexos, permitiendo finalizar con la asignación de revisores cuando sea necesario, todo bajo los puntos de control definidos en el flujograma del proceso</t>
  </si>
  <si>
    <t>Documento que orienta el proceso de creación de circulares en el sistema de gestión documental, estableciendo los pasos para definir datos de destinatarios y remitentes, seleccionar revisores, redactar el contenido, posicionar firmas y adjuntar anexos, asegurando una correcta elaboración de comunicaciones internas y externas</t>
  </si>
  <si>
    <t>Documento que explica el proceso de posicionamiento de firmas en el sistema de gestión documental Esigna, detallando los pasos para ubicar correctamente las rúbricas manuscritas, configurar el orden de los firmantes y asegurar la estética y validez de los actos administrativos</t>
  </si>
  <si>
    <t>Documento que instruye al usuario en el paso a paso para la remisión de avisos informativos en expedientes, los cuales deben ser comunicados a otros funcionarios de la entidad, utilizando el sistema de gestión documental Esigna, asegurando que el proceso sea claro, privado y que los avisos lleguen a los destinatarios o dependencias correspondientes</t>
  </si>
  <si>
    <t>Documento que establece las directrices para finalizar y archivar expedientes en el sistema, definiendo los pasos a seguir, las condiciones necesarias y las opciones disponibles para que el proceso sea exitoso</t>
  </si>
  <si>
    <t>Documento que tiene como objetivo exponer la secuencia necesaria para reclasificar una solicitud del usuario y dar inicio a un expediente como trámite, brindando orientación sobre el uso de la oficina virtual, el acceso a la bandeja de solicitudes y la correcta asignación del tipo de expediente, garantizando la adecuada clasificación y gestión de los radicados de entrada</t>
  </si>
  <si>
    <t>Documento que explica el funcionamiento de la plataforma, detallando su navegación, los elementos principales de la interfaz y las funciones disponibles para los usuarios, con el fin de facilitar el reconocimiento inicial y el uso eficiente del sistema</t>
  </si>
  <si>
    <t>Documento que establece el procedimiento para la gestión de requerimientos del centro de analítica, definiendo el levantamiento, desarrollo, implementación, pruebas y socialización de los entregables, con el fin de garantizar que todas las solicitudes tecnológicas de la entidad se atiendan de manera ordenada, controlada y eficiente</t>
  </si>
  <si>
    <t>Documento que define los lineamientos para la atención de las inconsistencias de datos en el sistema de contribuciones, estableciendo el proceso desde la recepción de la solicitud en la mesa de servicio hasta el cierre del ticket, garantizando la corrección de la información y el soporte necesario para mantener la confiabilidad de los registros</t>
  </si>
  <si>
    <t>Documento que establece el check list de revisión y/o alistamiento de equipos, definiendo las validaciones necesarias para el registro de sistemas, aplicativos y configuraciones autorizadas en la infraestructura de la superintendencia, asegurando que cada equipo cumpla con los requisitos de seguridad y funcionalidad antes de su uso</t>
  </si>
  <si>
    <t>Documento que establece el formato para el registro de solicitudes de acceso a la infraestructura ti, incluyendo datos del funcionario solicitante, dependencia, usuario autorizado, correo electrónico, fecha de caducidad del permiso, recursos asignados e ip, así como los tipos de acceso permitidos (lectura, escritura o total), con el fin de garantizar el control y la trazabilidad de los permisos otorgados.</t>
  </si>
  <si>
    <t>Documento que describe las directrices técnicas para el teletrabajo, incluyendo requisitos de conectividad, seguridad informática, acceso remoto a sistemas institucionales y uso adecuado de herramientas digitales, con el fin de garantizar la continuidad operativa y la protección de la información.</t>
  </si>
  <si>
    <t>El código fuente es el conjunto de instrucciones escritas en un lenguaje de programación que permite crear y modificar los sistemas y aplicaciones de la entidad, almacenándose en el servidor gitlab para su organización y uso por los equipos de desarrollo.</t>
  </si>
  <si>
    <t>SERVIDOR HERCULES</t>
  </si>
  <si>
    <t>PASS - FRM</t>
  </si>
  <si>
    <t>El correo electrónico desde donde se publican las nuevas versiones del instalador y actualizador es el medio oficial habilitado para informar a los usuarios sobre la disponibilidad de estas actualizaciones, las cuales se alojan en las carpetas de drive vinculadas a la página web institucional, garantizando su acceso y descarga de manera segura y centralizada.</t>
  </si>
  <si>
    <t>DRIVE GOOGLE</t>
  </si>
  <si>
    <t>CLIENTES EXTERNOS</t>
  </si>
  <si>
    <t>El correo electrónico donde se reciben todos los reportes con la información financiera de las entidades vigiladas funciona como canal oficial de recepción, garantizando la centralización de los datos, el seguimiento oportuno y el adecuado control sobre la información remitida por las organizaciones bajo supervisión.</t>
  </si>
  <si>
    <t>La funcionalidad del programa sesconsolida permite el cargue automático de la información que llega al correo efinancieros@supersolidaria.gov.co, optimizando el proceso de recepción y registro de los datos financieros remitidos por las entidades vigiladas, asegurando mayor eficiencia, oportunidad y trazabilidad en el manejo de la información.</t>
  </si>
  <si>
    <t>exe</t>
  </si>
  <si>
    <t>Ervidor donde se compila el código fuente del SICSES, funcionando como el entorno centralizado para la construcción, integración y validación de los desarrollos, garantizando la disponibilidad, integridad y trazabilidad del software institucional.</t>
  </si>
  <si>
    <t>Drive compartido efinancieros@supersolidaria.gov.co</t>
  </si>
  <si>
    <t>EXE</t>
  </si>
  <si>
    <t>El sistema que controla la asignación de turnos presenciales y virtuales permite organizar y gestionar las citas que se ofrecen a los ciudadanos, tanto por los grupos de soporte del capturador SICSES como por el grupo de atención al usuario, garantizando orden, disponibilidad y eficiencia en la prestación del servicio.</t>
  </si>
  <si>
    <t>Profesional de Sistemas de la OAPS</t>
  </si>
  <si>
    <t>Grupo Gasif - CAU</t>
  </si>
  <si>
    <t>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t>
  </si>
  <si>
    <t>ADMINISTRADOR PLATAFORMA</t>
  </si>
  <si>
    <t>Los servidores que conforman la plataforma del sistema documental Esigna son los encargados de garantizar el funcionamiento, disponibilidad y seguridad de los procesos de firma electrónica y gestión documental de la entidad, incluyendo el servidor de aplicaciones, el servidor de bases de datos y los servidores de respaldo que soportan la infraestructura tecnológica.</t>
  </si>
  <si>
    <t>LIDER DEL PROCESO INFRAESTRUCTURA</t>
  </si>
  <si>
    <t>Documento que establece las instrucciones para la creación de expedientes en la plataforma, definiendo los pasos necesarios para radicar, organizar y asociar la información de manera correcta, asegurando la trazabilidad y el cumplimiento de los procedimientos institucionales.</t>
  </si>
  <si>
    <t>Documento que explica el procedimiento para la creación de oficios de salida en el sistema de gestión documental Esigna, desde la generación de una nueva acción en un expediente, la selección de revisores y firmantes, la redacción y edición del contenido mediante docsecure, el posicionamiento de firmas electrónicas, la adición de anexos y el registro de datos de radicación, garantizando la estandarización, trazabilidad y correcta gestión de los documentos institucionales.</t>
  </si>
  <si>
    <t>Documento que consolida la especificación de necesidades técnicas, detallando los requerimientos funcionales y operativos para la adquisición o implementación de soluciones tecnológicas, permitiendo definir los criterios de evaluación y asegurar que las soluciones se ajusten a las necesidades institucionales y normativas.</t>
  </si>
  <si>
    <t>Documento que establece la matriz de necesidades técnicas, organizando y priorizando los requerimientos tecnológicos de la entidad, con el propósito de garantizar una planificación eficiente, transparente y alineada con los objetivos institucionales y los marcos normativos aplicables.</t>
  </si>
  <si>
    <t>120.31.1</t>
  </si>
  <si>
    <t>Este documento establece una lista de chequeo para evaluar los daños y afectaciones en equipos, servicios y recursos tecnológicos de la entidad, incluyendo sistemas de almacenamiento, redes, servidores, página web, intranet, telefonía, ups, bases de datos y otros componentes, además del registro de observaciones y propuestas de mejora para fortalecer la respuesta en futuros eventos.</t>
  </si>
  <si>
    <t>120.27.21</t>
  </si>
  <si>
    <t>Documento que describe la gestión de usuarios establece los procedimientos para crear, modificar, inactivar o eliminar cuentas y perfiles, definiendo responsabilidades y criterios de seguridad para garantizar el control de accesos y la protección de los sistemas institucionales.</t>
  </si>
  <si>
    <t>Documento que establece el procedimiento para la gestión de incidentes de seguridad de la información, definiendo objetivos, alcance, terminología y lineamientos para la identificación, clasificación, respuesta, contención, erradicación y recuperación, garantizando el registro y documentación de todas las acciones a través de herramientas como el siem y fortianalyzer, así como la participación del ciso, el equipo oaps y el comité de seguridad de la información, con el propósito de mitigar impactos, asegurar la continuidad operativa y fortalecer el control institucional</t>
  </si>
  <si>
    <t>Documento que establece el proceso para identificar, valorar y clasificar los activos de información, definiendo criterios de importancia, sensibilidad y criticidad, con el propósito de garantizar un control adecuado y una protección efectiva de los recursos tecnológicos e institucionales.</t>
  </si>
  <si>
    <t>Documento que establece las estrategias, procedimientos y recursos necesarios para restablecer de forma oportuna la operación de los sistemas y servicios tecnológicos críticos tras un desastre, minimizando el impacto en la continuidad del negocio y la seguridad de la información.</t>
  </si>
  <si>
    <t>Documento que define la hoja de ruta para el desarrollo y fortalecimiento de las capacidades tecnológicas institucionales, alineando los objetivos de ti con la estrategia organizacional y priorizando iniciativas que mejoren la eficiencia, seguridad e innovación.</t>
  </si>
  <si>
    <t>120.27.22</t>
  </si>
  <si>
    <t>Documento que establece las directrices, responsabilidades y lineamientos generales para la gestión, protección y uso adecuado de la información institucional, asegurando la alineación con el modelo de seguridad y privacidad de la información (mspi) y las normativas vigentes.</t>
  </si>
  <si>
    <t>Documento que define los lineamientos y procedimientos para la realización de copias de seguridad y la restauración de información crítica, garantizando la disponibilidad, integridad y recuperación oportuna de los datos ante incidentes o fallas.</t>
  </si>
  <si>
    <t>120.28.1</t>
  </si>
  <si>
    <t>Documento que establece los criterios y requisitos para la adquisición, desarrollo, implementación y mantenimiento de sistemas de información, asegurando que cumplan con estándares de calidad, seguridad y alineación con las necesidades institucionales.</t>
  </si>
  <si>
    <t>Documento que define los lineamientos para el uso, gestión y protección de mecanismos criptográficos, con el fin de garantizar la confidencialidad, integridad y autenticidad de la información institucional durante su almacenamiento y transmisión.</t>
  </si>
  <si>
    <t>Documento que establece las directrices para proteger la información durante su transmisión a través de redes y medios de comunicación, garantizando su confidencialidad, integridad, disponibilidad y autenticidad mediante controles técnicos y organizativos adecuados.</t>
  </si>
  <si>
    <t>Documento que define los lineamientos y controles necesarios para garantizar que las operaciones de los sistemas de información se realicen de forma segura, minimizando riesgos, asegurando la continuidad de los servicios y protegiendo los recursos tecnológicos institucionales.</t>
  </si>
  <si>
    <t>Documento que establece las medidas y controles para proteger los activos físicos, instalaciones y entornos donde se procesa o almacena la información, previniendo accesos no autorizados, daños y pérdidas que puedan comprometer la seguridad institucional.</t>
  </si>
  <si>
    <t>Documento que define las directrices para la identificación, clasificación, uso, protección y control de los activos de información, garantizando su adecuada administración durante todo el ciclo de vida y asegurando su integridad, disponibilidad y confidencialidad.</t>
  </si>
  <si>
    <t>Documento que establece los lineamientos para gestionar y regular el acceso a la información y a los recursos tecnológicos, garantizando que solo usuarios autorizados puedan utilizarlos, de acuerdo con su rol y necesidad, preservando la confidencialidad, integridad y disponibilidad de los datos.</t>
  </si>
  <si>
    <t>Documento que define los lineamientos para la detección, reporte, análisis, respuesta y aprendizaje frente a incidentes de seguridad de la información, con el fin de minimizar su impacto, restaurar la operación y prevenir su recurrencia.</t>
  </si>
  <si>
    <t>Control Interno (COIN)</t>
  </si>
  <si>
    <t>Actas de Comité Institucional de Coordinación del Sistema de Control Interno</t>
  </si>
  <si>
    <t>Soporte de comité donde se toman decisiones de la Alta Dirección sobre temas de control interno</t>
  </si>
  <si>
    <t>OAPS Infraestructura</t>
  </si>
  <si>
    <t>Oficina Control Interno </t>
  </si>
  <si>
    <t>Actas del Comité
Institucional de Coordinación del Sistema de Control interno</t>
  </si>
  <si>
    <t>RESERVA PARCIAL</t>
  </si>
  <si>
    <t>Ley 1266/08 art 3 lietral c, g, h, art 7 lietral 3,6 - Art  2.1.1.4.1.1. Decreto 1081/15</t>
  </si>
  <si>
    <t>Ley 1266/08 art 3 lietral c, g, h, art 7 lietral 3,6, Art  2.1.1.4.1.1. Decreto 1081/15</t>
  </si>
  <si>
    <t>Las actas CICCI documentan decisiones y acciones que estan alineadas con principios de legalidad, eficiencia, eficacia y rendición de cuentas. Esto permite que, en caso de ser publicadas o solicitadas mediante mecanismos de acceso a la información, los ciudadanos puedan saber cómo se toman decisiones internas en la entidad</t>
  </si>
  <si>
    <t>FT-PLES-043</t>
  </si>
  <si>
    <t>Actas Comite Primario</t>
  </si>
  <si>
    <t>Oficina Asesora Plneación y Sistemas (OAPS)</t>
  </si>
  <si>
    <t>Las "Actas Comité Primario" son valiosas para la ciudadanía porque reflejan el trabajo de control interno para una mejor gestión pública, son una herramienta de seguimiento y mejora continua, apoyan el ejercicio del control social y la transparencia.</t>
  </si>
  <si>
    <t xml:space="preserve">FT-COIN-007 	</t>
  </si>
  <si>
    <t>INFORME DEFINITIVO AUDITORIA</t>
  </si>
  <si>
    <t xml:space="preserve">Son los Informes resultado de la evaluación realizada a los procesos de la entidad  de acuerdo a lo establecido en el plan anual de auditoria de la vigencia correspondiente. 
</t>
  </si>
  <si>
    <t>Servidor Nube</t>
  </si>
  <si>
    <t>Público en general </t>
  </si>
  <si>
    <t>Plan anual de auditoria</t>
  </si>
  <si>
    <t xml:space="preserve">El informe da a la ciudadanía una visión clara del desempeño de la entidad, y si se están cumpliendo los principios de legalidad, eficiencia, transparencia y economía. Es un instrumento fundamental para fortalecer la democracia y la participación ciudadana en la vigilancia de lo público.
</t>
  </si>
  <si>
    <t>INFORMES A ORGANISMOS DE CONTROL</t>
  </si>
  <si>
    <t xml:space="preserve"> Corresponde a las respuestas que genera la oficina de control interno a secretaria general y/o despacho del/la ministro(a), como áreas responsables de generar las respuestas oficiales a los diferentes organismos de control.    </t>
  </si>
  <si>
    <t>El informe da a la ciudadanía una visión clara del desempeño de la entidad, y si se están cumpliendo los principios de legalidad, eficiencia, transparencia y economía. Es un instrumento fundamental para fortalecer la democracia y la participación ciudadana en la vigilancia de lo público.</t>
  </si>
  <si>
    <t xml:space="preserve">Informes de Seguimiento de Ley y Evaluación </t>
  </si>
  <si>
    <t>Son aquellos informes determinados por diferentes leyes u otra normatividad, que debe realizar la oficina de control interno, los cuales pueden ser de seguimiento y/o  evaluaciones y quedan incluidos en el paai.
ley 87/2013, decreto 1083 de 2015, decreto 648/2017 artículo 2.2.21.4.9 informes, entre otros.</t>
  </si>
  <si>
    <t>Token de acceso al SIIF NACIÓN</t>
  </si>
  <si>
    <t>Dispositivo de seguridad especial para poder acceder al aplicativo SIIF Nación</t>
  </si>
  <si>
    <t>Almacenamiento Local</t>
  </si>
  <si>
    <t>Profesional Especializado </t>
  </si>
  <si>
    <t>físico</t>
  </si>
  <si>
    <t xml:space="preserve">RESERVA PARCIAL </t>
  </si>
  <si>
    <t>Ley 1712/14 art 6 lietral d, art 18 lietral a</t>
  </si>
  <si>
    <t>Fortalece la vigilancia del uso de los recursos públicos, Garantiza seguridad en la información financiera, Permite auditorías más eficaces.</t>
  </si>
  <si>
    <t>FT-GEDO-008</t>
  </si>
  <si>
    <t>Gestión Documental (GEDO)</t>
  </si>
  <si>
    <t>FORMATO UNICO INVENTARIO DOCUMENTAL - FUID</t>
  </si>
  <si>
    <t>Contiene la información de los inventarios documentales de la dependencia (Archivos digiltales)</t>
  </si>
  <si>
    <t>Ley 1437/2011 art. 24 num. 3, Ley 1712/14 art. 6 numeral d, art. 19 parágrafo,  Art  2.1.1.4.1.1. Decreto 1081/15</t>
  </si>
  <si>
    <t>Facilita el derecho de acceso a la información pública, Promueve la transparencia administrativa, Permite la consulta de documentos de interés público</t>
  </si>
  <si>
    <t>ES-COIN-001 </t>
  </si>
  <si>
    <t>Estatuto de Auditoria Supersolidaria</t>
  </si>
  <si>
    <t>Documento  define el marco normativo, operativo y metodológico bajo el cual funciona la auditoría interna de la entidad. Establece aspectos como: El propósito de la auditoría interna, su independencia y autonomía. Roles y responsabilidades del equipo auditor.Procedimientos, tipos de auditoría y mecanismos de reporte.</t>
  </si>
  <si>
    <t>Servidor Interno</t>
  </si>
  <si>
    <t>PLANES</t>
  </si>
  <si>
    <t>El Estatuto garantiza que exista una función de auditoría formal, independiente y objetiva dentro de la entidad, esto beneficia directamente a los ciudadanos, pues permite prevenir y detectar actos de corrupción, errores o ineficiencias que afectan los servicios que presta la superintendencia, lo que refuerza la confianza ciudadana en el Estado.</t>
  </si>
  <si>
    <t>FT-COIN-001</t>
  </si>
  <si>
    <t>Plan anual de auditoria</t>
  </si>
  <si>
    <t xml:space="preserve">Documento estratégico elaborado por la Oficina de Control Interno que define qué auditorías se van a realizar durante el año, con qué enfoque, a qué procesos o áreas, y con qué recursos.
</t>
  </si>
  <si>
    <t>El plan puede ser consultado por cualquier ciudadano a través de la pagina web de la entidad. Esto permite: Saber qué va a auditar la entidad en el año, hacer seguimiento a procesos, exigir resultados.</t>
  </si>
  <si>
    <t>FT-COIN-002</t>
  </si>
  <si>
    <t>Determinación de la Muestra de Auditoría</t>
  </si>
  <si>
    <t>Hoja de cálculo que permite determinar el tamaño de la parte representativa de toda la información disponible para evaluarla en detalle durante una auditoría.</t>
  </si>
  <si>
    <t>Auditor Interno </t>
  </si>
  <si>
    <t>Ley 1712/14 art 19 literal e</t>
  </si>
  <si>
    <t>Garantiza que las auditorías: Se hagan con criterios técnicos y objetivos, Revisen procesos reales y representativos. Sean confiables y puedan identificar irregularidades o mejoras necesarias.</t>
  </si>
  <si>
    <t>FT-COIN-003</t>
  </si>
  <si>
    <t>Plan de auditoría a la unidad auditable</t>
  </si>
  <si>
    <t>Documento que contiene los pasos a seguir en el desarrollo en cada auditoria al proceso</t>
  </si>
  <si>
    <t>Ley 1266/08 art 3 lietral c, g, h, art 7 lietral 3,6</t>
  </si>
  <si>
    <t>El plan garantiza que la entidad va a ser auditada de forma técnica, planificada y objetiva.</t>
  </si>
  <si>
    <t>FT-COIN-004</t>
  </si>
  <si>
    <t>Índice Papeles de Trabajo</t>
  </si>
  <si>
    <t>Documento que contiene el índice que permite ubicar los diferentes papeles de trabajo de la auditoria</t>
  </si>
  <si>
    <t>Informes de auditoría del control interno</t>
  </si>
  <si>
    <t>El índice demuestra que la auditoría se hizo con orden, metodología y respaldo documental.</t>
  </si>
  <si>
    <t>FT-COIN-005</t>
  </si>
  <si>
    <t>Reunión de Inicio</t>
  </si>
  <si>
    <t>Es el acta con el cual se da inicio a la auditoria a los procesos</t>
  </si>
  <si>
    <t>Area auditada</t>
  </si>
  <si>
    <t>La existencia de esta acta formaliza el comienzo de una auditoría, lo que demuestra que la entidad está evaluando sus procesos internos para asegurarse de que se cumplen las normas y refleja el compromiso institucional y transparencia en los procesos</t>
  </si>
  <si>
    <t>FT-COIN-006</t>
  </si>
  <si>
    <t>Reunión de cierre</t>
  </si>
  <si>
    <t>Es el acta con el cual se da cierre a la auditoria a los procesos</t>
  </si>
  <si>
    <t>Area auditada </t>
  </si>
  <si>
    <t>Informes de auditoría del control interno</t>
  </si>
  <si>
    <t>Ley 1266/08 art 3 lietral c, g, h, art 7 lietral 3,6,  Art  2.1.1.4.1.1. Decreto 1081/15</t>
  </si>
  <si>
    <t>Este documento certifica que se llevó a cabo una revisión completa de los procesos internos, significa para la ciudadanía es que la entidad cumple con sus obligaciones de control y vigilancia interna.</t>
  </si>
  <si>
    <t>FT-COIN-008</t>
  </si>
  <si>
    <t>Formulación y Suscripción de Planes de Mejoramiento</t>
  </si>
  <si>
    <t>Es el documento que contiene los compromisos formales que asumen los responsables de los procesos auditados para corregir los hallazgos o debilidades identificadas durante una auditoría.
Incluye: Acciones correctivas y preventivas que deben tomarse, Responsables de ejecutar dichas acciones, Fechas de cumplimiento, Indicadores de seguimiento.</t>
  </si>
  <si>
    <t>Informes de seguimiento al sistema de gestión interno</t>
  </si>
  <si>
    <t>FT-COIN-009</t>
  </si>
  <si>
    <t>Universo de auditorias basado en riesgos</t>
  </si>
  <si>
    <t>Documento que contiene la identificación, clasificación y priorización de todos los procesos, áreas o temas susceptibles de ser auditados dentro de una entidad, con base en el nivel de riesgo que representan. Este universo se elabora como insumo principal para el Plan Anual de Auditoría, asegurando que las auditorías se enfoquen en lo más crítico o vulnerable.</t>
  </si>
  <si>
    <t>Garantiza que el control se enfoque en lo más importante. Para la ciudadanía, esto significa que los esfuerzos de vigilancia no se dispersan, sino que se concentran en donde hay más posibilidad de daño o pérdida para lo público. Promueve la transparencia y la prevención de fallas.</t>
  </si>
  <si>
    <t>FT-COIN-010</t>
  </si>
  <si>
    <t>Seguimiento y Evaluación de Cumplimiento a Planes de Mejoramiento</t>
  </si>
  <si>
    <t>Es el documento que registra el avance, cumplimiento y efectividad de las acciones establecidas en los Planes de Mejoramiento, que fueron formulados en respuesta a hallazgos detectados en auditorías internas o externas. Incluye: Estado de cada acción (cumplida, en proceso, incumplida). Evidencias del cumplimiento. Evaluación de si la acción fue efectiva para resolver el problema. Observaciones o ajustes necesarios.</t>
  </si>
  <si>
    <t>Este documento también cumple un papel muy importante para la ciudadanía, ya que permite verificar que las fallas o debilidades identificadas en auditorías realmente se estén corrigiendo. Promueve la mejora continua en la gestión pública.</t>
  </si>
  <si>
    <t>FT-COIN-011</t>
  </si>
  <si>
    <t>Arqueo de Caja Menor</t>
  </si>
  <si>
    <t>Documento que registra la verificación física y documental del dinero y los comprobantes existentes en la caja menor de la entidad al momento de la realización de la auditoria</t>
  </si>
  <si>
    <t>Este documento le permite a la ciudadanía la Protección de los recursos públicos, Facilita la detección de malos manejos, Fomenta la transparencia y la rendición de cuentas, Contribuye a una gestión pública más eficiente y honesta.</t>
  </si>
  <si>
    <t>FT-COIN-012</t>
  </si>
  <si>
    <t>Carta de Compromiso</t>
  </si>
  <si>
    <t>Documento firmado por el líder del proceso que será auditado, mediante el cual se compromete a entregar información veraz, completa y oportuna durante el desarrollo de la auditoría interna, y declara no tener conocimiento de irregularidades en su dependencia.</t>
  </si>
  <si>
    <t>Informes de auditoria del control interno</t>
  </si>
  <si>
    <t>Fortalece la transparencia y la rendición de cuentas, al garantizar que los funcionarios se responsabilicen por la información entregada en las auditorías, lo cual permite detectar y corregir fallas o irregularidades en la gestión pública, protegiendo así el buen uso de los recursos del Estado</t>
  </si>
  <si>
    <t>GU-COIN-001</t>
  </si>
  <si>
    <t>Guía de auditoria de la oficina de control interno</t>
  </si>
  <si>
    <t>Guía en la cual se establece la metodología para el desarrollo de las 
auditorias por parte de Control interno</t>
  </si>
  <si>
    <t>Promueve la transparencia institucional, Facilita el control social, Contribuye a la rendición de cuentas, Garantiza auditorías objetivas y técnicas</t>
  </si>
  <si>
    <t>PR-COIN-001</t>
  </si>
  <si>
    <t>Ejecutar el Programa de Auditoría</t>
  </si>
  <si>
    <t>Procedimiento para la Formulación y Ejecución del  Plan Anual de Auditoria</t>
  </si>
  <si>
    <t xml:space="preserve">El documento “Procedimiento para la Formulación y Ejecución del Plan Anual de Auditoría” le sirve a la ciudadanía porque garantiza que las auditorías internas en la entidad se realicen de forma planificada, técnica y objetiva. Esto permite ejercer un mejor control sobre los procesos más críticos de la gestión pública, fortalece la transparencia, facilita la rendición de cuentas y contribuye a prevenir riesgos y posibles actos de corrupción, protegiendo así los recursos del Estado.
</t>
  </si>
  <si>
    <t>PR-COIN-002</t>
  </si>
  <si>
    <t>Realizar Planes de mejoramiento</t>
  </si>
  <si>
    <t>Procedimiento sobre el examen crítico, detallado y sistemático, realizado a una entidad, a una unidad o área específica, o a un proceso, o a un proyecto, o a un producto, utilizando técnicas específicas, con el objeto de emitir una opinión independiente sobre su operación, sus resultados, sus controles, y
realizar las recomendaciones pertinentes.</t>
  </si>
  <si>
    <t>Procedimientos</t>
  </si>
  <si>
    <t>El procedimiento “Realizar Planes de Mejoramiento” le sirve a la ciudadanía porque garantiza que las fallas detectadas en auditorías a la entidad se corrijan mediante acciones concretas, con responsables definidos y fechas de cumplimiento. Esto fortalece la transparencia, mejora la calidad de los servicios públicos y protege los recursos del Estado, permitiendo un control social más efectivo.</t>
  </si>
  <si>
    <t>PR-COIN-003</t>
  </si>
  <si>
    <t>Elaborar y presentar Informes de ley</t>
  </si>
  <si>
    <t>Procedimiento por medio del cual se proporciona información contable, económica y jurídica, estructurada y validada, para los entes de control, en los términos establecidos en el ordenamiento jurídico</t>
  </si>
  <si>
    <t>El procedimiento “Elaborar y presentar Informes de Ley” le sirve a la ciudadanía porque asegura que la entidad entregue información contable, jurídica y económica verificada, clara y oportuna a los entes de control, cumpliendo con las exigencias del marco legal. Esto permite una mejor vigilancia de la gestión pública, facilita la rendición de cuentas y fortalece la transparencia en el uso de los recursos del Estado.</t>
  </si>
  <si>
    <t>PR-COIN-005</t>
  </si>
  <si>
    <t>Procedimiento que describe los pasos a realizar en los arqueos periódicos y sorpresivos por parte de los servidores asignados por la Oficina de Control Interno, al responsable del manejo de la caja menor.</t>
  </si>
  <si>
    <t>El procedimiento “Arqueo de Caja Menor” le sirve a la ciudadanía porque garantiza el control y verificación del uso de fondos públicos destinados a gastos menores. A través de revisiones periódicas y sorpresivas, la Oficina de Control Interno asegura que estos recursos se usen correctamente y con los debidos soportes, lo que contribuye a prevenir malos manejos, fortalecer la transparencia institucional y proteger el patrimonio público.</t>
  </si>
  <si>
    <t>CO-GITH-002</t>
  </si>
  <si>
    <t>Código de Ética para la Actividad de la Oficina de Control Interno</t>
  </si>
  <si>
    <t>Documento que busca proveer orientación sobre el adecuado comportamiento y forma de actuar de los auditores internos de la Oficina de Control Interno de la Supersolidaria, por medio de la declaración, descripción, establecimiento y adopción de principios y reglas de conducta que gobiernen su comportamiento, para brindar confianza en el aseguramiento independiente y objetivo sobre la Gestión de Riesgos, Control y Gobierno Corporativo</t>
  </si>
  <si>
    <t>Gestión Integral de Talento Humano (GITH)</t>
  </si>
  <si>
    <t>El “Código de Ética para la Actividad de la Oficina de Control Interno” le sirve a la ciudadanía porque asegura que los servidores encargados de vigilar la gestión pública actúen con honestidad, objetividad y responsabilidad. Al establecer principios claros de conducta, este documento fortalece la confianza en el control interno, previene actos indebidos y contribuye a una gestión pública más transparente y ética, en beneficio del interés general.</t>
  </si>
  <si>
    <t>Valor Criticidad</t>
  </si>
  <si>
    <t>MEDIA</t>
  </si>
  <si>
    <t>Supervisión (SUPE)</t>
  </si>
  <si>
    <t>Tocken firma</t>
  </si>
  <si>
    <t>Dispositivo electronico para firmar documentos digitalmente</t>
  </si>
  <si>
    <t>Delegados, intedentes, cordinadores</t>
  </si>
  <si>
    <t>ALTA</t>
  </si>
  <si>
    <t>Delegatura para la supervision de la actividad finanicera en el cooperativismo</t>
  </si>
  <si>
    <t>Delegados, intedentes, coordinadores</t>
  </si>
  <si>
    <t>Decreto 103/15 art 25</t>
  </si>
  <si>
    <t>PTEP</t>
  </si>
  <si>
    <t>Actividades de vigilancia jurídica a Cooperativas de ahorro y credito</t>
  </si>
  <si>
    <t>Registro de actuaciones de vigilancia jurídica, controles de cumplimiento normativo y posesiones - gestión de trámites por el sistema de gestión documental a las cooperativasde ahorro y credito</t>
  </si>
  <si>
    <t>Servidor interno, Drive</t>
  </si>
  <si>
    <t>Superintendente (a), Delegado (a), Intedente (a), Coordinadores, gestores, Oficina Asesora Jurídica, Empresas Solidarias, Entes de Control (Grupos de valor)</t>
  </si>
  <si>
    <t>220.32.11
220.32.13</t>
  </si>
  <si>
    <t>Actividades de control - Investigaciones administrativas sancionatorias</t>
  </si>
  <si>
    <t>Registro de Actuaciones de control, relacionadas con proceso administrativo sancionatorio - gestión de trámites por el sistema de gestión documental a las cooperativas de ahorro y credito</t>
  </si>
  <si>
    <t>220.32.15</t>
  </si>
  <si>
    <t>Visitas de inspección a cooperativas de ahorro y credito</t>
  </si>
  <si>
    <t>Registro de Actividades de inspección y demás actuaciones resultado de la implementación de los procedimientos documentados</t>
  </si>
  <si>
    <t>211 - 212-213-214</t>
  </si>
  <si>
    <t>Procesos de Evaluación Financiera a cooperativas de ahorro y credito</t>
  </si>
  <si>
    <t>Registro de Actuaciones de vigilancia financiera gestionadas por el sistema de gestión documental a las cooperativas de ahorro y credito</t>
  </si>
  <si>
    <t>211.32</t>
  </si>
  <si>
    <t>211.32.13</t>
  </si>
  <si>
    <t>Actividades transversales</t>
  </si>
  <si>
    <t>Registro de Actividades gestionadas por la Delegatura para la supervisión de la actividad financiera en el cooperativismo, relacionadas con actividades de gestión, estratégicas, transversales, de seguimiento y control a los procesos y tramites</t>
  </si>
  <si>
    <t>Gestión de Grupos de Interés (GEGI)</t>
  </si>
  <si>
    <t>Gestión y trámite de PQRSDF</t>
  </si>
  <si>
    <t>Registro de Atención de Peticiones, Quejas, Reclamos,  Sugerencias, Denuncias y/o felicitaciones radicadas contra las empresas solidarias supervisadas por la Delegatura financiera, de conformidad con lo establecido en la normatividad vigente</t>
  </si>
  <si>
    <t>Superintendente (a), Delegado (a), Intedente (a), Coordinadores, Oficina Asesora Jurídica, Empresas Solidarias, Entes de Control (Grupos de valor)</t>
  </si>
  <si>
    <t>.17</t>
  </si>
  <si>
    <t>Proceso de Supervisión documentado en PABLO</t>
  </si>
  <si>
    <t>Registro de Actividades de inspección, vigilancia y control y demás actuaciones resultado de la implementación de los procedimientos documentados; así como, documentos de trabajo que conforman el expediente digital</t>
  </si>
  <si>
    <t>Delegatura del Ahorro y la Forma Asociativa Solidaria</t>
  </si>
  <si>
    <t>Actividades de vigilancia financiera a Cooperativas y Otras</t>
  </si>
  <si>
    <t>REGISTRO de actuaciones de vigilancia financiera gestionadas por el sistema de gestión documental a las cooperativas, asociaciones mutuales y otras organizaciones solidarias</t>
  </si>
  <si>
    <t>Superintendente, Delegados, intedentes, cordinadores, oficina juridica, organizaciones solidarias, entes de control (Grupos de valor)</t>
  </si>
  <si>
    <t>310.34</t>
  </si>
  <si>
    <t>16-20</t>
  </si>
  <si>
    <t>Actividades de vigilancia financiera a Fondos de Empleados</t>
  </si>
  <si>
    <t>REGISTRO de actuaciones de vigilancia financiera gestionadas por el sistema de gestión documental a los fondos de empleados</t>
  </si>
  <si>
    <t>320.34</t>
  </si>
  <si>
    <t>Actividades de vigilancia jurídica a Cooperativas y Otras</t>
  </si>
  <si>
    <t>REGISTRO de actuaciones de vigilancia jurídica, controles de cumplimiento normativo, gestión de trámites por el sistema de gestión documental a las cooperativas, asociaciones mutuales y otras organizaciones solidarias</t>
  </si>
  <si>
    <t>330.34</t>
  </si>
  <si>
    <t>2-3-4-5-12</t>
  </si>
  <si>
    <t>Actividades de vigilancia jurídica a Fondos de Empleados</t>
  </si>
  <si>
    <t>REGISTRO de actuaciones de vigilancia jurídica, controles de cumplimiento normativo, gestión de trámites por el sistema de gestión documental a los fondos de empleados</t>
  </si>
  <si>
    <t>340.34</t>
  </si>
  <si>
    <t>3-4-5-12</t>
  </si>
  <si>
    <t>Visitas de inspección a organizaciones solidarias</t>
  </si>
  <si>
    <t>REGISTRO de actividades de inspección y demás actuaciones resultado de la implementación del procedimiento documentado</t>
  </si>
  <si>
    <t>350.24</t>
  </si>
  <si>
    <t>Investigaciones administrativas sancionatorias</t>
  </si>
  <si>
    <t>Conjunto de registro de las actuaciones que realiza la Delegatura Asociativa para investigar y sancionar infracciones a normas legales o reglamentarias de acuerdo con la naturaleza jurídica de las organizaciones solidarias supervisadas</t>
  </si>
  <si>
    <t>360.34</t>
  </si>
  <si>
    <t>Actividades del Despacho</t>
  </si>
  <si>
    <t>REGISTRO de actividades gestionadas por el Despacho de la Delegatura Asociativa, relacionadas con actividades de gestión, estratégicas, transversales, de seguimiento y control</t>
  </si>
  <si>
    <t>Superintendente, Delegados, intedentes, cordinadores, entes de control (Grupos de valor)</t>
  </si>
  <si>
    <t>REGISTRO de actuaciones de vigilancia financiera y documentos de trabajo que conforman el expediente digital de las cooperativas, asociaciones mutuales y otras organizaciones solidarias</t>
  </si>
  <si>
    <t>REGISTRO de actuaciones de vigilancia financiera y documentos de trabajo que conforman el expediente digital a los fondos de empleados</t>
  </si>
  <si>
    <t>REGISTRO de actuaciones de vigilancia jurídica, controles de cumplimiento normativo, gestión de trámites y documentos de trabajo que conforman el expediente digital de las cooperativas, asociaciones mutuales y otras organizaciones solidarias</t>
  </si>
  <si>
    <t>REGISTRO de actuaciones de vigilancia jurídica, controles de cumplimiento normativo, gestión de trámites y documentos de trabajo que conforman el expediente digital a los fondos de empleados</t>
  </si>
  <si>
    <t>REGISTRO de actividades de inspección y demás actuaciones resultado de la implementación del procedimiento documentado; así como, documentos de trabajo que conforman el expediente digital</t>
  </si>
  <si>
    <t>Conjunto de registros de las actuaciones que realiza la Delegatura Asociativa para investigar y sancionar infracciones a normas legales o reglamentarias de acuerdo con la naturaleza jurídica de las organizaciones solidarias supervisadas; así como, documentos de trabajo que conforman el expediente digital</t>
  </si>
  <si>
    <t>Físico y/o digital</t>
  </si>
  <si>
    <t>Procedimiento detallado y sistemático de los pasos necesarios para llevar a cabo una tarea o actividad específica dentro de una organización. Esta documentación sirve como guía para asegurar la consistencia, eficiencia y calidad en la ejecución de procesos, permitiendo que cualquier miembro de los grupos internos de trabajo de la Delegatura Asociativa pueda entender y realizar la tarea correctamente; tambien son documentos relacionados los manuales, instructivos, guías, formatos y plantillas.
Asi mismo, contiene información relacionada con acciones de mejora, correctivas, reporte y evidencias del plan de acción anual de la Delegatura Asociativa</t>
  </si>
  <si>
    <t>Superintendente, Delegados, intedentes, cordinadores, funcioanrios, contratistas, oficina juridica, organizaciones solidarias, entes de control (Grupos de valor)</t>
  </si>
  <si>
    <t>Gestión y trámite de PQRSD</t>
  </si>
  <si>
    <t>REGISTRO dela atención de Peticiones, Quejas, Reclamos,  Sugerencias y/o Denuncias radicadas contra las organizaciones solidarias supervisadas por la Delegatura para la Supervisión del Ahorro y la Forma Asociativa Solidaria, de conformidad con lo establecido en la normatividad vigente</t>
  </si>
  <si>
    <t>REGISTRO de la atención de Peticiones, Quejas, Reclamos,  Sugerencias y/o Denuncias radicadas contra las organizaciones solidarias supervisadas por la Delegatura para la Supervisión del Ahorro y la Forma Asociativa Solidaria, de conformidad con lo establecido en la normatividad vigente; que conforman el expediente digital por radicado de entrada</t>
  </si>
  <si>
    <t>Superintendente, Delegados, intedentes, cordinadores, funcionarios, contratistas, oficina juridica, organizaciones solidarias, entes de control (Grupos de valor)</t>
  </si>
  <si>
    <t>docx</t>
  </si>
  <si>
    <t>Utilidad con fines de control social con base en la normativa asociada a la transparencia en la gestión pública</t>
  </si>
  <si>
    <t>Utilidad con fines pedagógicos, académicos y/o de investigación.</t>
  </si>
  <si>
    <t>Gestión del Conocimiento y la Innovación (GECI)</t>
  </si>
  <si>
    <t>No es información a la que pueda acceder la ciudadanía por su carácter de reserva total.</t>
  </si>
  <si>
    <t>imagen</t>
  </si>
  <si>
    <t>mp4</t>
  </si>
  <si>
    <t>Gestión de Contratación (GECO)</t>
  </si>
  <si>
    <t>Servidor nube, Drive</t>
  </si>
  <si>
    <t>R</t>
  </si>
  <si>
    <t>Gestión Administrativa (GEAD)</t>
  </si>
  <si>
    <t>Gestión Jurídica (GEJU)</t>
  </si>
  <si>
    <t>txt</t>
  </si>
  <si>
    <t>Gestión de Recursos Financieros (GREF)</t>
  </si>
  <si>
    <t>varios</t>
  </si>
  <si>
    <t>Control Disciplinario (CODI)</t>
  </si>
  <si>
    <t>MA-GEAD-001</t>
  </si>
  <si>
    <t>Manual manejo y control de recursos físicos</t>
  </si>
  <si>
    <t>Definir los criterios y lineamientos generales que orientan la administración, custodia, manejo,
  registro y control de recursos físicos de propiedad de la Superintendencia de la Economía
  Solidaria, identificando las políticas que lo componen para llevar a cabo la ejecución de los
  programas y metas fijados por la Alta Dirección, así como el apoyo logístico necesario para
  facilitar el normal desarrollo de las actividades propias de la entidad.</t>
  </si>
  <si>
    <t>PABLO</t>
  </si>
  <si>
    <t>PL-GEAD-001</t>
  </si>
  <si>
    <t>Plan de gestión integral de residuos</t>
  </si>
  <si>
    <t>Establecer las actividades para el manejo integral de los residuos peligrosos y especiales, mediante la clasificación, transporte, almacenamiento, recolección y disposición final por un gestor autorizado, para evitar impactos ambientales negativos que se puedan presentar.</t>
  </si>
  <si>
    <t>PR-GEAD-001</t>
  </si>
  <si>
    <t>Inspecciones planeadas</t>
  </si>
  <si>
    <t>Promover y garantizar a través de las inspecciones planeadas las situaciones que se puedan presentar en las diferentes
  áreas de la entidad y gestionar las acciones enfocadas a mejorar las condiciones de trabajo para la prevención, control y
  minimización de la probabilidad de ocurrencia de accidentes, interrupciones de trabajo, enfermedades laborales o
  alteraciones al medio ambiente y cumpliendo la normatividad aplicable</t>
  </si>
  <si>
    <t>PR-GEAD-002</t>
  </si>
  <si>
    <t>Gestión integral residuos peligrosos y especiales</t>
  </si>
  <si>
    <t>PR-GEAD-003</t>
  </si>
  <si>
    <t>Gestión de Inventarios</t>
  </si>
  <si>
    <t>Definir los criterios y lineamientos generales que orientan la administración, custodia, manejo, registro, control, aseguramiento y la disposición final de activos y bienes de propiedad de la Entidad por medio de la gestión de los inventarios.</t>
  </si>
  <si>
    <t>PR-GEAD-004</t>
  </si>
  <si>
    <t>Mantenimiento Preventivo y Correctivo</t>
  </si>
  <si>
    <t>Mantener en óptimas condiciones de funcionamiento los bienes muebles, inmuebles y el parque automotor, así como la
  planta eléctrica de la Superintendencia de la Economía Solidaria, a través de la ejecución mantenimientos preventivos y
  correctivos</t>
  </si>
  <si>
    <t>PR-GEAD-005</t>
  </si>
  <si>
    <t>Gestión suministro bienes y servicios</t>
  </si>
  <si>
    <t>Coordinar el abastecimiento de bienes, servicios y suministros que requieran las áreas, con criterios de calidad, eficiencia
  y oportunidad y bajo los parámetros de ley establecidos.</t>
  </si>
  <si>
    <t>jpalacios@supersolidaria.gov.co</t>
  </si>
  <si>
    <t>Correo Instituacional que contiene informacion gestionada por Gestion Administrativa</t>
  </si>
  <si>
    <t>gestionadministrativa@supersolidaria.gov.co</t>
  </si>
  <si>
    <t>DOCUMENTOS PROPIEDAD AUTOMOVILES</t>
  </si>
  <si>
    <t>Documentos que certifican a la Superintendencia de la Economia Solidaria como propietario de los vehiculos con los que cuenta la Entidad, asi como los documentos de ley exijidos por el Ministerio de Transporte para que los vehiculos puedan realizar sus desplazamientos a nivel Nacional.</t>
  </si>
  <si>
    <t>LLAVES BODEGAS ALMACEN</t>
  </si>
  <si>
    <t>Juego de llaves con las que cuentan Gestion Administrativa de los espacios destinados para el Almacenamiento y custodia de los Activos y Suministros de la Superintendencia de la Economia Solidaria</t>
  </si>
  <si>
    <t>LLAVES BODEGAS RESPEL</t>
  </si>
  <si>
    <t>Juego de llaves con las que cuentan gestion Administrativa de la Bodega en la que se Almacena los residuos RESPEL de la Superintendencia de la Economia Solidaria</t>
  </si>
  <si>
    <t>BASE DE DATOS INVENTARIOS</t>
  </si>
  <si>
    <t>Servidor en donde Gestion Administrativa lleva la administracion, seguimiento y control de la informacion de la totalidad de los Activos de propiedad de la Superintendencia de la Economia Solidaria</t>
  </si>
  <si>
    <t>FT-GEAD-001</t>
  </si>
  <si>
    <t>Informe de inspecciones</t>
  </si>
  <si>
    <t>Informe de la inspección que describe las características generales del edificio inspeccionado,</t>
  </si>
  <si>
    <t>FT-GEAD-002</t>
  </si>
  <si>
    <t>Cronograma de inspecciones planeadas</t>
  </si>
  <si>
    <t>Información en una representación grafica y ordenada donde se registra las tareas se lleven a cabo</t>
  </si>
  <si>
    <t>FT-GEAD-004</t>
  </si>
  <si>
    <t>Inspección de vehículo</t>
  </si>
  <si>
    <t>Formato que registra el estado actual del vehículo</t>
  </si>
  <si>
    <t>FT-GEAD-005</t>
  </si>
  <si>
    <t>Inspección de equipos</t>
  </si>
  <si>
    <t>Formato que registra los aspectos a verificar la planta y balanza eléctrica</t>
  </si>
  <si>
    <t>FT-GEAD-006</t>
  </si>
  <si>
    <t>Inspecciones SG-Seguridad y Salud en Trabajo</t>
  </si>
  <si>
    <t>Formato que registra las condiciones y hallazgos de seguridad y salud en el trabajo</t>
  </si>
  <si>
    <t xml:space="preserve">FT-GEAD-007 </t>
  </si>
  <si>
    <t>Inspección ergonomía puestos de trabajo</t>
  </si>
  <si>
    <t>Formato que registra los aspectos ambientales, condiciones físicas del trabajo y hallazgos que permite cuantificar la Prioridad de atención</t>
  </si>
  <si>
    <t>FT-GEAD-009</t>
  </si>
  <si>
    <t>Inspección de extintores</t>
  </si>
  <si>
    <t>Formato que registra los criterios de tipo y estado del extintor</t>
  </si>
  <si>
    <t>FT-GEAD-010</t>
  </si>
  <si>
    <t>Registro mensual de generación Respel</t>
  </si>
  <si>
    <t>Se lleva información mensualmente sobre el plan de los registros RESPEL generados</t>
  </si>
  <si>
    <t>FT-GEAD-011</t>
  </si>
  <si>
    <t>Resumen generación de recursos peligrosos</t>
  </si>
  <si>
    <t>Resumen generación de residuos peligrosos de enero a diciembre</t>
  </si>
  <si>
    <t>FT-GEAD-012</t>
  </si>
  <si>
    <t>Control de los procedimientos externos para Respel</t>
  </si>
  <si>
    <t>Control de los procedimiento de respe</t>
  </si>
  <si>
    <t>FT-GEAD-013</t>
  </si>
  <si>
    <t>Lista de chequeo para vehículos de transporte de mercancías peligrosas</t>
  </si>
  <si>
    <t>Control que registra los dato transportados de las mercancía peligrosas</t>
  </si>
  <si>
    <t>AUTORIZACIÓN RETIRO DE ELEMENTOS DEVOLUTIVOS</t>
  </si>
  <si>
    <t>Formato establecido para la autorizacion del retiro de Activos de la Supersolidaria, en el cual se describen los elementos a retirar con sus respectivos componentes, partes, placas, series.</t>
  </si>
  <si>
    <t>GABINETE DE LLAVES</t>
  </si>
  <si>
    <t>Gabeta en la cual se custodian copias de las llaves de las, puertas, gavetas y demas cerraduras</t>
  </si>
  <si>
    <t>PLANILLA ENTREGA DE TARJETAS Y CARNETS</t>
  </si>
  <si>
    <t>Formato establecido para la entrega de la tarjeta de acceso o carnet, contra firma del contratista o funcionario de la Supersolidaria, en el cual se describen los datos personales y numero consecutivo de la tarjeta.</t>
  </si>
  <si>
    <t>SISTEMA DE CAMARAS SEGURIDAD</t>
  </si>
  <si>
    <t>Conjunto de Camaras de Seguridad que nos prestan el servicio de monitoreo de las distintas areas con las que cuenta la Superintendencia de la Economia Solidaria</t>
  </si>
  <si>
    <t xml:space="preserve">FT-GEAD-008 </t>
  </si>
  <si>
    <t>Inspección botiquín y camilla</t>
  </si>
  <si>
    <t>Formato relaciona la descripción del elemento del botiquín de primeros auxilios</t>
  </si>
  <si>
    <t>IN-GEAD-001</t>
  </si>
  <si>
    <t>Manejo seguro de productos de aseo</t>
  </si>
  <si>
    <t>Prevenir accidentes y minimizar el impacto ambiental por medio del manejo seguro de los productos de aseo utilizados</t>
  </si>
  <si>
    <t>REPOSITORIO PABLO</t>
  </si>
  <si>
    <t>Repositorio de manueles, procedimientos, formatos, plantillas</t>
  </si>
  <si>
    <t>token</t>
  </si>
  <si>
    <t>Se utiliza para suscribir los documentos en esigna</t>
  </si>
  <si>
    <t>Base de datos que contiene la información de contratos</t>
  </si>
  <si>
    <t>Corresponde al insumo que contiene la información de contratos y convenios</t>
  </si>
  <si>
    <t>Carpeta compartida</t>
  </si>
  <si>
    <t>Contiene la información de toda la contratación discriminada por abogado y corresponde al soporte digital de las actuaciones del Grupo de Contratos, por vigencia</t>
  </si>
  <si>
    <t>usuario y contraseña sigep</t>
  </si>
  <si>
    <t>Usuario y contraseña del Sistema de Información y Gestión del Empleo Público</t>
  </si>
  <si>
    <t>Cordinador grupo contratos</t>
  </si>
  <si>
    <t>usuario y contraseña secop</t>
  </si>
  <si>
    <t>Usuario y contraseña de la plataforma transaccional en la cual las Entidades Estatales pueden hacer todo el Proceso de Contratación en línea.</t>
  </si>
  <si>
    <t>Plantilla - Acuse cierre respuesta completa - Delegatura Asociativa</t>
  </si>
  <si>
    <t>Documento respuesta al peticionario.</t>
  </si>
  <si>
    <t>Plantilla - Acuse improrrogable - Delegatura Asociativa</t>
  </si>
  <si>
    <t>Documento de acuse al peticionario cuando no se tiene respuesta de la organizacion.</t>
  </si>
  <si>
    <t>Plantilla - Acuse peticionario respuesta incompleta - Delegatura Asociativa</t>
  </si>
  <si>
    <t>Documento respuesta al peticionario, cuando la organizacion no remite respuesta completa.</t>
  </si>
  <si>
    <t>Plantilla - Acuse PQRS incompleta - Delegatura Asociativa</t>
  </si>
  <si>
    <t>Documento respuesta al peticionario sin datos minimos requeridos.</t>
  </si>
  <si>
    <t>Plantilla - Acuse PQRS intervenidas o liquidación Supersolidaria - Delegatura Asociativa</t>
  </si>
  <si>
    <t>Plantilla - Acuse PQRS intervenidas Supersociedades - Delegatura Asociativa</t>
  </si>
  <si>
    <t>Documento respuesta al peticionario organizacion en medida generada por la Superintendencia de Sociedades</t>
  </si>
  <si>
    <t>Plantilla - Acuse PQRS órganos de administración y control social - Delegatura Asociativa</t>
  </si>
  <si>
    <t>Documento respuesta al petiicionario.</t>
  </si>
  <si>
    <t>Plantilla - Acuse recibo PQRS - Delegatura Asociativa</t>
  </si>
  <si>
    <t>Plantilla - Acuse traslado por competencia - Delegatura Asociativa</t>
  </si>
  <si>
    <t>Documento respuesta al peticionario sobre organizaciones no vigiladas por la Superintendencia.</t>
  </si>
  <si>
    <t>Plantilla - Requerimiento organización solidaria respuesta incompleta - Delegatura Asociativa</t>
  </si>
  <si>
    <t>Documento de requerimiento a la organización solidaria por respuesta incompleta.</t>
  </si>
  <si>
    <t>Plantilla - Respuesta a solicitud de información - Delegatura Asociativa</t>
  </si>
  <si>
    <t>Plantilla - Traslado por competencia - Delegatura Asociativa</t>
  </si>
  <si>
    <t>Documento traslado entes de control sobre organizaciones no vigiladas por esta Superintendencia.</t>
  </si>
  <si>
    <t>Plantilla - Ya se dio respuesta - Delegatura Asociativa</t>
  </si>
  <si>
    <t>Plantilla -Requerimiento improrrogable - Delegatura Asociativa</t>
  </si>
  <si>
    <t>Documento de requerimiento a la organización solidaria cuando no se evidencia respuesta a lo solicitado dentro del termino establecido</t>
  </si>
  <si>
    <t>Plantilla - Respuesta a entidades estatales - Delegatura Asociativa</t>
  </si>
  <si>
    <t>Documento de respuesta a solicitudes de informacion de entes de control.</t>
  </si>
  <si>
    <t>Plantilla -Traslado a entidades intervenidas o en liquidación Supersolidaria - Delegatura Asociativa</t>
  </si>
  <si>
    <t>Documento de requerimiento al interventor o liquidador de organizaciones en medida especial.</t>
  </si>
  <si>
    <t>Plantilla -Traslado a entidades intervenidas Supersociedades - Delegatura Asociativa</t>
  </si>
  <si>
    <t>Documento de requerimiento al Agente interventor nombrado por Supersociedades sobre organizaciones vigiladas.</t>
  </si>
  <si>
    <t>Plantilla -Traslado PQRS a la organización solidaria - Delegatura Asociativa</t>
  </si>
  <si>
    <t>Documento de requerimiento organizaciones vigiladas.</t>
  </si>
  <si>
    <t>Plantilla -Traslado respuesta - Delegatura Asociativa</t>
  </si>
  <si>
    <t>documento de traslado al peticiones sobre respuesta.</t>
  </si>
  <si>
    <t>FT-GEGI-003</t>
  </si>
  <si>
    <t>Matriz de reparto</t>
  </si>
  <si>
    <t>Matriz de la forma en que se reparte las múltiples comunicaciones para su gestión.</t>
  </si>
  <si>
    <t>GU-GEGI-001</t>
  </si>
  <si>
    <t>Guía de Servicio y Atención Incluyente</t>
  </si>
  <si>
    <t>Documento que resume las pautas básicas para el fortalecimiento del servicio prestado por la Superintendencia. Expone los principales elementos que tanto los encargados de la atención directa al ciudadano, como los responsables del diseño y coordinación de las estrategias de servicio, deben contemplar a la hora de desarrollar su labor. Así mismo, se espera que aporte a la Superintendencia de la Economía Solidaria en el mejoramiento de los servicios de atención y orientación para las personas con discapacidad.</t>
  </si>
  <si>
    <t>MA-GEGI-002</t>
  </si>
  <si>
    <t>Manual Caracterización de Usuarios</t>
  </si>
  <si>
    <t>Es una herramienta administrativa que describe procedimientos, actividades, áreas y funcionarios responsables, para identificar las características, tipologías y necesidades de nuestros grupos de interés.</t>
  </si>
  <si>
    <t>PO-GEGI-001</t>
  </si>
  <si>
    <t>Política de Servicio al Ciudadano</t>
  </si>
  <si>
    <t>Documento que busca establecer y conceptuar sobre los lineamientos para la atención de los derechos de petición, quejas, reclamos, sugerencias y denuncias, que se presenten en contra de las organizaciones solidarias vigiladas y en contra de la Superintendencia. En el mismo sentido, la Política buscará garantizar a los diferentes grupos de interés de la Superintendencia, el acceso a la oferta de servicios con los que cuenta esta Superintendencia.</t>
  </si>
  <si>
    <t>PO-GEGI-002</t>
  </si>
  <si>
    <t>Política de Comunicaciones</t>
  </si>
  <si>
    <t>Documento que establece una serie de lineamientos que deben ser conocidos y adoptados por los servidores de la Superintendencia de la Economía Solidaria, con el fin de tener el mejor relacionamiento con los grupos de interés y lograr incrementar los recursos de autoridad y legitimidad en el sector, haciendo explícito el aporte al posicionamiento y avance de la economía solidaria, por parte de esta Superintendencia.</t>
  </si>
  <si>
    <t>PR-GEGI-001</t>
  </si>
  <si>
    <t>Caracterizar los Grupos de Interés</t>
  </si>
  <si>
    <t>Documento que establece el procedimiento a través del cual, se gestionan para los grupos de interés: estrategias de comunicación, protección al usuario, promoción de la participación ciudadana y del ejercicio de control social de las organizaciones solidarias sujetas de supervisión. Inicia con la identificación de los objetivos de la caracterización y su alcance; finaliza con la divulgación y publicación del informe de caracterización de grupos de interés</t>
  </si>
  <si>
    <t>PR-GEGI-002</t>
  </si>
  <si>
    <t>Definir y aplicar estrategias de comunicación</t>
  </si>
  <si>
    <t>Documento que establece el procedimiento a través del cual, se crean y desarrollan las estrategias de comunicación para los distintos grupos de interés de la Superintendencia. Inicia con la identificación de una necesidad, se define nombre, slogan, objetivos y alcance; finaliza con el diseño, publicación y divulgación de información, a través de los distintos canales oficiales de la Entidad.</t>
  </si>
  <si>
    <t>PR-GEGI-003</t>
  </si>
  <si>
    <t>Definir y aplicar estrategias de participación</t>
  </si>
  <si>
    <t>Documento que establece el procedimiento a través del cual se procura mejorar la comunicación de nuestros grupos de interés, generar confianza, legitimidad y participación en la gestión de la Entidad; por medio de una atención ágil, efectiva y eficiente, a través de los canales de comunicación existentes.</t>
  </si>
  <si>
    <t>Documento que establece el procedimiento a través del cual, se crean y desarrollan las estrategias de participación para los distintos grupos de interés de la Superintendencia. Inicia con la identificación de una necesidad; se genera una lista preliminar de actividades de participación y presencia institucional. Luego se estructura el Plan de Participación de los Grupos de Interés y Presencia Institucional, el cual se presenta para aprobación por parte del Comité Directivo. Finaliza con la publicación del informe de participación de los grupos de interés y presencia institucional, el cual evidencia la ejecución de las actividades definidas.</t>
  </si>
  <si>
    <t>PR-GEGI-004</t>
  </si>
  <si>
    <t>Atención a los Grupos de Interés</t>
  </si>
  <si>
    <t>Documento que establece el procedimiento por medio del cual se procura brindar una atención ágil, efectiva y eficiente a los diferentes grupos de interés de la Superintendencia, a través de los canales de comunicación existentes. Inicia con una solicitud y finaliza con la realización del informe trimestral de atención al ciudadano.</t>
  </si>
  <si>
    <t>FT-GEGI-007</t>
  </si>
  <si>
    <t>Plan Anual de Comunicaciones</t>
  </si>
  <si>
    <t>Formato en el cual Comunicaciones traza o diseña la estrategia anual para visibilizar y posicionar a la Supersolidaria, ante los grupos de valor, interés y otros interesados</t>
  </si>
  <si>
    <t>FT-GEGI-004</t>
  </si>
  <si>
    <t>Encuesta satisfacción eventos y/o encuentros solidarios</t>
  </si>
  <si>
    <t>Formato para el diseño e implementación de las encuestas que se aplican a los usuarios internos y externos que asisten en los eventos, encuentros solidarios o en las actividades de participación que realiza la Supersolidaria y que reflejan la opinión particular, sobre los elementos que se determinan para calificar o valorar el desarrollo de las sesiones presenciales y/o virtuales</t>
  </si>
  <si>
    <t>FT-GEGI-005</t>
  </si>
  <si>
    <t>Formulario inscripción eventos y/o encuentros solidarios</t>
  </si>
  <si>
    <t>Formato para el diseño e implementación del formulario de inscripción, a través del cual se consolidan los datos de contacto y de caracterización de los usuarios internos y externos que participan en los eventos, encuentros solidarios o en las actividades de participación que realiza la Supersolidaria y que reflejan el número de interesados en el desarrollo de las sesiones presenciales y/o virtuales</t>
  </si>
  <si>
    <t>FT-GEGI-006</t>
  </si>
  <si>
    <t>Estrategia Campaña</t>
  </si>
  <si>
    <t>Formato para el diseño y planeación de las acciones a realizar, a partir de una necedidad de información. En este, se determina el nombre, slogan, público objetivo, objetivos, número de piezas, canales, fechas de publicación y responsables.</t>
  </si>
  <si>
    <t>FT-GEGI-015</t>
  </si>
  <si>
    <t>Solicitud Producto o Servicio</t>
  </si>
  <si>
    <t>Formato para el registro de las solicitudes que recibe Comunicaciones diariamente. Contiene el tipo de requerimiento, área o dependencia, grupo, responsable, profesional asignado para su ejecución, fecha de recepción y tiempo estimado o solicitado para respuesta.</t>
  </si>
  <si>
    <t>FT-GEGI-016</t>
  </si>
  <si>
    <t>Gestión Petición, Queja, Reclamo, Sugerencia, Denuncia, Felicitación Redes Sociales</t>
  </si>
  <si>
    <t>Formato para el registro de las peticiones, quejas, reclamos, sugerencias, denuncias y/o felicitaciones que recibe el grupo de comunicaciones diariamente, a través de mensajes directos o públicos por parte de los grupos de valor e interés, por medio de los perfiles oficiales de la Entidad en las redes sociales en las que tiene presencia.</t>
  </si>
  <si>
    <t>FT-GEGI-017</t>
  </si>
  <si>
    <t>Registro de Atención a Usuarios</t>
  </si>
  <si>
    <t>Formato para el registro de las atenciones a los grupos de valor e interés que se realizan por parte de los Servidores Públicos de la Entidad en territorios y/o espacios de participación ciudadana como eventos presenciales liderados por la Superintendencia y/o Entidades del Sector Solidario o Gobierno Nacional.</t>
  </si>
  <si>
    <t>FT-GEGI-018</t>
  </si>
  <si>
    <t>Encuesta de Satisfacción Eventos y/o Encuentros Solidarios Presenciales</t>
  </si>
  <si>
    <t>Formato en el que se registra una valoración subjetiva frente al grado de satisfacción de los asistentes a esenarios de participación ciudadana, liderados por la Superintendencia, como los Encuentros Solidarios y/o eventos tanto presenciales como virtuales</t>
  </si>
  <si>
    <t>FT-GEGI-019</t>
  </si>
  <si>
    <t>Encuesta Interna Satisfacción Estrategias Comunicación Grupos de Interés</t>
  </si>
  <si>
    <t>Formato en el que se registra una valoración subjetiva frente al grado de satisfacción de los servidores públicos de la Superintendencia, acera de las estrategias de comunicación internas que desarrolla el grupo de comunicaciones</t>
  </si>
  <si>
    <t>FT-GEGI-020</t>
  </si>
  <si>
    <t>Encuesta Externa Satisfacción Estrategias Comunicación Grupos de Interés</t>
  </si>
  <si>
    <t>Formato en el que se registra una valoración subjetiva frente al grado de satisfacción de los distintos grupos de interés de la Superintendencia, acera de las estrategias de comunicación externa que desarrolla el grupo de comunicaciones</t>
  </si>
  <si>
    <t>Acta de Grupo de Primario</t>
  </si>
  <si>
    <t>Formato en el que se consigna el desarrollo de las reuniones presenciales y/o virtuales, los asistentes, compromisos y responsables.</t>
  </si>
  <si>
    <t>Portal Web Supersolidaria</t>
  </si>
  <si>
    <t>Es la presencia digital Externa de la marca Supersolidaria, constituye un canal de comunicación oficial con la opinión pública, en esta se encuentra toda la información pública y reservada que la ciudadanía requiere para realizar consultas, tramites y solicitudes.</t>
  </si>
  <si>
    <t>Cuenta y password Facebook</t>
  </si>
  <si>
    <t>Cuenta oficial de la Entidad, vigente en la plataforma de un tercero; la cual es utilizada para la interacción con los grupos de valor, interés y otros interesados</t>
  </si>
  <si>
    <t>Cuenta y password Twitter</t>
  </si>
  <si>
    <t>Cuenta y password LinkedIn</t>
  </si>
  <si>
    <t>Cuenta y password Instagram</t>
  </si>
  <si>
    <t>Cuenta y password YouTube</t>
  </si>
  <si>
    <t>Cuenta y password Threads</t>
  </si>
  <si>
    <t>Dominio (www.supersolidaria.gov.co)</t>
  </si>
  <si>
    <t>El propósito principal de los nombres de dominio en Internet y del sistema de nombres de dominio (DNS), es traducir las direcciones IP de cada activo en la red, a términos memorizables y fáciles de encontrar. Esta abstracción hace posible que cualquier servicio (de red) pueda moverse de un lugar geográfico a otro en la Internet, aun cuando el cambio implique que tendrá una dirección IP diferente</t>
  </si>
  <si>
    <t>Cuenta y password Constant Contac</t>
  </si>
  <si>
    <t>Cuenta oficial de la Entidad, vigente en la plataforma de un tercero; la cual es utilizada para el envío masivo de correos electrónicos a los grupos de valor, interés y otros interesados</t>
  </si>
  <si>
    <t>comunicaciones@supersolidaria.gov.co</t>
  </si>
  <si>
    <t>Correo institucional donde se reciben y generan comunicaciones oficiales del grupo de comunicaciones</t>
  </si>
  <si>
    <t>Piezas Audiovisuales (Videos)</t>
  </si>
  <si>
    <t>Son elementos comunicativos de producción intelectual original, creados a partir del registro en video por cuenta propia, animaciones (2D y 3D) o que se adquieren a nombre de la Entidad por parte de terceros</t>
  </si>
  <si>
    <t>Derechos de Autor</t>
  </si>
  <si>
    <t>Principalmente, el registro de una obra permite presumir quién es el creador de la misma, lo cual facilita la protección tanto de la obra como el autor.</t>
  </si>
  <si>
    <t>Imagotipo</t>
  </si>
  <si>
    <t>Representación iconográfica de la marca (Supersolidaria)</t>
  </si>
  <si>
    <t>Piezas Gráficas (Archivos Fuente)</t>
  </si>
  <si>
    <t>Son elementos comunicativos de producción intelectual original, creados a partir de componentes iconográficos, gráficos, simbólicos, textuales, audiovisuales, animaciones, entre otros; los cuales permiten su edición y/o recuperación.</t>
  </si>
  <si>
    <t>Roches de Video</t>
  </si>
  <si>
    <t>Material en video que se conserva en formato original, sobre el cual, no se ha realizado ningún proceso de edición, ajuste de color o recorte.</t>
  </si>
  <si>
    <t>computador personal contratistas</t>
  </si>
  <si>
    <t>Intranet</t>
  </si>
  <si>
    <t>Es la presencia digital interna de la marca Supersolidaria, constituye un canal de comunicación oficial interno con los servidores públicos, en esta se encuentra toda la información interna de interés para quienes hacen parte de la entidad.</t>
  </si>
  <si>
    <t>Base de Datos Encuestas</t>
  </si>
  <si>
    <t>En estas bases de datos se consolidan las respuestas de los usuarios internos y externos que participan en los eventos, encuentros solidarios o en las actividades de participación que realiza la Supersolidaria y que reflejan la opinión particular sobre los elementos que se determinan para calificar o valorar el desarrollo de las sesiones presenciales y/o virtuales</t>
  </si>
  <si>
    <t>Base de Datos Periodistas</t>
  </si>
  <si>
    <t>En estas bases de datos se consolidan los datos básicos que permiten a Comunicaciones, establecer un contacto permante con los medios de comunicación local, nacional, regional y aquellos especializados en el sector solidario. Algunos de ellos son: correo electrónico, celular, medio de comunicación al que pertenece y fuente periodística.</t>
  </si>
  <si>
    <t>Bases de Datos Oficinas Comunicaciones</t>
  </si>
  <si>
    <t>En estas bases de datos se consolidan los datos de contacto de las oficinas de comunicaciones de otras entidades, influenciadores, líderes de opinión, conferencistas, asistentes a eventos, encuestas.</t>
  </si>
  <si>
    <t>Autorizaciones de Tratmiento de Datos</t>
  </si>
  <si>
    <t>Documento legal en el cual una persona natural o jurídica autoriza el uso de su imagen y/o testimonio.</t>
  </si>
  <si>
    <t>Base de Datos Proveedores (Conferencistas)</t>
  </si>
  <si>
    <t>En estas bases de datos se consolidan los datos de contacto de las personas externas a la Entidad que apoyan la realización de eventos, como es el caso de los conferencistas y/o proveedores de servicios de comunicaciónes como: monitoreo de medios, diseño y diagramación de productos editoriales, entre otros</t>
  </si>
  <si>
    <t>Base de Datos Inscritos a Eventos</t>
  </si>
  <si>
    <t>En estas bases de datos se consolidan los datos de contacto y de caracterización de los usuarios internos y externos que participan en los eventos, encuentros solidarios o en las actividades de participación que realiza la Supersolidaria y que reflejan el número de interesados en el desarrollo de las sesiones presenciales y/o virtuales</t>
  </si>
  <si>
    <t>FT-GEGI-010</t>
  </si>
  <si>
    <t>Control de cambios de página web</t>
  </si>
  <si>
    <t>Bitácora a manera de formulario, donde se consignan todos los seguimientos, ajustes, cambios y datos que se publican en la página web.</t>
  </si>
  <si>
    <t>FT-GEGI-009</t>
  </si>
  <si>
    <t>Control de cambios Intranet</t>
  </si>
  <si>
    <t>Bitácora a manera de formulario, donde se consignan todos los seguimientos, ajustes, cambios y datos que se publican en la intranet.</t>
  </si>
  <si>
    <t>Inventario Videos Institucionales (Supersolidaria Te Ve)</t>
  </si>
  <si>
    <t>Formato establecido por el sistema de gestión documental para realizar el inventario de los videos elaborados por Comunicaciones o por terceros para la Entidad; entre ellos, el programa Supersolidaria Te Ve y en el que se detallan las características y/o descripción técnica de los mismos</t>
  </si>
  <si>
    <t>Carteleras Virtuales</t>
  </si>
  <si>
    <t>Pantallas ubicadas en las instalaciones de la Entidad, a través de las cuales se comparte contendio relacionado con la Superintendencia para los grupos de valor, interés y demás interesados</t>
  </si>
  <si>
    <t>Archivo Fotográfico</t>
  </si>
  <si>
    <t>Fotografías que corresponden a las actividades diarias de la Entidad, eventos, encuentros solidarios y/o demás jornadas presenciales o virtuales que realiza la Superintendencia; incluídas aquellas en las que participa a través de sus voceros oficiales</t>
  </si>
  <si>
    <t>FT-GEGI-014</t>
  </si>
  <si>
    <t>Esquema de Publicación de Información</t>
  </si>
  <si>
    <t>Formato que detalla la periodicidad, responsables y ubicación de la información que se publica en la página web de la Supersolidaria, la cual, esta puesta a disposición de los ciudadanos de forma libre y sin restricciones, en formatos estándar e interoperables que facilitan su acceso y reutilización (datos abiertos); según lo establecido por la Estrategia de Gobierno Digital, o quella que la reemplace, así como otras previsiones aplicables en cuanto a la publicación y divulgación de la información.</t>
  </si>
  <si>
    <t>PÁGINA WEB</t>
  </si>
  <si>
    <t>Cuenta y password Tik tok</t>
  </si>
  <si>
    <t>Cuenta y password Sound Cloud</t>
  </si>
  <si>
    <t>Cuenta y password Spotify</t>
  </si>
  <si>
    <t>Página de Analítica de Datos</t>
  </si>
  <si>
    <t>Página con informes y tableros de control con las especifidades y características del sector solidario.</t>
  </si>
  <si>
    <t>Informe de Estado de Atención de PQRSD</t>
  </si>
  <si>
    <t>Informe Trimestral de la Gestion PQRS.</t>
  </si>
  <si>
    <t>Ayudas de memoria de mesas de trabajo (si aplica)</t>
  </si>
  <si>
    <t>Documento modelo de acta.</t>
  </si>
  <si>
    <t>Informe de gestión</t>
  </si>
  <si>
    <t>Informe de gestión.</t>
  </si>
  <si>
    <t>Informe trimestral de atención al ciudadano</t>
  </si>
  <si>
    <t>Informe trimestral.</t>
  </si>
  <si>
    <t>Informe de satisfacción de atención al usuario</t>
  </si>
  <si>
    <t>Informe de satisfacción.</t>
  </si>
  <si>
    <t>Registro de seguimiento a la Política de servicio al ciudadano</t>
  </si>
  <si>
    <t>Seguimiento a la politica de servicio al ciudadano.</t>
  </si>
  <si>
    <t>Polílica de participacion ciudadana en la gestion publica</t>
  </si>
  <si>
    <t>Participacion Ciudadana.</t>
  </si>
  <si>
    <t>Estrategia para la aplicación de lenguaje claro SES</t>
  </si>
  <si>
    <t>Estrategia para la aplicación de lenguaje claro SES.</t>
  </si>
  <si>
    <t>Matriz de Registrio GASCIF</t>
  </si>
  <si>
    <t>Matriz de registro de informacion GASCIF.</t>
  </si>
  <si>
    <t>Matriz de escalonamiento CAU</t>
  </si>
  <si>
    <t>Matriz de escalonamiento de casos prioritarios.</t>
  </si>
  <si>
    <t>Matriz de atención CAU</t>
  </si>
  <si>
    <t>Matriz de registro de atencion CAU.</t>
  </si>
  <si>
    <t>FT-GEGI-001</t>
  </si>
  <si>
    <t>Matriz de Registro CAU</t>
  </si>
  <si>
    <t>Matriz de registro de cada una de las atenciones.</t>
  </si>
  <si>
    <t>FT-GEGI-002</t>
  </si>
  <si>
    <t>Matriz de tipificación</t>
  </si>
  <si>
    <t>Matriz de registro de tipificación de cada una de nuestras pqrs.</t>
  </si>
  <si>
    <t>Encuesta.</t>
  </si>
  <si>
    <t>Formulario de inscripción.</t>
  </si>
  <si>
    <t>Estrategia Campana</t>
  </si>
  <si>
    <t>Soporte de la estrategia.</t>
  </si>
  <si>
    <t>Plan de Comunicaciones</t>
  </si>
  <si>
    <t>Soporte de un plan.</t>
  </si>
  <si>
    <t>FT-GEGI-008</t>
  </si>
  <si>
    <t>Priorización Variables de caracterización de usuarios</t>
  </si>
  <si>
    <t>Soporte de priorización de variables.</t>
  </si>
  <si>
    <t>Control cambios intranet.</t>
  </si>
  <si>
    <t>Control de cambios pagina web</t>
  </si>
  <si>
    <t>Control cambios página web.</t>
  </si>
  <si>
    <t>FT-GEGI-011</t>
  </si>
  <si>
    <t>Formato solicitud cotización eventos virtuales</t>
  </si>
  <si>
    <t>Cotización eventos virtuales.</t>
  </si>
  <si>
    <t>FT-GEGI-012</t>
  </si>
  <si>
    <t>Tramite PQRSDF</t>
  </si>
  <si>
    <t>Trámite PQRSDF.</t>
  </si>
  <si>
    <t>FT-GEGI-013</t>
  </si>
  <si>
    <t>Formato de procesos Delegatura Asociativa</t>
  </si>
  <si>
    <t>Formato.</t>
  </si>
  <si>
    <t>Esquema de publicación de información</t>
  </si>
  <si>
    <t>Esquema.</t>
  </si>
  <si>
    <t>Formato solicitud producto o servicio</t>
  </si>
  <si>
    <t>Encuesta de satisfacción eventos y/o encuentros solidarios presenciales</t>
  </si>
  <si>
    <t>Formato encuesta interna satisfacción estrategias comunicación grupos de interés</t>
  </si>
  <si>
    <t>Formato de encuesta.</t>
  </si>
  <si>
    <t>Formato encuesta externa satisfacción estrategias comunicación grupos de interés</t>
  </si>
  <si>
    <t>MA-GEGI-001</t>
  </si>
  <si>
    <t>Repositorio de manuales. politicas, procedimientos, formatos, plantillas</t>
  </si>
  <si>
    <t>MT-GEGI-001</t>
  </si>
  <si>
    <t>Metodología Aplicación de Lenguaje Claro SES</t>
  </si>
  <si>
    <t>Documento que a través de la aplicación de lineamientos de lenguaje claro y teniendo en cuenta el contenido, estructura y diseño de los documentos escritos que produce la Supersolidaria, busca mejorar la comunicación entre los servidores públicos de esta Superintendencia y los grupos de interés, que acceden a dicha información.</t>
  </si>
  <si>
    <t>Política de Servicio al ciudadano</t>
  </si>
  <si>
    <t>Política de servicio al ciudadano, directrices generales frente al servicio al ciudadano.</t>
  </si>
  <si>
    <t>Política de comunicaciones</t>
  </si>
  <si>
    <t>directrices generales de las comunicaciones internas y externas.</t>
  </si>
  <si>
    <t>PR-GREF-007</t>
  </si>
  <si>
    <t>Gestión de Recaudo y Cobro (GGRC)</t>
  </si>
  <si>
    <t>Acuerdos de pago</t>
  </si>
  <si>
    <t>Base de datos donde se encuentran todos los acuerdos de pagos suscritos desde el año 2021, hasta la fecha</t>
  </si>
  <si>
    <t>Bases total Recaudo-Cobranzas</t>
  </si>
  <si>
    <t>Histórico de base general de tasas de contribución, con información de las resoluciones de 2019, hasta la fecha</t>
  </si>
  <si>
    <t>Boletín Deudores Morosos del Estado</t>
  </si>
  <si>
    <t>Bases de datos de los reportes semestrales al BDME, realizados desde noviembre de 2019 hasta la fecha</t>
  </si>
  <si>
    <t>CISA</t>
  </si>
  <si>
    <t>Bases de datos con los registros de las obligaciones ofertas a CISA, así como cada uno de los formularios solicitados por esta entidad, en cada uno de los procesos.</t>
  </si>
  <si>
    <t>Coactivo</t>
  </si>
  <si>
    <t>Carpetas donde se consignan todos los expedientes físicos y digitales de los procesos de cobro coactivo tanto por conceptos de tasa de contribución, como los de multas</t>
  </si>
  <si>
    <t>Comité de Sostenibilidad Contable-Cartera</t>
  </si>
  <si>
    <t>Bases de datos de la información presentada en los comités de sostenibilidad contable y ahora comité de cartera para la correspondiente depuración de obligaciones de cartera de la entidad.</t>
  </si>
  <si>
    <t>Multas</t>
  </si>
  <si>
    <t>Histórico de base general de multas, con información de las multas remitidas al área de cobro desde el año 2021 hasta la fecha</t>
  </si>
  <si>
    <t>Pagos</t>
  </si>
  <si>
    <t>Repositorio de las bases de datos, con el histórico de los pagos realizados entre el 1/01/2010 al 31/12/2018 y el consolidado de pagos desde el 01/01/2019 hasta la fecha; así como los pagos realizados por acuerdo de pago con la amnistía del artículo 91 de la ley 2277 de 2022</t>
  </si>
  <si>
    <t>Recursos</t>
  </si>
  <si>
    <t>Base de datos donde se registran cada uno de los expedientes de las obligaciones para depurar y excluir de la cartera, ya que presentaron recursos ante la entidad y que posteriormente fueron remitidos al área de Recaudo en el mes de julio de 2022</t>
  </si>
  <si>
    <t>Resoluciones</t>
  </si>
  <si>
    <t>Bases de datos de los actos administrativos por concepto de cobro de tasa de contribución, que han sido proferidos por el área de Recaudo y Cobro, desde el año 2019 hasta la fecha</t>
  </si>
  <si>
    <t>Tasa de contribución</t>
  </si>
  <si>
    <t>Repositorio de todo el proceso de liquidación, causación y cobro de tasas de contribución, ajustes de cartera, conciliaciones y pagos por este concepto.</t>
  </si>
  <si>
    <t>HARDWARE</t>
  </si>
  <si>
    <t>Aplicativo contable SIIGO</t>
  </si>
  <si>
    <t>Aplicativo donde encontramos los estados financieros de la entidad, se realiza el registro de la causacion y recaudo de los pagos recibidos por las entidades vigiladas.</t>
  </si>
  <si>
    <t>REPOSITORIO SOPORTES DE PAGO DE CONTRATOS -administrativo_y_financiero-</t>
  </si>
  <si>
    <t>Carpeta compartida en la que reposan soportes de pago de contratos años 2014 al 2021</t>
  </si>
  <si>
    <t>REPOSITORIO SOPORTES DE PAGO - Tesorería -</t>
  </si>
  <si>
    <t>Carpeta compartida en la que reposan soportes de pagos de la Tesoreria año 2019-2021</t>
  </si>
  <si>
    <t>Informe de seguimiento de pagos y ejecucion presupuestal año 2022-2023</t>
  </si>
  <si>
    <t>Se relaciona cada uno de los pagos realizados con fecha y valor a cada contrato comparado con la ejecucion presupuestal</t>
  </si>
  <si>
    <t>Archivos de trabajo de la Tesoreria</t>
  </si>
  <si>
    <t>Informacion producida en ejercicio de las funciones del area de Tesoreria año 2004-2021</t>
  </si>
  <si>
    <t>Equipo de computo ubicado en la Tesoreria C:\ArchivosTrabajo</t>
  </si>
  <si>
    <t>PR-GREF-001</t>
  </si>
  <si>
    <t>Proyección, elaboración y desagregación del presupuesto</t>
  </si>
  <si>
    <t>PR-GREF-002</t>
  </si>
  <si>
    <t>Ejecución y control del presupuesto</t>
  </si>
  <si>
    <t>PR-GREF-003</t>
  </si>
  <si>
    <t>Modificaciones presupuestales por traslados</t>
  </si>
  <si>
    <t>Formato de proyección del presupuesto</t>
  </si>
  <si>
    <t>Formato en el cual se establecen las necesidades de las diferentes áreas de la entidad</t>
  </si>
  <si>
    <t>Anteproyecto de presupuesto</t>
  </si>
  <si>
    <t>Consiste en la proyección de los ingresos y gastos de la entidad para una vigencia fiscal, conforme lo establece el Ministerio de Hacienda y Crédito Público.</t>
  </si>
  <si>
    <t>Informe de ejecucion mensual de presupuesto</t>
  </si>
  <si>
    <t>Informe de la ejecucion presupuestal según sistema de SIIF Nacion y analisis del área.</t>
  </si>
  <si>
    <t>Listado CDPs, RPs descargado del sistema SIIF Nacion.</t>
  </si>
  <si>
    <t>Informe de control y seguimiento a CDPs y Rps</t>
  </si>
  <si>
    <t xml:space="preserve">FT-GREF-001 </t>
  </si>
  <si>
    <t>Plan anual mensualizado de caja – PAC</t>
  </si>
  <si>
    <t>Formato de programación de pagos donde se registra mensualmente el monto de los valores que previamente fueron programados</t>
  </si>
  <si>
    <t xml:space="preserve">FT-GREF-004 </t>
  </si>
  <si>
    <t>AUTORIZACION GASTOS DE VIAJE CONTRATISTAS</t>
  </si>
  <si>
    <t>FT-GREF-005</t>
  </si>
  <si>
    <t>CUMPLIDO DE COMISION DE SERVICIOS Y LEGALIZACION DE GASTOS</t>
  </si>
  <si>
    <t>IN-GREF-001</t>
  </si>
  <si>
    <t>Instructivo Traslado de efectivo a cuenta CUN</t>
  </si>
  <si>
    <t xml:space="preserve">MA-GREF-001 </t>
  </si>
  <si>
    <t>Manual de Políticas Contables V. 0</t>
  </si>
  <si>
    <t xml:space="preserve">PR-GREF-004 </t>
  </si>
  <si>
    <t>GESTION CONTABLE</t>
  </si>
  <si>
    <t>PR-GREF-005</t>
  </si>
  <si>
    <t>Procedimiento Gestion de Pagos y Tesoreria</t>
  </si>
  <si>
    <t>PR-GREF-006</t>
  </si>
  <si>
    <t>Procedimiento Gestión de caja menor de bienes y servicios</t>
  </si>
  <si>
    <t xml:space="preserve">PR-GREF-007 </t>
  </si>
  <si>
    <t>Gestión de Recaudo y cobro</t>
  </si>
  <si>
    <t>Lineamientos para el cobro de la tasa de contribución .</t>
  </si>
  <si>
    <t xml:space="preserve">PR-GREF-008 </t>
  </si>
  <si>
    <t>Conciliaciones</t>
  </si>
  <si>
    <t>Contiene la descripcion del flujo de la información remitida tanto externa como interna, por parte de entidades, bancos, o el aplicativo SIIF y las distintas áreas internas generadoras de información contable.</t>
  </si>
  <si>
    <t>PR-GREF-009</t>
  </si>
  <si>
    <t>TRAMITE DE GASTOS DE MANUTENCION ALOJAMIENTO Y TRANSPORTE PARA CONTRATISTAS</t>
  </si>
  <si>
    <t xml:space="preserve">M-GEDO-003 </t>
  </si>
  <si>
    <t>Manual para la Aplicación de las tablas de retención documental (TRD)</t>
  </si>
  <si>
    <t>Manual que establecer la metodología para la aplicación de las Tablas de Retención Documental en la documentación de los archivos de gestión.</t>
  </si>
  <si>
    <t xml:space="preserve">IN-GEDO-001 </t>
  </si>
  <si>
    <t>Clasificación documentos fondo acumulado</t>
  </si>
  <si>
    <t>Instructivo que establece las actividades que deben llevarse a cabo para realizar el proceso técnico de clasificación de los documentos que hacen parte del fondo acumulado</t>
  </si>
  <si>
    <t xml:space="preserve">PO-GEDO-001 </t>
  </si>
  <si>
    <t>Política de gobernanza y calidad del dato</t>
  </si>
  <si>
    <t>Para normalizar y estandarizar la información que se produce en los sistemas de información
  que tiene la Supersolidaria a nivel interno y externo</t>
  </si>
  <si>
    <t xml:space="preserve">PG-GEDO-001 </t>
  </si>
  <si>
    <t>PG-GEDO-001 Programa de Gestión Documental</t>
  </si>
  <si>
    <t>Programa de actividades administrativas y técnicas, tendientes a la planificación, manejo y organización de la documentación producida y recibida por la entidad</t>
  </si>
  <si>
    <t>PR-GEDO-001</t>
  </si>
  <si>
    <t>Procedimiento que define los planes, programas, proyectos, políticas e instrumentos archivísticos</t>
  </si>
  <si>
    <t>PR-GEDO-003</t>
  </si>
  <si>
    <t>Procedimiento que garantizar que las comunicaciones propias a las funciones de la Superintendencia lleguen a su destino</t>
  </si>
  <si>
    <t>PR-GEDO-004</t>
  </si>
  <si>
    <t>Procedimiento que establece el correcto servicio de envío y entrega de las respuestas a comunicaciones oficiales propias a las funciones de la Supersolidaria</t>
  </si>
  <si>
    <t>PR-GEDO-005</t>
  </si>
  <si>
    <t>Procedimiento que establecer los lineamientos para la organización y conformación de los expedientes en gestión y llevar a cabo las transferencias primarias</t>
  </si>
  <si>
    <t>PR-GEDO-006</t>
  </si>
  <si>
    <t>Procedimiento que garantiza la conservación del acervo documental y memoria institucional de la entidad</t>
  </si>
  <si>
    <t>PR-GEDO-007</t>
  </si>
  <si>
    <t>Procedimiento que brinda atención a las necesidades de información de los grupos de interés de la Supersolidaria</t>
  </si>
  <si>
    <t>PR-GEDO-008</t>
  </si>
  <si>
    <t>Procedimiento donde se Lleva a cabo la disposición final de los documentos generados en la entidad, según los tiempos de retención del acervo documental establecido en los instrumentos archivisticos</t>
  </si>
  <si>
    <t>PR-GEDO-009</t>
  </si>
  <si>
    <t>Procedimiento que establece las directrices para realizar las transferencias secundarias de las series y/o subseries que según la Tabla de Retención Documental – TRD, que por disposición final se estipula de conservación total y/o selección que tienen valor histórico con el fin de que se garantice la conservación</t>
  </si>
  <si>
    <t>PR-GEDO-010</t>
  </si>
  <si>
    <t>Procedimiento que establece la permanencia y accesibilidad de los documentos electrónicos y digitales de archivo que se encuentran en algún medio técnico a través de la aplicación de estrategias de preservación y custodia</t>
  </si>
  <si>
    <t>PR-GEDO-012</t>
  </si>
  <si>
    <t>Procedimiento que identifica y protege los documentos que contienen información esencial, que son aquellos que poseen un valor intrínseco legal, intelectual y económico, necesarios para asegurar que la prestación de los servicios archivísticos de información por parte de la Superintendencia</t>
  </si>
  <si>
    <t>PR-GEDO-013</t>
  </si>
  <si>
    <t>Procedimiento que garantiza el cumplimiento de lo establecido en las políticas, planes, programas, proyectos y procedimientos propios de la gestión documental en la Superintendencia</t>
  </si>
  <si>
    <t>PR-GEDO-014</t>
  </si>
  <si>
    <t>Procedimiento para la recepción de las transferencias documentales de las entidades vigiladas por la Superintendencia que se liquiden, supriman o se encuentren en proceso de liquidación, supresión o toma de posesión, para la protección del patrimonio documental</t>
  </si>
  <si>
    <t>PR-GEDO-018</t>
  </si>
  <si>
    <t>Procedimiento para notificar el contenido de las decisiones adoptadas por la Supersolidaria a través de actosadministrativos, de conformidad con las normas establecidas</t>
  </si>
  <si>
    <t>PR-GEDO-019</t>
  </si>
  <si>
    <t>Procedimiento que fortalece la documentación del Sistema Integrado de Gestión implementado en la Superintendencia , a través de la creación, actualización o eliminación de documentos que se deriven de las necesidades de los
  procesos</t>
  </si>
  <si>
    <t>D-GEDO-010</t>
  </si>
  <si>
    <t>Protocolo donde se plantea como la herramienta para utilizar ante la necesidad de retiro de documentos y/o expedientes de las instalaciones de la Superintendencia</t>
  </si>
  <si>
    <t>D-GEDO-004</t>
  </si>
  <si>
    <t>Documento que establece el Sistema Integrado de Conservación como una de las herramientas para salvaguardar el acervo documental de la Entidad</t>
  </si>
  <si>
    <t>D-GEDO-007</t>
  </si>
  <si>
    <t>Es el inventario de la información pública que genera, adquiere, transforma o controla en su totalidad la Superintendencia de la Economía Solidaria.</t>
  </si>
  <si>
    <t>D-GEDO-008</t>
  </si>
  <si>
    <t>Es el inventario de la información pública de la Superintendencia de la Economía Solidaria que ha sido calificada como clasificada o reservada</t>
  </si>
  <si>
    <t>T-GEDO-001</t>
  </si>
  <si>
    <t>Formato donde se registra las series, subseries con sus correspondientes tipos documentales, a las cuales se les asigna el tiempo de permanencia en cada etapa del ciclo vital de los documentos.</t>
  </si>
  <si>
    <t>FT-GEDO-002</t>
  </si>
  <si>
    <t>Formato que refleja la jerarquización dada a la documentación producida por la Supersolidaria y en el que se registran las series y subseries documentales con su respectiva codificación.</t>
  </si>
  <si>
    <t>FT-GEDO-003</t>
  </si>
  <si>
    <t>Es un formato donde solicitan cambios o modificación a las tablas de retención documental – TRD de la entidad</t>
  </si>
  <si>
    <t>FT-GEDO-004</t>
  </si>
  <si>
    <t>Formato archivístico donde se registran las series documentales, a los cuales se asigna el tiempo de permanencia y su disposición final</t>
  </si>
  <si>
    <t>FT-GEDO-005</t>
  </si>
  <si>
    <t>Es una planilla que le permite al grupo de archivo y correspondencia, llevar un registro de entrega de la correspondencia interna de la entidad</t>
  </si>
  <si>
    <t>FT-GEDO-006</t>
  </si>
  <si>
    <t>Planilla que registra el control de envios de la correpondencia de la entidad</t>
  </si>
  <si>
    <t>Es un instrumento archivístico de recuperación de información que describe de manera exacta y precisa las series o suntos de un fondo documental.</t>
  </si>
  <si>
    <t>FT-GEDO-009</t>
  </si>
  <si>
    <t>Es un formato donde se registra la identificación de la carpeta, en las cuales muestra datos puntuales de los expedientes y/o unidades documentales.</t>
  </si>
  <si>
    <t>FT-GEDO-010</t>
  </si>
  <si>
    <t>Rotulo donde se registra la información y/o datos completos, identificando claramente las unidades documentales</t>
  </si>
  <si>
    <t>FT-GEDO-011</t>
  </si>
  <si>
    <t>Es un Control de los documentos al interior de los expedientes, en cumplimiento Acuerdo 02 de 2014 del Archivo General de la Nación.</t>
  </si>
  <si>
    <t>FT-GEDO-012</t>
  </si>
  <si>
    <t>formato de control consulta y/o préstamo documental para los archivos de gestión</t>
  </si>
  <si>
    <t>FT-GEDO-013</t>
  </si>
  <si>
    <t>Formato donde se relaciona el reporte de la revision del Control de Calidad de los productos digitalizados</t>
  </si>
  <si>
    <t>FT-GEDO-014</t>
  </si>
  <si>
    <t>Formato donde se establece un doble control para una misma serie o subserie documental permitiendo el cruce de información para los documentos que su medio soporte requiere de unas condiciones medioambientales especiales, diferentes a las del papel de la unidad documental o expediente al que pertenecen por su composición química u orgánica.</t>
  </si>
  <si>
    <t>FT-GEDO-015</t>
  </si>
  <si>
    <t>Formato de referencia cruzada para lugar de destino, se utiliza para hacer alusión a un elemento datos que se en cuenta en otra parte del documento</t>
  </si>
  <si>
    <t>F-GEDO-016</t>
  </si>
  <si>
    <t>FT-GEDO-017</t>
  </si>
  <si>
    <t>Registro que se lleva para contemplar la adecuada limpieza del área del archivo, por parte del personal encargado</t>
  </si>
  <si>
    <t>FT-GEDO-018</t>
  </si>
  <si>
    <t>Es un control de visita que verifica las especificaciones técnicas y los requisitos que debe cumplir la prestación de los servicios de depósito de archivo, en cumplimiento a lo establecido en el Acuerdo No. 008 DE 2014 del AGN</t>
  </si>
  <si>
    <t>T-GEDO-020</t>
  </si>
  <si>
    <t>Registro que tiene como propósito verificar el estado de los archivos de gestión y hacer seguimiento al desarrollo de los procesos de la gestión documental, tales como: producción, gestión y trámite, organización y transferencia documental;</t>
  </si>
  <si>
    <t>F-GEDO-023</t>
  </si>
  <si>
    <t>Formato para adelantar solicitud de autorización, el servidor público (funcionario o contratista) debe diligenciar este formato y allegar la documentación requerida.</t>
  </si>
  <si>
    <t>Programa de seguimiento de resoluciones</t>
  </si>
  <si>
    <t>Actividades relacionadas con las resoluciones generadas por la Entidad</t>
  </si>
  <si>
    <t>Plantilla constancia de ejecutoria</t>
  </si>
  <si>
    <t>Planilla de certifica que el Acto Administrativo</t>
  </si>
  <si>
    <t>Plantilla constancia de notificación personal pliego de cargo</t>
  </si>
  <si>
    <t>Planilla de constancia de Notificación personal pliego de cargos</t>
  </si>
  <si>
    <t>Plantilla constancia de notificación por conducta concluyente</t>
  </si>
  <si>
    <t>Planilla de constancia notificación por conducta concluyente</t>
  </si>
  <si>
    <t>Plantilla formato Constancia notificación personal</t>
  </si>
  <si>
    <t>Planilla de Constancia notificación personal</t>
  </si>
  <si>
    <t>Plantilla formato de publicación para citación notificación personal</t>
  </si>
  <si>
    <t>Planilla de Publicación de citación para notificación personal</t>
  </si>
  <si>
    <t>Plantilla notificación personal electrónica pliego de cargos</t>
  </si>
  <si>
    <t>Planilla de notificación personal electrónica pliego de cargos</t>
  </si>
  <si>
    <t>Plantilla notificación personal electrónica</t>
  </si>
  <si>
    <t>Planilla de notificación personal electrónica</t>
  </si>
  <si>
    <t>Plantilla notificación por aviso en página web y cartelera</t>
  </si>
  <si>
    <t>Planilla de notificación por aviso - publicación web</t>
  </si>
  <si>
    <t>Plantilla notificación por aviso pliego</t>
  </si>
  <si>
    <t>planilla de notificacion por aviso pliego de cargos</t>
  </si>
  <si>
    <t>Plantilla oficio citación a notificacion personal</t>
  </si>
  <si>
    <t>Planilla de citacion para notificacion personal</t>
  </si>
  <si>
    <t>Plantilla oficio notificación por aviso</t>
  </si>
  <si>
    <t>Planilla de notificacion por aviso</t>
  </si>
  <si>
    <t xml:space="preserve">D-GEDO-006 </t>
  </si>
  <si>
    <t>Plan Institucional de Archivos-PINAR</t>
  </si>
  <si>
    <t>Instrumento para la planeación de la función archivística, articulado con los planes y proyectos de la entidad</t>
  </si>
  <si>
    <t>F-GEDO-024</t>
  </si>
  <si>
    <t>Ficha diagnóstico transferencia entidades</t>
  </si>
  <si>
    <t>Formato para consolidar información requerida aprobar transferencias documentales</t>
  </si>
  <si>
    <t xml:space="preserve">FT-FEDO-025 </t>
  </si>
  <si>
    <t>INDICE DE EXPEDIENTE ELECTRÓNICO</t>
  </si>
  <si>
    <t>Formato de control de contenido de un expediente</t>
  </si>
  <si>
    <t xml:space="preserve">GU-GEDO-001 </t>
  </si>
  <si>
    <t>Guía para la aplicación del protocolo de contingencia para la recepción, digitalización y envío de comunicaciones oficiales</t>
  </si>
  <si>
    <t>Guía que definir los parámetros temporales para prestar los servicios de recepción, radicación, digitalización y envío centralizado de comunicaciones propias a las funciones de la Supersolidaria</t>
  </si>
  <si>
    <t>PL-GITH-002</t>
  </si>
  <si>
    <t>PL-GITH-002 Plan de desvinculación laboral asistida</t>
  </si>
  <si>
    <t>Documento que contiene los lineamientos para la desvinculación de los funcionarios por las causales determinadas en el decreto reglamentario que rige el sector publico.</t>
  </si>
  <si>
    <t>PL-GITH-003</t>
  </si>
  <si>
    <t>PL-GITH-003 Plan anual de incentivos 2023</t>
  </si>
  <si>
    <t>Contine los Incentivos para los funcionarios de carrera y libre nombramiento por evaluación de desempeño</t>
  </si>
  <si>
    <t>PR-GITH-008</t>
  </si>
  <si>
    <t>Procedimiento para la elaboración, ejecución del plan de bienestar</t>
  </si>
  <si>
    <t>PR-GITH-011</t>
  </si>
  <si>
    <t>Procedimiento para el desarrollo de los procesos de capacitación</t>
  </si>
  <si>
    <t>FT-GITH-010</t>
  </si>
  <si>
    <t>Formato funcionarios firman que van a asistir a una actividad de bienestar o capacitación incluye nombre, firma y cedula del servidor - huella</t>
  </si>
  <si>
    <t>FT-GITH-017</t>
  </si>
  <si>
    <t>Formato -evaluación al finalizar de las jornadas de capacitación sobre aspectos logisticos, del capacitador</t>
  </si>
  <si>
    <t>FT-GITH-018</t>
  </si>
  <si>
    <t>Formato se aplica despues de 3 meses de realizada una capacitación con intensidad horario superior a 12 horas, para evaluar el impacto de la capacitación</t>
  </si>
  <si>
    <t>FT-GITH-020</t>
  </si>
  <si>
    <t>Formato -evaluación al finalizar de las jornadas de inducción sobre aspectos logisticos, del capacitador</t>
  </si>
  <si>
    <t>FT-GITH-022</t>
  </si>
  <si>
    <t>Formato incluye datos del nuevo funcionario, una lista de chequeo refeente a la inducción al puesto de trabajo que realiza el superior inmediato y va firmada por el funcionario, el tutor y jefe de área</t>
  </si>
  <si>
    <t>FT-GITH-023</t>
  </si>
  <si>
    <t>Matriz en el cual las áreas remiten las necesidades de capacitacitación</t>
  </si>
  <si>
    <t>FT-GITH-024</t>
  </si>
  <si>
    <t>Matriz necesidades aprendizaje organizacional</t>
  </si>
  <si>
    <t>matriz consolida la información anterior</t>
  </si>
  <si>
    <t>Encuesta virtual</t>
  </si>
  <si>
    <t>Datos personales, nombre, identificación, correo</t>
  </si>
  <si>
    <t>Plataforma Moodle- cursos asincronicos de capacitación e inducción</t>
  </si>
  <si>
    <t>Profesional Universitario Secretaria
  General</t>
  </si>
  <si>
    <t>PROGRAMAS</t>
  </si>
  <si>
    <t>Programa de Salud y Seguridad en el trabajo y bienestar social</t>
  </si>
  <si>
    <t>Coordinadora Grupo de Gestión
  Documental y Administrativa</t>
  </si>
  <si>
    <t>INVENTARIOS</t>
  </si>
  <si>
    <t>Inventarios de bienes muebles</t>
  </si>
  <si>
    <t>Profesional Universitario Secretaria General</t>
  </si>
  <si>
    <t>Conductores</t>
  </si>
  <si>
    <t>HISTORIAL DE VEHICULO</t>
  </si>
  <si>
    <t>Fisico</t>
  </si>
  <si>
    <t>Profesional Universitario Secretaria
  General / Profesional Especializado Contabilidad</t>
  </si>
  <si>
    <t>Web</t>
  </si>
  <si>
    <t>Gestión Administrativa / Talento Humano</t>
  </si>
  <si>
    <t>HISTORIAL DE VEHICULOS</t>
  </si>
  <si>
    <t>profesional Universitario 
Secretaria General</t>
  </si>
  <si>
    <t>Toda la entidad</t>
  </si>
  <si>
    <t>Toda la Entidad</t>
  </si>
  <si>
    <t>OTRO</t>
  </si>
  <si>
    <t>Coordinador grupo contratos</t>
  </si>
  <si>
    <t>Coordinador Grupo de contratos</t>
  </si>
  <si>
    <t>Grupo de Gestión y Trámite de PQRS</t>
  </si>
  <si>
    <t>INTENDENTE</t>
  </si>
  <si>
    <t>Grupo de atencion al ciudadano - Comunicaciones</t>
  </si>
  <si>
    <t>Grupo de atencion al ciudadano , Comunicaciones , OAPS</t>
  </si>
  <si>
    <t>Funcionarios</t>
  </si>
  <si>
    <t>Comunicaciones</t>
  </si>
  <si>
    <t>ENCUESTAS MEDICIÓN DE SATISFACCIÓN DE USUARIOS</t>
  </si>
  <si>
    <t>ACTAS DE COMITÉ PRIMARIO</t>
  </si>
  <si>
    <t>Pupliblico en General</t>
  </si>
  <si>
    <t>PUBLICACIONES INSTITUCIONALES</t>
  </si>
  <si>
    <t>Público en General</t>
  </si>
  <si>
    <t>ADMINISTRACIÓN DE PROGRAMAS EN TV
 (Las piezas audiovisuales, están contempladas en la TRD como videos institucionales)</t>
  </si>
  <si>
    <t>MP4</t>
  </si>
  <si>
    <t>CONTRATACIÓN
 (Los informes de gestión de los contratistas de Comunicaciones, contienen el detalle explícito de la sesión de derechos a la Supersolidaria de todas sus creaciones. Dicho informe, hace parte del contrato firmado por ellos y a este activo se aplica la TRD de Contratación)</t>
  </si>
  <si>
    <t>ADMINISTRACIÓN NOTISOLIDARIO
 (Las piezas gráficas, independientemente del canal de publicación se diseñan y conservan al interior de la Supersolidaria; por lo tanto, la TRD asigna esta serie a los documentos que reflejan las actividades realizadas en cumplimiento de las funciones administrativas de la Entidad)</t>
  </si>
  <si>
    <t>ADMINISTRACIÓN DE PROGRAMAS EN TV
 (El material audiovisual sin editar, está contemplado en la TRD como videos institucionales)</t>
  </si>
  <si>
    <t>ADMINISTRACIÓN NOTISOLIDARIO
 (Debido a que la intranet es solo para consulta de los servidores públicos de la Entidad, se considera esta serie documental, porque a través de ella, se evidencian las actividades realizadas en cumplimiento de las funciones administrativas de la Supersolidaria)</t>
  </si>
  <si>
    <t>AUTORIZACIÓN</t>
  </si>
  <si>
    <t>ADMINISTRACIÓN DEL CONTENIDO DE LA PÁGINA WEB</t>
  </si>
  <si>
    <t>INVENTARIO DOCUMENTAL</t>
  </si>
  <si>
    <t>ADMINISTRACIÓN NOTISOLIDARIO
 (Se considera esta serie documental, debido a que a través de las carteleras virtuales, se evidencian las actividades realizadas en cumplimiento de las funciones administrativas de la Supersolidaria)</t>
  </si>
  <si>
    <t>ACTIVO A CARGO DEL GRUPO DE RELACIONAMIENTO CON LA CIUDADANIA</t>
  </si>
  <si>
    <t>Informes de Estado de atención de PQRSD</t>
  </si>
  <si>
    <t>Informes de Gestión</t>
  </si>
  <si>
    <t>Informes Trimestrales de Atención al Ciudadano</t>
  </si>
  <si>
    <t>Informes de satisfaccion de atención al usuario</t>
  </si>
  <si>
    <t>POLÍTICAS</t>
  </si>
  <si>
    <t>Políica de Servicio al ciudadano</t>
  </si>
  <si>
    <t>Politica de participacion ciudadana en la gestion publica</t>
  </si>
  <si>
    <t>Politica de Simplificacion y Racionalizacion del tramite</t>
  </si>
  <si>
    <t>INSTRUMENTOS DE CONTROL</t>
  </si>
  <si>
    <t>Instrumentos de control de Atención a Ciudadanía</t>
  </si>
  <si>
    <t>Manual de Atencion y Servicio</t>
  </si>
  <si>
    <t>Oficina de Recaudo y Cobro</t>
  </si>
  <si>
    <t>Grupo de Recaudo y Cobro</t>
  </si>
  <si>
    <t>PROCESOS</t>
  </si>
  <si>
    <t>PROCESOS DE CONTRIBUCIONES Y COBRANZAS</t>
  </si>
  <si>
    <t>INFORMES DE TASA DE CONTRIBUCION Y MULTAS</t>
  </si>
  <si>
    <t>PROCESOS DE VENTA DE CARTERA</t>
  </si>
  <si>
    <t>SECRETARÍA GENERAL- GRUPO FINANCIERO</t>
  </si>
  <si>
    <t>ANTEPROYECTO DE PRESUPUESTO</t>
  </si>
  <si>
    <t>4200.</t>
  </si>
  <si>
    <t>Todos</t>
  </si>
  <si>
    <t>Programa de Gestión Documental</t>
  </si>
  <si>
    <t>CONSECUTIVO COMUNICACIONES OFICIALES</t>
  </si>
  <si>
    <t>Consecutivo de Comunicacion Oficiales Enviadas</t>
  </si>
  <si>
    <t>Procesos de Contribuciones y Cobranzas</t>
  </si>
  <si>
    <t>todos</t>
  </si>
  <si>
    <t>Delegados- Profesionales</t>
  </si>
  <si>
    <t>PROGRAMA DE GESTIÓN DOCUMENTAL</t>
  </si>
  <si>
    <t>Técnico y Auxiliares</t>
  </si>
  <si>
    <t>Consecutivo de Comunicaciones oficiales Recibidas</t>
  </si>
  <si>
    <t>Tecnico administrativo</t>
  </si>
  <si>
    <t>Inventario Documental</t>
  </si>
  <si>
    <t>INSTRUMENTOS DE CONTROL DE PRESTAMOS DOCUMENTALES</t>
  </si>
  <si>
    <t>Técnico</t>
  </si>
  <si>
    <t>Auxiliares de servicios Generales</t>
  </si>
  <si>
    <t>Profesionales- Técnicos</t>
  </si>
  <si>
    <t>Grupo Interno de Talento Humano</t>
  </si>
  <si>
    <t>PROGRAMA DE CAPACITACIÓN</t>
  </si>
  <si>
    <t>PROGRAMA DE INDUCCIÓN Y REINDUCCIÓN</t>
  </si>
  <si>
    <t>FUNCIONARIOS</t>
  </si>
  <si>
    <t>Informes de Balance Social</t>
  </si>
  <si>
    <t>Informe que evidencia los resultados de la medición relacionada con la responsabilidad social de las cooperativas de ahorro y crédito del sector solidario</t>
  </si>
  <si>
    <t>https://www.supersolidaria.gov.co/es/content/gad-estudios-economicos</t>
  </si>
  <si>
    <t>Reportes técnicos</t>
  </si>
  <si>
    <t>Serie de reportes ténicos publicados por el Grupo Analítica de Datos donde se detalla los resultados o hallazgos de una investigación o proyecto, generalmente de naturaleza técnica</t>
  </si>
  <si>
    <t>Documentos de Trabajo Solidario (DTS)</t>
  </si>
  <si>
    <t>Serie de documentos de trabajo que corresponden a una investigación exhaustiva sobre un tema en particular</t>
  </si>
  <si>
    <t>Boletines</t>
  </si>
  <si>
    <t>Serie de boletines donde se reporta de manera muy corta, cifras muy específicas sobre departamentos, regiones o temas sociales o demográficos</t>
  </si>
  <si>
    <t>Bases de datos cruce de deudores superfinanciera</t>
  </si>
  <si>
    <t>Base de datos de deudores reportados en la Superfinanciera y la Supersolidaria</t>
  </si>
  <si>
    <t>DRIVE</t>
  </si>
  <si>
    <t>Tableros de información dinámica</t>
  </si>
  <si>
    <t>Tableros de consulta en PowerBI de uso externo en la página web</t>
  </si>
  <si>
    <t>https://www.supersolidaria.gov.co/es/content/gad-tableros-de-control</t>
  </si>
  <si>
    <t>Códigos de programación para cálculo de indicadores para supervisión</t>
  </si>
  <si>
    <t>Scripts en R que generan el cálculo de indicadores financieros para la supervisión, entre los que incluyen categorias de riesgo de crédito, riesgo de liquidez y otros financieros.</t>
  </si>
  <si>
    <t>Códigos de programación para cálculo de informes públicos en portales web</t>
  </si>
  <si>
    <t>Scripts en R que generan el cálculo de informes públicos en portales web como Información reportada al DANE, estados financieros y tasas ponderadas para vigiladas de las delegaturas financiera y asociativa.</t>
  </si>
  <si>
    <t>Códigos de programación para cálculo de la tasa de crecimiento de los activos</t>
  </si>
  <si>
    <t>Scripts en R que generan el cálculo de crecimiento de los activos del sector solidario para las vigencias.</t>
  </si>
  <si>
    <t>Códigos de programación para extraer las tablas de SICSES</t>
  </si>
  <si>
    <t>Scripts en R que extrae las tablas de información capturada por SICSES y almacenadas en SQL.</t>
  </si>
  <si>
    <t>Códigos de programación para generación de información de tableros BI externos e internos</t>
  </si>
  <si>
    <t>Scripts en R que generan una tabla con los cálculos utilizados para generar los tableros de consulta en PowerBI de uso externo en la página web y de uso interno en la Supersolidaria.</t>
  </si>
  <si>
    <t>Códigos de programación para ficha de información de las vigiladas</t>
  </si>
  <si>
    <t>Scripts en R que generan un informe resumen de indicadores de las vigiladas para uso informativo</t>
  </si>
  <si>
    <t>Códigos de programación para ficha de supervisión</t>
  </si>
  <si>
    <t>Correo electronico analiticadedatos@supersolidaria.gov.co</t>
  </si>
  <si>
    <t>Correo electronico donde se reciben y remiten oficialmente toda la información relacionada con el Grupo de Analítica de Datos</t>
  </si>
  <si>
    <t>GOOGLE</t>
  </si>
  <si>
    <t>Correo electronico infraestructura@supersolidaria.gov.co</t>
  </si>
  <si>
    <t>Correo donde se comparte y recibe información en el marco del convenio con la Superintendencia Financiera de Colombia</t>
  </si>
  <si>
    <t>AZURE</t>
  </si>
  <si>
    <t>Nube pública de pago por uso que te permite compilar, implementar y administrar rápidamente aplicaciones en una red global de datacenters (centros de datos) de Microsoft. Se utiliza por créditos en la Supersolidaria</t>
  </si>
  <si>
    <t>Portal Azure</t>
  </si>
  <si>
    <t>LICENCIA DE POWER BI</t>
  </si>
  <si>
    <t xml:space="preserve">Licencia informática de Microdoft que permite la visualización de los tableros de Power Bi en el aplicativo de la intranet. </t>
  </si>
  <si>
    <t>Portal Power BI.</t>
  </si>
  <si>
    <t>FORMATOS, GUIAS, INSTRUCTIVOS Y POLITICAS DEL PROCESO GECI</t>
  </si>
  <si>
    <t xml:space="preserve">FT-GECI-003 - FICHA TECNICA INDICADOR FINANCIERO PARA SUPERVISIÓN
FT-GECI-004 - FICHA TECNICA DE ALERTAMIENTOS
IN-GECI-001 - INSTRUCTIVO FICHA DE SUPERVISOR
</t>
  </si>
  <si>
    <t>Documento técnico de modelo de perdida esperada</t>
  </si>
  <si>
    <t>Documento para dar claridad a las organizaciones solidarias para la implementación de los modelos de referencia de cartera de consumo con libranza, consumo sin libranza y comercial persona natural, aplicando los criterios y especificaciones determinadas por la Superintendencia de la Economía Solidaria.</t>
  </si>
  <si>
    <t>https://www.supersolidaria.gov.co/es/content/titulo-iv-sistema-de-administracion-de-riesgos</t>
  </si>
  <si>
    <t>GUÍA PARA EL CÁLCULO DE LOS DETERIOROS INDIVIDUALES DE LA CARTERA DE CRÉDITOS</t>
  </si>
  <si>
    <t>Guía interna para el cálculo de los deterioros individuales de la cartera de créditos</t>
  </si>
  <si>
    <t>Informe Estadístico Tasas de Interés</t>
  </si>
  <si>
    <t>Tasas Activas y Pasivas ponderada con base en la información reportada por las organizaciones supervisadas, a través del formato F-18 Informe Individual de las Captaciones y el F-19 Informe Individual de Cartera</t>
  </si>
  <si>
    <t>https://www.supersolidaria.gov.co/es/content/informe-estadistico-tasas-de-interes</t>
  </si>
  <si>
    <t xml:space="preserve">Estados Financieros 
cuentas principales </t>
  </si>
  <si>
    <t xml:space="preserve">Estados financieros de las Entidades Vigiladas que Reportan Información </t>
  </si>
  <si>
    <t>https://www.supersolidaria.gov.co/es/content/entidades-vigiladas-que-reportan-informacion</t>
  </si>
  <si>
    <t>Estados Financieros 
a 6 dígitos</t>
  </si>
  <si>
    <t xml:space="preserve">Estados financieros de 6 digitos las Entidades Vigiladas que Reportan Información </t>
  </si>
  <si>
    <t>Entidades que 
reportan información</t>
  </si>
  <si>
    <t>Listado de entidades que 
reportan información a la Supersolidaria</t>
  </si>
  <si>
    <t xml:space="preserve">Cooperativas de 
ahorro y crédito </t>
  </si>
  <si>
    <t>Estados Financieros de las Cooperativas de Ahorro y Crédito
sobre Estados Financieros reportados por cada entidad conforme al Catálogo Único de Información Financiera con Fines de Supervisión</t>
  </si>
  <si>
    <t>Cooperativas de ahorro y crédito | Supersolidaria</t>
  </si>
  <si>
    <t xml:space="preserve">Desviación estándar </t>
  </si>
  <si>
    <t>Desviación Estándar de la cartera de créditos de acuerdo con la actualización del Capítulo II, del Título IV de la Circular Básica Contable y Financiera</t>
  </si>
  <si>
    <t>Desviación Estándar | Supersolidaria</t>
  </si>
  <si>
    <t>Información de 
cartera hipotecaria al 
DANE</t>
  </si>
  <si>
    <t xml:space="preserve">Información requerida por el DANE sobre la cartera hipotearia, se envía en hojas electrónicas en periodos a través de correo 
electrónico </t>
  </si>
  <si>
    <t>Información de 
agentes de cumplimiento a las 
delegaturas y UIAF</t>
  </si>
  <si>
    <t xml:space="preserve">Información que se reporta a la UIAF sobre agentes de cumplimiento a las delegaturas </t>
  </si>
  <si>
    <t>Bases de datos SICSES</t>
  </si>
  <si>
    <t>Tablas de información recibida por parte de las vigiladas de acuerdo con el reporte correspondiente al nivel de supervisión</t>
  </si>
  <si>
    <t>Tableros externos</t>
  </si>
  <si>
    <t>Tableros  externos de Power Bi en formato PBIX</t>
  </si>
  <si>
    <t>Tableros internos</t>
  </si>
  <si>
    <t>Tableros internos de Power Bi en formato PBIX</t>
  </si>
  <si>
    <t>Grupo de Analítica de Datos de la Superintendencia de la Economía Solidaria</t>
  </si>
  <si>
    <t>Coordinador del Grupo de Analítica de Datos</t>
  </si>
  <si>
    <t>Organizaciones y Grupos de Interés</t>
  </si>
  <si>
    <t>ESTUDIOS SOCIOECONÓMICOS Y FINANCIEROS DEL 
SECTOR SOLIDARIO</t>
  </si>
  <si>
    <t>Reportes del sector solidario</t>
  </si>
  <si>
    <t>Estudio socioeconómico</t>
  </si>
  <si>
    <t>Informes de Análisis del Sector solidario</t>
  </si>
  <si>
    <t>Tableros de información dinamica</t>
  </si>
  <si>
    <t>Códigos de programación (automatizacion)</t>
  </si>
  <si>
    <t>Grupo de Analítica de Datos</t>
  </si>
  <si>
    <t>SUPERSOLIDARIA</t>
  </si>
  <si>
    <t>CONCEPTOS</t>
  </si>
  <si>
    <t>Conceptos Técnicos</t>
  </si>
  <si>
    <t>Superintendencia de Economía Solidaria</t>
  </si>
  <si>
    <t>DANE</t>
  </si>
  <si>
    <t>UIAF</t>
  </si>
  <si>
    <t>Base de datos</t>
  </si>
  <si>
    <t>PBIX</t>
  </si>
  <si>
    <t>Grupo de Analítica de Datos de la Superintendencia de la Economía Solidaria y grupin internos de interés</t>
  </si>
  <si>
    <t>Estrategia Campaña (FT-GEGI-006)</t>
  </si>
  <si>
    <t>Solicitud Producto o Servicio (FT-GEGI-015)</t>
  </si>
  <si>
    <t>Gestión Petición, Queja, Reclamo, Sugerencia, Denuncia, Felicitación Redes Sociales (FT-GEGI-016)</t>
  </si>
  <si>
    <t>Facebook</t>
  </si>
  <si>
    <t>Twitter</t>
  </si>
  <si>
    <t>LinkedIn</t>
  </si>
  <si>
    <t>Instagram</t>
  </si>
  <si>
    <t>YouTube</t>
  </si>
  <si>
    <t>Threads</t>
  </si>
  <si>
    <t>Constant Contac</t>
  </si>
  <si>
    <t>Tik tok</t>
  </si>
  <si>
    <t>Sound Cloud</t>
  </si>
  <si>
    <t>Spotify</t>
  </si>
  <si>
    <t>CAT</t>
  </si>
  <si>
    <t>EXCEPCION</t>
  </si>
  <si>
    <t>FORMATO</t>
  </si>
  <si>
    <t>TIPO</t>
  </si>
  <si>
    <t xml:space="preserve">MEDIO DE CONSERVACION </t>
  </si>
  <si>
    <t>UBICACIÓN</t>
  </si>
  <si>
    <t>Externo</t>
  </si>
  <si>
    <t>CONFIDENCIALIDAD</t>
  </si>
  <si>
    <t>I/D/C</t>
  </si>
  <si>
    <t>Página Web</t>
  </si>
  <si>
    <t>En servicios de almacenamiento en la nube de la institución (Drive)</t>
  </si>
  <si>
    <t>Polílica de Simplificacion y Racionalizacion del tramite</t>
  </si>
  <si>
    <t>Politica de simplificacion y racionalizacion.</t>
  </si>
  <si>
    <t>Manual para la atención de grupos de interés de la SES.</t>
  </si>
  <si>
    <t>Políica de Simplificacion y Racionalizacion del tramite</t>
  </si>
  <si>
    <t>pbix</t>
  </si>
  <si>
    <t>r</t>
  </si>
  <si>
    <t>n/a</t>
  </si>
  <si>
    <t>publica/dispo</t>
  </si>
  <si>
    <t>Valor2</t>
  </si>
  <si>
    <t>Valor3</t>
  </si>
  <si>
    <t>Total</t>
  </si>
  <si>
    <t>Etiquetas de fila</t>
  </si>
  <si>
    <t>Total general</t>
  </si>
  <si>
    <t>Cuenta de Proceso</t>
  </si>
  <si>
    <r>
      <t xml:space="preserve">Este documento </t>
    </r>
    <r>
      <rPr>
        <sz val="10"/>
        <color rgb="FF000000"/>
        <rFont val="Arial"/>
        <family val="2"/>
      </rPr>
      <t>refleja el compromiso institucional de mejorar la gestión, corregir fallas y fortalecer los procesos. Para la ciudadanía es una señal de que la entidad  se compromete a resolver dichas fallas formalmente.</t>
    </r>
  </si>
  <si>
    <t>eSigna - PABLO</t>
  </si>
  <si>
    <t>Protocolo para la salida de documentos de los archivos de gestión</t>
  </si>
  <si>
    <t>Sistema Integrado Conservación SIC</t>
  </si>
  <si>
    <t>Registro Activos De Información</t>
  </si>
  <si>
    <t>Índice De Información Clasificada y Reservada Actualizada</t>
  </si>
  <si>
    <t>Cuadro de clasificación documental</t>
  </si>
  <si>
    <t>Solicitud de modificación tabla de retención documental (TRD)</t>
  </si>
  <si>
    <t>Tabla de valoración documental- TVD</t>
  </si>
  <si>
    <t xml:space="preserve"> Plantilla interna entrega de correspondencia</t>
  </si>
  <si>
    <t>Planilla envió de correspondencia certificada</t>
  </si>
  <si>
    <t>Formato único de inventario documental - FUID</t>
  </si>
  <si>
    <t>Hoja de control documental</t>
  </si>
  <si>
    <t>Control entrega de documentos archivo de gestión</t>
  </si>
  <si>
    <t>Revisión calidad - productos de digitalización</t>
  </si>
  <si>
    <t>Identificación de carpetas de archivo</t>
  </si>
  <si>
    <t>Rotulo identificación cajas de archivo</t>
  </si>
  <si>
    <t>Referencia cruzada para expediente</t>
  </si>
  <si>
    <t>Referencia cruzada para lugar de destino</t>
  </si>
  <si>
    <t>Consulta y/o préstamo documental para archivos de gestión</t>
  </si>
  <si>
    <t>Verificación de limpieza en areas de archivo</t>
  </si>
  <si>
    <t>Control de visita deposito externo de archivo</t>
  </si>
  <si>
    <t>Formato retiro temporal de documentos, archivos y expedientes</t>
  </si>
  <si>
    <t>Compromiso asistencia actividades capacitación y bienestar</t>
  </si>
  <si>
    <t>Evaluación jornada capacitación</t>
  </si>
  <si>
    <t>Transferencia aprendizaje</t>
  </si>
  <si>
    <t>Evaluación percepción inducción</t>
  </si>
  <si>
    <t>Lista chequeo inducción puesto trabajo</t>
  </si>
  <si>
    <t>dentificación necesidades capacitación dependencias</t>
  </si>
  <si>
    <t>Planificación de la Gestión Documental</t>
  </si>
  <si>
    <t>Recepción digitalización reparto comunicaciones</t>
  </si>
  <si>
    <t>Gestión, trámite de comunicaciones oficiales y envío por correo certificado y urbano</t>
  </si>
  <si>
    <t>Administración de archivos de gestión de transferencia primaria</t>
  </si>
  <si>
    <t>Administración del archivo central</t>
  </si>
  <si>
    <t>Atención de servicios archivísticos de información</t>
  </si>
  <si>
    <t>Disposición final de documentos</t>
  </si>
  <si>
    <t>Descripción archivística y transferencias secundarias</t>
  </si>
  <si>
    <t>Preservación y custodia de archivo en medio digital</t>
  </si>
  <si>
    <t>Gestión de documentos esenciales</t>
  </si>
  <si>
    <t>Seguimiento y control de la gestión documental</t>
  </si>
  <si>
    <t>Recepción de transferencias de entidades vigiladas</t>
  </si>
  <si>
    <t>Notificación de actos administrativos</t>
  </si>
  <si>
    <t>Administración de los documentos del SIG</t>
  </si>
  <si>
    <t>Tabla de retención documental</t>
  </si>
  <si>
    <t>Visita seguimiento a la gestión documental</t>
  </si>
  <si>
    <t>Formulación, seguimiento y evaluación del programa de bienestar social e incentivos</t>
  </si>
  <si>
    <t>Inducción, reinducción, capacitación y entrenamiento</t>
  </si>
  <si>
    <t>Sistema de Información - Plataforma de articulación y balance de la operación
Contiene tres modulos: 1. Modulo SIG en el cual se encuentran la documentación  asociada a los procesos, junto con la medición de los indicadores y las acciones correctivas y de mejora. 2. Modulo Strategic Plan en el cual se realiza el seguimiento al Plan de Acción Anual y contiene las evidencias cargadas por los enlaces y el seguimiento. 3. Modulo Banco de proyectos, el cual contiene la información relacionada con la ejecución presupuestal del rubro de inversión, el Plan Anual de Adquisiciones (PAA) y permite expedir Certificados de Banco de Proyectos (CBP) para la emision de Certificados de Disponibilidad Presupuestal (CDP).</t>
  </si>
  <si>
    <t>Documento que contiene la descripción del seguimiento a las actividades y los compromisos definidos de los comités de gestión de desempeño, el comité directivo y el comité de seguridad y privacidad de la información.</t>
  </si>
  <si>
    <t>IN-GSTI-001</t>
  </si>
  <si>
    <t>USO MESA DE SERVICIO</t>
  </si>
  <si>
    <t>FT-GSTI-011</t>
  </si>
  <si>
    <t>FT-GSTI-005</t>
  </si>
  <si>
    <t>FT-GSTI-007</t>
  </si>
  <si>
    <t>FT-GSTI-008</t>
  </si>
  <si>
    <t>FT-GSTI-010</t>
  </si>
  <si>
    <t>FT-GSTI-012</t>
  </si>
  <si>
    <t>FT-GSTI-003</t>
  </si>
  <si>
    <t>FT-GSTI-001</t>
  </si>
  <si>
    <t>FT-GSTI-002</t>
  </si>
  <si>
    <t>FT-GSTI-004</t>
  </si>
  <si>
    <t>FT-GSTI-009</t>
  </si>
  <si>
    <t>INGRESO AL CENTRO DE COMPUTO.</t>
  </si>
  <si>
    <t>ENTREGA DE CINTAS DE BACKUP.</t>
  </si>
  <si>
    <t>RESTAURACION DE INFORMACION.</t>
  </si>
  <si>
    <t>REQUERIMIENTOS DE SOFTWARE.</t>
  </si>
  <si>
    <t>REQUERIMIENTOS CENTRO DE ANALITICA.</t>
  </si>
  <si>
    <t>SOLICITUD DE PERMISOS ESIGNA.</t>
  </si>
  <si>
    <t>VIABILIDAD Y LISTA DE ENTREGABLES.</t>
  </si>
  <si>
    <t>VERSIONAMIENTO DE APLICACIONES Y BASES DE DATOS.</t>
  </si>
  <si>
    <t>CONTROL DE CAMBIOS.</t>
  </si>
  <si>
    <t>CHECK LIST REVISION Y/O ALISTAMIENTO DE EQUIPOS.</t>
  </si>
  <si>
    <t>ACCESO A INFRAESTRUCTURA TI.</t>
  </si>
  <si>
    <t>MA-GSTI-010</t>
  </si>
  <si>
    <t>MA-GSTI-015</t>
  </si>
  <si>
    <t>MA-GSTI-014</t>
  </si>
  <si>
    <t>PR-GSTI-005</t>
  </si>
  <si>
    <t>PR-GSTI-004</t>
  </si>
  <si>
    <t>MA-GSTI-013</t>
  </si>
  <si>
    <t>MA-GSTI-031</t>
  </si>
  <si>
    <t>MA-GSTI-022</t>
  </si>
  <si>
    <t>MA-GSTI-021</t>
  </si>
  <si>
    <t>MA-GSTI-020</t>
  </si>
  <si>
    <t>MA-GSTI-018</t>
  </si>
  <si>
    <t>MA-GSTI-017</t>
  </si>
  <si>
    <t>MA-GSTI-016</t>
  </si>
  <si>
    <t>MA-GSTI-030</t>
  </si>
  <si>
    <t>MA-GSTI-029</t>
  </si>
  <si>
    <t>MA-GSTI-028</t>
  </si>
  <si>
    <t>MA-GSTI-027</t>
  </si>
  <si>
    <t>MANUAL DE SUBIDA DE ANEXOS A EXPEDIENTES )</t>
  </si>
  <si>
    <t>MA-GSTI-024</t>
  </si>
  <si>
    <t>MA-GSTI-025</t>
  </si>
  <si>
    <t>MA-GSTI-023</t>
  </si>
  <si>
    <t>MA-GSTI-026</t>
  </si>
  <si>
    <t>MA-GSTI-032</t>
  </si>
  <si>
    <t>MA-GSTI-002</t>
  </si>
  <si>
    <t>MA-GSTI-012</t>
  </si>
  <si>
    <t>IN-GSTI-002</t>
  </si>
  <si>
    <t>IN-GSTI-003</t>
  </si>
  <si>
    <t>MA-GSTI-001</t>
  </si>
  <si>
    <t>PR-GSTI-001</t>
  </si>
  <si>
    <t>PR-GSTI-002</t>
  </si>
  <si>
    <t>PR-GSTI-003</t>
  </si>
  <si>
    <t>IN-GSTI-009</t>
  </si>
  <si>
    <t>MA-GSTI-033</t>
  </si>
  <si>
    <t>MA-GSTI-004</t>
  </si>
  <si>
    <t>MA-GSTI-008</t>
  </si>
  <si>
    <t>MA-GSTI-007</t>
  </si>
  <si>
    <t>MA-GSTI-003</t>
  </si>
  <si>
    <t>MA-GSTI-009</t>
  </si>
  <si>
    <t>MA-GSTI-006</t>
  </si>
  <si>
    <t>MA-GSTI-005</t>
  </si>
  <si>
    <t>PL-GSTI-001</t>
  </si>
  <si>
    <t>PR-GSTI-006</t>
  </si>
  <si>
    <t>IN-GSTI-004</t>
  </si>
  <si>
    <t>IN-GSTI-008</t>
  </si>
  <si>
    <t>IN-GSTI-005</t>
  </si>
  <si>
    <t>MANUAL DE ACCESO A PLATAFORMA.</t>
  </si>
  <si>
    <t>MANUAL DE USO DE SICSES.</t>
  </si>
  <si>
    <t>MANUAL DE USUARIO DEL FORMULARIO DE BALANCE SOCIAL.</t>
  </si>
  <si>
    <t>MANUAL DE RELACIÓN DE RADICADOS DE ENTRADA A EXPEDIENTES.</t>
  </si>
  <si>
    <t>MANUAL DE CREACION DE OFICIOS MASIVOS.</t>
  </si>
  <si>
    <t>MANUAL DE CAMBIO DE ASUNTO DE EXPEDIENTE.</t>
  </si>
  <si>
    <t>MANUAL DE TRASLADO DE EXPEDIENTES.</t>
  </si>
  <si>
    <t>MANUAL DE CAMBIO DE ESTADO Y ARCHIVADO DE RADICADO.</t>
  </si>
  <si>
    <t>MANUAL DE GENERACIÓN DE INFORMES PENDIENTES.</t>
  </si>
  <si>
    <t>MANUAL DE CREACION DE ANUNCIOS.</t>
  </si>
  <si>
    <t>MANUAL DE USO DE ESIGNA PARA USUARIOS EXTERNOS.</t>
  </si>
  <si>
    <t>MANUAL DE CREACION DE MEMORANDOS.</t>
  </si>
  <si>
    <t>MANUAL DE CREACION DE RESOLUCIONES.</t>
  </si>
  <si>
    <t>MANUAL DE CREACION DE CIRCULARES.</t>
  </si>
  <si>
    <t>MANUAL DE POSICIONAMIENTO DE FIRMAS.</t>
  </si>
  <si>
    <t>MANUAL DE ENVIO DE AVISOS.</t>
  </si>
  <si>
    <t>MANUAL DE ARCHIVADO DE EXPEDIENTES.</t>
  </si>
  <si>
    <t>MANUAL DE CLASIFICACION DE RADICADOS DE ENTRADA.</t>
  </si>
  <si>
    <t>MANUAL DE RECONOCIMIENTO DE PLATAFORMA.</t>
  </si>
  <si>
    <t>GESTIÓN DE REQUERIMIENTOS - CENTRO DE ANALÍTICA.</t>
  </si>
  <si>
    <t>ATENCIÓN DE LAS INCONSISTENCIAS DE DATOS.</t>
  </si>
  <si>
    <t>MANUAL TÉCNICO TI PARA EL TELETRABAJO.</t>
  </si>
  <si>
    <t>MANUAL DE CREACION DE EXPEDIENTES.</t>
  </si>
  <si>
    <t>MANUAL DE CREACION DE OFICIOS.</t>
  </si>
  <si>
    <t>FT-GETI-001</t>
  </si>
  <si>
    <t>FT-GETI-002</t>
  </si>
  <si>
    <t>FT-GETI-003</t>
  </si>
  <si>
    <t>PR-GETI-004</t>
  </si>
  <si>
    <t>PR-GETI-005</t>
  </si>
  <si>
    <t>FT-GETI-007</t>
  </si>
  <si>
    <t>FT-GETI-008</t>
  </si>
  <si>
    <t>PL-GETI-002</t>
  </si>
  <si>
    <t>PL-GETI-001</t>
  </si>
  <si>
    <t>PO-GETI-008</t>
  </si>
  <si>
    <t xml:space="preserve">PO-GETI-001 </t>
  </si>
  <si>
    <t>PO-GETI-004</t>
  </si>
  <si>
    <t xml:space="preserve">PO-GETI-005 </t>
  </si>
  <si>
    <t xml:space="preserve">PO-GETI-010 </t>
  </si>
  <si>
    <t>PO-GETI-011</t>
  </si>
  <si>
    <t>PO-GETI-013</t>
  </si>
  <si>
    <t>PO-GETI-006</t>
  </si>
  <si>
    <t>PO-GETI-002</t>
  </si>
  <si>
    <t>PO-GETI-007</t>
  </si>
  <si>
    <t xml:space="preserve">PO-GETI-012 </t>
  </si>
  <si>
    <t xml:space="preserve">PO-GETI-003
</t>
  </si>
  <si>
    <t>PO-GETI-009</t>
  </si>
  <si>
    <t>IN-GETI-001</t>
  </si>
  <si>
    <t>ESPECIFICACION DE NECESIDADES TECNICAS.</t>
  </si>
  <si>
    <t>MATRIZ DE NECESIDADES TECNICAS.</t>
  </si>
  <si>
    <t>ANEXO1 PLAN DE RECUPERACION DESASTRES TECNOLOGICOS.</t>
  </si>
  <si>
    <t>GESTIÓN DE USUARIOS.</t>
  </si>
  <si>
    <t>GESTION DE INCIDENTES.</t>
  </si>
  <si>
    <t>IDENTIFICACIÓN, VALORACIÓN Y CLASIFICACIÓN DE ACTIVOS DE INFORMACIÓN.</t>
  </si>
  <si>
    <t>ACUERDO DE CONFIDENCIALIDAD Y NO DIVULGACIÓN CONTRATISTAS.</t>
  </si>
  <si>
    <t>PLAN DE RECUPERACION ANTE DESASTRES TECNOLOGICOS.</t>
  </si>
  <si>
    <t>PLAN ESTRATEGICO DE TECNOLOGIAS DE LA INFORMACION.</t>
  </si>
  <si>
    <t>POLITICAS DE LA ORGANIZACION DE LA SEGURIDAD DE LA INFORMACION.</t>
  </si>
  <si>
    <t>POLITICA DE BACKUP Y RESTAURACION.</t>
  </si>
  <si>
    <t>POLITICA DE ADQUISICION, DESARROLLO Y MANTENIMIENTO DE SISTEMAS DE INFORMACIÓN.</t>
  </si>
  <si>
    <t>POLITICAS DE CRIPTOGRAFÍA.</t>
  </si>
  <si>
    <t xml:space="preserve">POLITICA DE SEGURIDAD DE LAS COMUNICACIONES. </t>
  </si>
  <si>
    <t>POLITICA DE SEGURIDAD DE LAS OPERACIONES.</t>
  </si>
  <si>
    <t>POLITICA DE SEGURIDAD FISICA Y EL ENTORNO.</t>
  </si>
  <si>
    <t>POLITICA DE GESTION DE ACTIVOS DE INFORMACION.</t>
  </si>
  <si>
    <t>POLITICA DE CONTROL DE ACCESO.</t>
  </si>
  <si>
    <t>POLITICA DE GESTION DE INCIDENTES DE SEGURIDAD DE LA INFORMACION.</t>
  </si>
  <si>
    <t>POLITICA DE SEGURIDAD DE LOS RECURSOS HUMANOS.</t>
  </si>
  <si>
    <t xml:space="preserve">POLITICA DE SEGURIDAD Y PRIVACIDAD DE LA INFORMACION.
</t>
  </si>
  <si>
    <t>POLITICA DE RELACION CON LOS PROVEEDORES.</t>
  </si>
  <si>
    <t>CREACIÓN, INACTIVACIÓN Y/O ACTUALIZACIÓN DE USUARIOS.</t>
  </si>
  <si>
    <t>Guía de Servicio y Atención Incluyente.</t>
  </si>
  <si>
    <t>Política de Servicio al Ciudadano.</t>
  </si>
  <si>
    <t>Caracterizar los Grupos de Interés.</t>
  </si>
  <si>
    <t>Definir y aplicar estrategias de participación.</t>
  </si>
  <si>
    <t>Atención a los Grupos de Interés.</t>
  </si>
  <si>
    <t>Control de cambios Intranet.</t>
  </si>
  <si>
    <t>MA-GSTI-019</t>
  </si>
  <si>
    <t>EVGS-001-7E9</t>
  </si>
  <si>
    <t>EVGS-002-7E9</t>
  </si>
  <si>
    <t xml:space="preserve">002        MANTENIMIENTO A LA INFRAESTRUCTURA TECNOLOGICA </t>
  </si>
  <si>
    <t xml:space="preserve">INSTUCTIVO REPORTE FORMULARIO OFICIAL DE RENDICION DE CUENTAS SICSES </t>
  </si>
  <si>
    <t xml:space="preserve">INTRODUCCIÓN A LOS REGISTROS ADMINISTRATIVOS PARA SU APROVECHAMIENTO ESTADÍSTICO </t>
  </si>
  <si>
    <t>GESTIONAR LA CONFIDENCIALIDAD, INTEGRIDAD Y DISPONIBILIDAD DE LOS SERVICIOS TI</t>
  </si>
  <si>
    <t xml:space="preserve">CAPTURA, VALIDACIÓN Y PROCESAMIENTO DE INFORMACIÓN </t>
  </si>
  <si>
    <t>PRUEBAS DE DESARROLLO DE SOFTWAREFT</t>
  </si>
  <si>
    <t>GESTIÓN DE APLICACIONES</t>
  </si>
  <si>
    <t>MANUAL ADMINISTADOR DOCUMENTACIÓN PABLO</t>
  </si>
  <si>
    <t>MANUAL ADMINISTRADOR MEJORA PABLO</t>
  </si>
  <si>
    <t>MANUAL DE USUARIO MEDICIÓN PABLO</t>
  </si>
  <si>
    <t>MANUAL DE USO NUEVO CARGADOR</t>
  </si>
  <si>
    <t>MANUAL DE USUARIO MEJORA PABLO</t>
  </si>
  <si>
    <t>MANUAL ADMINISTRADOR MEDICIÓN PABLO</t>
  </si>
  <si>
    <t>MANUAL DE USUARIO DOCUMENTACIÓN PABLO</t>
  </si>
  <si>
    <t>PLAN DE CONTINGENCIA ESIGNA OFICINA ASESORA DE PLANEACIÓN Y SISTEMAS</t>
  </si>
  <si>
    <t>SIMULADOR MODELO PERDIDA ESPERADA</t>
  </si>
  <si>
    <t>INSTRUCTIVO PARA EL USO DEL SISTEMA DE MULTAS Y SANCIONES POR ADMINISTRADOR)</t>
  </si>
  <si>
    <t>INSTRUCTIVO PARA LA INSTALACIÓN Y ACTUALIZACIÓN DE SICSES</t>
  </si>
  <si>
    <t>INSTRUCTIVO PARA EL USO DEL SISTEMAS DE MULTAS Y SANCIONES POR EL USUARIO</t>
  </si>
  <si>
    <t>GSTI-006-</t>
  </si>
  <si>
    <t>A-CICCI-01-7E9</t>
  </si>
  <si>
    <t>PLES-001-7E9</t>
  </si>
  <si>
    <t>PLES-002-7E9</t>
  </si>
  <si>
    <t>PLES-003-7E9</t>
  </si>
  <si>
    <t>PLES-004-7E9</t>
  </si>
  <si>
    <t>PLES-005-7E9</t>
  </si>
  <si>
    <t>PLES-006-7E9</t>
  </si>
  <si>
    <t>PLES-007-7E9</t>
  </si>
  <si>
    <t>PLES-008-7E9</t>
  </si>
  <si>
    <t>PLES-009-7E9</t>
  </si>
  <si>
    <t>PLES-010-7E9</t>
  </si>
  <si>
    <t>PLES-011-7E9</t>
  </si>
  <si>
    <t>PLES-012-7E9</t>
  </si>
  <si>
    <t>PLES-013-7E9</t>
  </si>
  <si>
    <t>PLES-014-7E9</t>
  </si>
  <si>
    <t>PLES-015-7E9</t>
  </si>
  <si>
    <t>PLES-016-7E9</t>
  </si>
  <si>
    <t>PLES-017-7E9</t>
  </si>
  <si>
    <t>PLES-018-7E9</t>
  </si>
  <si>
    <t>PLES-019-7E9</t>
  </si>
  <si>
    <t>PLES-020-7E9</t>
  </si>
  <si>
    <t>PLES-021-7E9</t>
  </si>
  <si>
    <t>PLES-022-7E9</t>
  </si>
  <si>
    <t>PLES-023-7E9</t>
  </si>
  <si>
    <t>PLES-024-7E9</t>
  </si>
  <si>
    <t>PLES-025-7E9</t>
  </si>
  <si>
    <t>PLES-026-7E9</t>
  </si>
  <si>
    <t>PLES-027-7E9</t>
  </si>
  <si>
    <t>PLES-028-7E9</t>
  </si>
  <si>
    <t>PLES-029-7E9</t>
  </si>
  <si>
    <t>PLES-030-7E9</t>
  </si>
  <si>
    <t>PLES-031-7E9</t>
  </si>
  <si>
    <t>PLES-032-7E9</t>
  </si>
  <si>
    <t>GSTI-001-7E9</t>
  </si>
  <si>
    <t>GSTI-002-7E9</t>
  </si>
  <si>
    <t>GSTI-003-7E9</t>
  </si>
  <si>
    <t>GSTI-004-7E9</t>
  </si>
  <si>
    <t>GSTI-005-7E9</t>
  </si>
  <si>
    <t>GSTI-006-7E9</t>
  </si>
  <si>
    <t>GSTI-007-7E9</t>
  </si>
  <si>
    <t>GSTI-008-7E9</t>
  </si>
  <si>
    <t>GSTI-009-7E9</t>
  </si>
  <si>
    <t>GSTI-010-7E9</t>
  </si>
  <si>
    <t>GSTI-011-7E9</t>
  </si>
  <si>
    <t>GSTI-012-7E9</t>
  </si>
  <si>
    <t>GSTI-013-7E9</t>
  </si>
  <si>
    <t>GSTI-014-7E9</t>
  </si>
  <si>
    <t>GSTI-015-7E9</t>
  </si>
  <si>
    <t>GSTI-016-7E9</t>
  </si>
  <si>
    <t>GSTI-017-7E9</t>
  </si>
  <si>
    <t>GSTI-018-7E9</t>
  </si>
  <si>
    <t>GSTI-019-7E9</t>
  </si>
  <si>
    <t>GSTI-020-7E9</t>
  </si>
  <si>
    <t>GSTI-021-7E9</t>
  </si>
  <si>
    <t>GSTI-022-7E9</t>
  </si>
  <si>
    <t>GSTI-023-7E9</t>
  </si>
  <si>
    <t>GSTI-024-7E9</t>
  </si>
  <si>
    <t>GSTI-025-7E9</t>
  </si>
  <si>
    <t>GSTI-026-7E9</t>
  </si>
  <si>
    <t>GSTI-027-7E9</t>
  </si>
  <si>
    <t>GSTI-028-7E9</t>
  </si>
  <si>
    <t>GSTI-029-7E9</t>
  </si>
  <si>
    <t>GSTI-030-7E9</t>
  </si>
  <si>
    <t>GSTI-031-7E9</t>
  </si>
  <si>
    <t>GSTI-032-7E9</t>
  </si>
  <si>
    <t>GSTI-033-7E9</t>
  </si>
  <si>
    <t>GSTI-034-7E9</t>
  </si>
  <si>
    <t>GSTI-035-7E9</t>
  </si>
  <si>
    <t>GSTI-036-7E9</t>
  </si>
  <si>
    <t>GSTI-037-7E9</t>
  </si>
  <si>
    <t>GSTI-038-7E9</t>
  </si>
  <si>
    <t>GSTI-039-7E9</t>
  </si>
  <si>
    <t>GSTI-040-7E9</t>
  </si>
  <si>
    <t>GSTI-041-7E9</t>
  </si>
  <si>
    <t>GSTI-042-7E9</t>
  </si>
  <si>
    <t>GSTI-043-7E9</t>
  </si>
  <si>
    <t>GSTI-044-7E9</t>
  </si>
  <si>
    <t>GSTI-045-7E9</t>
  </si>
  <si>
    <t>GSTI-046-7E9</t>
  </si>
  <si>
    <t>GSTI-047-7E9</t>
  </si>
  <si>
    <t>GSTI-048-7E9</t>
  </si>
  <si>
    <t>GSTI-049-7E9</t>
  </si>
  <si>
    <t>GSTI-050-7E9</t>
  </si>
  <si>
    <t>GSTI-051-7E9</t>
  </si>
  <si>
    <t>GSTI-052-7E9</t>
  </si>
  <si>
    <t>GSTI-053-7E9</t>
  </si>
  <si>
    <t>GSTI-054-7E9</t>
  </si>
  <si>
    <t>GEGI-001-7E9</t>
  </si>
  <si>
    <t>GEGI-002-7E9</t>
  </si>
  <si>
    <t>GEGI-003-7E9</t>
  </si>
  <si>
    <t>GEGI-004-7E9</t>
  </si>
  <si>
    <t>GEGI-005-7E9</t>
  </si>
  <si>
    <t>GEGI-006-7E9</t>
  </si>
  <si>
    <t>GEGI-007-7E9</t>
  </si>
  <si>
    <t>GEGI-008-7E9</t>
  </si>
  <si>
    <t>GEGI-009-7E9</t>
  </si>
  <si>
    <t>GEGI-010-7E9</t>
  </si>
  <si>
    <t>GEGI-011-7E9</t>
  </si>
  <si>
    <t>GEGI-012-7E9</t>
  </si>
  <si>
    <t>GEGI-013-7E9</t>
  </si>
  <si>
    <t>GEGI-014-7E9</t>
  </si>
  <si>
    <t>GEGI-015-7E9</t>
  </si>
  <si>
    <t>GEGI-016-7E9</t>
  </si>
  <si>
    <t>GEGI-017-7E9</t>
  </si>
  <si>
    <t>GEGI-018-7E9</t>
  </si>
  <si>
    <t>GEGI-019-7E9</t>
  </si>
  <si>
    <t>GEGI-022-7E9</t>
  </si>
  <si>
    <t>GEGI-023-7E9</t>
  </si>
  <si>
    <t>GEGI-024-7E9</t>
  </si>
  <si>
    <t>GEGI-025-7E9</t>
  </si>
  <si>
    <t>GEGI-026-7E9</t>
  </si>
  <si>
    <t>GEGI-027-7E9</t>
  </si>
  <si>
    <t>GEGI-028-7E9</t>
  </si>
  <si>
    <t>GEGI-029-7E9</t>
  </si>
  <si>
    <t>GEGI-030-7E9</t>
  </si>
  <si>
    <t>GEGI-031-7E9</t>
  </si>
  <si>
    <t>GEGI-032-7E9</t>
  </si>
  <si>
    <t>GEGI-033-7E9</t>
  </si>
  <si>
    <t>GEGI-034-7E9</t>
  </si>
  <si>
    <t>GEGI-035-7E9</t>
  </si>
  <si>
    <t>GEGI-036-7E9</t>
  </si>
  <si>
    <t>GEGI-037-7E9</t>
  </si>
  <si>
    <t>GEGI-038-7E9</t>
  </si>
  <si>
    <t>GEGI-039-7E9</t>
  </si>
  <si>
    <t>GEGI-040-7E9</t>
  </si>
  <si>
    <t>GEGI-041-7E9</t>
  </si>
  <si>
    <t>GEGI-042-7E9</t>
  </si>
  <si>
    <t>GEGI-043-7E9</t>
  </si>
  <si>
    <t>GEGI-044-7E9</t>
  </si>
  <si>
    <t>SUF-001-7E9</t>
  </si>
  <si>
    <t>SUF-002-7E9</t>
  </si>
  <si>
    <t>SUF-003-7E9</t>
  </si>
  <si>
    <t>SUF-004-7E9</t>
  </si>
  <si>
    <t>SUF-005-7E9</t>
  </si>
  <si>
    <t>SUF-006-7E9</t>
  </si>
  <si>
    <t>SUF-008-7E9</t>
  </si>
  <si>
    <t>SUA-001-7E9</t>
  </si>
  <si>
    <t>SUA-002-7E9</t>
  </si>
  <si>
    <t>SUA-003-7E9</t>
  </si>
  <si>
    <t>SUA-004-7E9</t>
  </si>
  <si>
    <t>SUA-005-7E9</t>
  </si>
  <si>
    <t>SUA-006-7E9</t>
  </si>
  <si>
    <t>SUA-007-7E9</t>
  </si>
  <si>
    <t>SUA-008-7E9</t>
  </si>
  <si>
    <t>SUA-009-7E9</t>
  </si>
  <si>
    <t>SUA-010-7E9</t>
  </si>
  <si>
    <t>SUA-011-7E9</t>
  </si>
  <si>
    <t>SUA-012-7E9</t>
  </si>
  <si>
    <t>SUA-013-7E9</t>
  </si>
  <si>
    <t>SUA-014-7E9</t>
  </si>
  <si>
    <t>SUA-015-7E9</t>
  </si>
  <si>
    <t>GEAD-001-7E9</t>
  </si>
  <si>
    <t>GEAD-002-7E9</t>
  </si>
  <si>
    <t>GEAD-003-7E9</t>
  </si>
  <si>
    <t>GEAD-004-7E9</t>
  </si>
  <si>
    <t>GEAD-005-7E9</t>
  </si>
  <si>
    <t>GEAD-006-7E9</t>
  </si>
  <si>
    <t>GEAD-007-7E9</t>
  </si>
  <si>
    <t>GEAD-008-7E9</t>
  </si>
  <si>
    <t>GEAD-009-7E9</t>
  </si>
  <si>
    <t>GEAD-010-7E9</t>
  </si>
  <si>
    <t>GECO-001-7E9</t>
  </si>
  <si>
    <t>GECO-002-7E9</t>
  </si>
  <si>
    <t>GECO-003-7E9</t>
  </si>
  <si>
    <t>GECO-004-7E9</t>
  </si>
  <si>
    <t>GECO-005-7E9</t>
  </si>
  <si>
    <t>GECO-006-7E9</t>
  </si>
  <si>
    <t>GEGI-045-7E9</t>
  </si>
  <si>
    <t>GEGI-046-7E9</t>
  </si>
  <si>
    <t>GEGI-047-7E9</t>
  </si>
  <si>
    <t>GEGI-048-7E9</t>
  </si>
  <si>
    <t>GEGI-049-7E9</t>
  </si>
  <si>
    <t>GEGI-050-7E9</t>
  </si>
  <si>
    <t>GEGI-051-7E9</t>
  </si>
  <si>
    <t>GEGI-052-7E9</t>
  </si>
  <si>
    <t>GEGI-053-7E9</t>
  </si>
  <si>
    <t>GEGI-054-7E9</t>
  </si>
  <si>
    <t>GEGI-055-7E9</t>
  </si>
  <si>
    <t>GEGI-056-7E9</t>
  </si>
  <si>
    <t>GEGI-057-7E9</t>
  </si>
  <si>
    <t>GEGI-058-7E9</t>
  </si>
  <si>
    <t>GEGI-059-7E9</t>
  </si>
  <si>
    <t>GEGI-060-7E9</t>
  </si>
  <si>
    <t>GEGI-064-7E9</t>
  </si>
  <si>
    <t>GEGI-062-7E9</t>
  </si>
  <si>
    <t>GEGI-063-7E9</t>
  </si>
  <si>
    <t>GEGI-065-7E9</t>
  </si>
  <si>
    <t>GEGI-066-7E9</t>
  </si>
  <si>
    <t>GEGI-067-7E9</t>
  </si>
  <si>
    <t>GEGI-068-7E9</t>
  </si>
  <si>
    <t>GEGI-069-7E9</t>
  </si>
  <si>
    <t>GEGI-070-7E9</t>
  </si>
  <si>
    <t>GEGI-071-7E9</t>
  </si>
  <si>
    <t>GEGI-072-7E9</t>
  </si>
  <si>
    <t>GEGI-073-7E9</t>
  </si>
  <si>
    <t>GEGI-074-7E9</t>
  </si>
  <si>
    <t>GEGI-075-7E9</t>
  </si>
  <si>
    <t>GEGI-076-7E9</t>
  </si>
  <si>
    <t>GREF-001-7E9</t>
  </si>
  <si>
    <t>GREF-002-7E9</t>
  </si>
  <si>
    <t>GREF-003-7E9</t>
  </si>
  <si>
    <t>GREF-004-7E9</t>
  </si>
  <si>
    <t>GREF-005-7E9</t>
  </si>
  <si>
    <t>GREF-006-7E9</t>
  </si>
  <si>
    <t>GREF-007-7E9</t>
  </si>
  <si>
    <t>GREF-008-7E9</t>
  </si>
  <si>
    <t>GREF-009-7E9</t>
  </si>
  <si>
    <t>GREF-010-7E9</t>
  </si>
  <si>
    <t>GREF-011-7E9</t>
  </si>
  <si>
    <t>GREF-012-7E9</t>
  </si>
  <si>
    <t>GREF-013-7E9</t>
  </si>
  <si>
    <t>GREF-014-7E9</t>
  </si>
  <si>
    <t>GREF-015-7E9</t>
  </si>
  <si>
    <t>GREF-016-7E9</t>
  </si>
  <si>
    <t>GREF-017-7E9</t>
  </si>
  <si>
    <t>GREF-018-7E9</t>
  </si>
  <si>
    <t>GREF-019-7E9</t>
  </si>
  <si>
    <t>GREF-020-7E9</t>
  </si>
  <si>
    <t>GREF-021-7E9</t>
  </si>
  <si>
    <t>GREF-022-7E9</t>
  </si>
  <si>
    <t>GREF-023-7E9</t>
  </si>
  <si>
    <t>GREF-024-7E9</t>
  </si>
  <si>
    <t>GREF-025-7E9</t>
  </si>
  <si>
    <t>GREF-026-7E9</t>
  </si>
  <si>
    <t>GREF-027-7E9</t>
  </si>
  <si>
    <t>GREF-028-7E9</t>
  </si>
  <si>
    <t>GREF-029-7E9</t>
  </si>
  <si>
    <t>GREF-030-7E9</t>
  </si>
  <si>
    <t>GEDO-001-7E9</t>
  </si>
  <si>
    <t>GEDO-002-7E9</t>
  </si>
  <si>
    <t>GEDO-003-7E9</t>
  </si>
  <si>
    <t>GEDO-004-7E9</t>
  </si>
  <si>
    <t>GEDO-005-7E9</t>
  </si>
  <si>
    <t>GEDO-006-7E9</t>
  </si>
  <si>
    <t>GEDO-007-7E9</t>
  </si>
  <si>
    <t>GEDO-008-7E9</t>
  </si>
  <si>
    <t>GEDO-009-7E9</t>
  </si>
  <si>
    <t>GEDO-0010-7E9</t>
  </si>
  <si>
    <t>GEDO-0011-7E9</t>
  </si>
  <si>
    <t>GEDO-0012-7E9</t>
  </si>
  <si>
    <t>GEDO-0013-7E9</t>
  </si>
  <si>
    <t>GEDO-0014-7E9</t>
  </si>
  <si>
    <t>GAD-001-7E9</t>
  </si>
  <si>
    <t>GAD-002-7E9</t>
  </si>
  <si>
    <t>GAD-003-7E9</t>
  </si>
  <si>
    <t>GAD-004-7E9</t>
  </si>
  <si>
    <t>GAD-005-7E9</t>
  </si>
  <si>
    <t>GAD-006-7E9</t>
  </si>
  <si>
    <t>GAD-007-7E9</t>
  </si>
  <si>
    <t>GAD-008-7E9</t>
  </si>
  <si>
    <t>GAD-009-7E9</t>
  </si>
  <si>
    <t>GAD-010-7E9</t>
  </si>
  <si>
    <t>GAD-011-7E9</t>
  </si>
  <si>
    <t>GAD-012-7E9</t>
  </si>
  <si>
    <t>GAD-013-7E9</t>
  </si>
  <si>
    <t>GAD-014-7E9</t>
  </si>
  <si>
    <t>GAD-015-7E9</t>
  </si>
  <si>
    <t>GAD-016-7E9</t>
  </si>
  <si>
    <t>GAD-017-7E9</t>
  </si>
  <si>
    <t>GAD-018-7E9</t>
  </si>
  <si>
    <t>GAD-019-7E9</t>
  </si>
  <si>
    <t>GAD-020-7E9</t>
  </si>
  <si>
    <t>GAD-021-7E9</t>
  </si>
  <si>
    <t>GAD-022-7E9</t>
  </si>
  <si>
    <t>GAD-023-7E9</t>
  </si>
  <si>
    <t>GAD-024-7E9</t>
  </si>
  <si>
    <t>GAD-025-7E9</t>
  </si>
  <si>
    <t>GAD-026-7E9</t>
  </si>
  <si>
    <t>GAD-027-7E9</t>
  </si>
  <si>
    <t>GAD-028-7E9</t>
  </si>
  <si>
    <t>GAD-029-7E9</t>
  </si>
  <si>
    <t>GAD-030-7E9</t>
  </si>
  <si>
    <t>GAD-031-7E9</t>
  </si>
  <si>
    <t>Informes  de acompañamiento y
Seguimiento al Modelo Integrado de Planeación y
Gestión – MIPG y SIG.</t>
  </si>
  <si>
    <t xml:space="preserve">FT-COIN-007.	</t>
  </si>
  <si>
    <t xml:space="preserve">Encuesta de Satisfacción Eventos y/o Encuentros Solidarios Presenciales </t>
  </si>
  <si>
    <t xml:space="preserve">Control de cambios de página web </t>
  </si>
  <si>
    <t>Esquema de Publicación de Información.</t>
  </si>
  <si>
    <t>GEGI-0108-7E9</t>
  </si>
  <si>
    <t>GEGI-061-7E9</t>
  </si>
  <si>
    <t>GEGI-077-7E9</t>
  </si>
  <si>
    <t>GEGI-078-7E9</t>
  </si>
  <si>
    <t>GEGI-079-7E9</t>
  </si>
  <si>
    <t>GEGI-080-7E9</t>
  </si>
  <si>
    <t>GEGI-081-7E9</t>
  </si>
  <si>
    <t>GEGI-082-7E9</t>
  </si>
  <si>
    <t>GEGI-083-7E9</t>
  </si>
  <si>
    <t>GEGI-084-7E9</t>
  </si>
  <si>
    <t>GEGI-085-7E9</t>
  </si>
  <si>
    <t>GEGI-086-7E9</t>
  </si>
  <si>
    <t>GEGI-087-7E9</t>
  </si>
  <si>
    <t>GEGI-088-7E9</t>
  </si>
  <si>
    <t>GEGI-089-7E9</t>
  </si>
  <si>
    <t>GEGI-090-7E9</t>
  </si>
  <si>
    <t>GEGI-091-7E9</t>
  </si>
  <si>
    <t>GEGI-092-7E9</t>
  </si>
  <si>
    <t>GEGI-093-7E9</t>
  </si>
  <si>
    <t>GEGI-094-7E9</t>
  </si>
  <si>
    <t>GEGI-095-7E9</t>
  </si>
  <si>
    <t>GEGI-096-7E9</t>
  </si>
  <si>
    <t>GEGI-097-7E9</t>
  </si>
  <si>
    <t>GEGI-098-7E9</t>
  </si>
  <si>
    <t>GEGI-099-7E9</t>
  </si>
  <si>
    <t>GEGI-100-7E9</t>
  </si>
  <si>
    <t>GEGI-101-7E9</t>
  </si>
  <si>
    <t>GEGI-102-7E9</t>
  </si>
  <si>
    <t>GEGI-103-7E9</t>
  </si>
  <si>
    <t>GEGI-104-7E9</t>
  </si>
  <si>
    <t>GEGI-105-7E9</t>
  </si>
  <si>
    <t>GEGI-106-7E9</t>
  </si>
  <si>
    <t>GEGI-107-7E9</t>
  </si>
  <si>
    <t xml:space="preserve">Es el documento que contiene la programación de los ingresos y gastos de inversión para una vigencia fiscal, y que contiene el detalle de las necesidades previstas por la entidad y sus soportes. </t>
  </si>
  <si>
    <t>Profesional Especializado Universitario de la OAPS</t>
  </si>
  <si>
    <t>BAJA</t>
  </si>
  <si>
    <t>Este documento refleja el compromiso institucional de mejorar la gestión, corregir fallas y fortalecer los procesos. Para la ciudadanía es una señal de que la entidad  se compromete a resolver dichas fallas formalmente.</t>
  </si>
  <si>
    <t>SERVICIO DE INTERNET</t>
  </si>
  <si>
    <t>Registro requerimientos para el levantamiento de información corresponden al conjunto de condiciones, insumos y criterios necesarios para recolectar datos de manera organizada y confiable, definiendo los objetivos, alcance, fuentes, métodos y herramientas que se utilizarán, con el propósito de asegurar la calidad y la pertinencia de la información recopilada para el desarrollo del proyecto o proceso institucional.</t>
  </si>
  <si>
    <t>Registro donde se consolida el análisis sobre la factibilidad de ejecutar un proyecto o iniciativa, evaluando sus aspectos técnicos, financieros y operativos, además de detallar los productos, documentos y resultados que deben ser generados en cada etapa, asegurando la correcta planificación, seguimiento y cumplimiento de los objetivos institucionales.</t>
  </si>
  <si>
    <t>Registro de solicitudes de acceso a la infraestructura TI, incluyendo datos del funcionario solicitante, dependencia, usuario autorizado, correo electrónico, fecha de caducidad del permiso, recursos asignados e ip, así como los tipos de acceso permitidos (lectura, escritura o total), con el fin de garantizar el control y la trazabilidad de los permisos otorgados.</t>
  </si>
  <si>
    <t>El certificado SSL es un mecanismo de seguridad digital que autentica la identidad de un sitio web y establece una conexión cifrada entre el servidor y el navegador del usuario, garantizando la confidencialidad, integridad y protección de los datos transmitidos a través de internet.</t>
  </si>
  <si>
    <t>Centro de Computo</t>
  </si>
  <si>
    <t>Estados Financieros de las Cooperativas de Ahorro y Crédito sobre Estados Financieros reportados por cada entidad conforme al Catálogo Único de Información Financiera con Fines de Supervisión</t>
  </si>
  <si>
    <t>Google</t>
  </si>
  <si>
    <t>Pagina web/Drive</t>
  </si>
  <si>
    <t>Almacenamiento local/Drive</t>
  </si>
  <si>
    <t>Registro dondre los funcionarios firman que van a asistir a una actividad de bienestar o capacitación incluye nombre, firma y cedula del servidor - huella</t>
  </si>
  <si>
    <t>Registro de la evaluación al finalizar de las jornadas de capacitación sobre aspectos logisticos, del capacitador</t>
  </si>
  <si>
    <t>Registro que se aplica despues de 3 meses de realizada una capacitación con intensidad horario superior a 12 horas, para evaluar el impacto de la capacitación</t>
  </si>
  <si>
    <t>Registro que incluye datos del nuevo funcionario, una lista de chequeo refeente a la inducción al puesto de trabajo que realiza el superior inmediato y va firmada por el funcionario, el tutor y jefe de área</t>
  </si>
  <si>
    <t>Registro en el cual las áreas remiten las necesidades de capacitacitación</t>
  </si>
  <si>
    <t>Registro que consolida la información del  FT-GITH-023</t>
  </si>
  <si>
    <t>Registro de los datos personales, nombre, identificación, correo,</t>
  </si>
  <si>
    <t>Permite a la ciudadanía la protección de los recursos públicos, facilita la detección de malos manejos, fomenta la transparencia y la rendición de cuentas ycontribuye a una gestión pública más eficiente y honesta.</t>
  </si>
  <si>
    <t>Las actas CICCI documentan decisiones y acciones que estan alineadas con principios de legalidad, eficiencia, eficacia y rendición de cuentas. Esto permite que, en caso de ser publicadas o solicitadas mediante mecanismos de acceso a la información, los ciudadanos puedan saber cómo se toman decisiones internas en la entidad.</t>
  </si>
  <si>
    <t xml:space="preserve">Permite acceder a un derecho, ejercer una actividad o cumplir con una obligación prevista o autorizada por la ley. </t>
  </si>
  <si>
    <t>czarate@supersolidaria.gov.co</t>
  </si>
  <si>
    <t>Externo, Drive</t>
  </si>
  <si>
    <t>Registro de las inspecciones que describe las características generales del edificio inspeccionado,</t>
  </si>
  <si>
    <t>Inspección de balanza</t>
  </si>
  <si>
    <t>Registro de los aspectos a verificar la planta y balanza eléctrica.</t>
  </si>
  <si>
    <t>Registro del estado actual del vehículo</t>
  </si>
  <si>
    <t>Registro de la  generación de residuos peligrosos de enero a diciembre</t>
  </si>
  <si>
    <t>Registro del ontrol de los procedimiento de Respel</t>
  </si>
  <si>
    <t>Lista de chequeo para vehículos de transporte de mercancías peligrosas.</t>
  </si>
  <si>
    <t>Registro de los datos transportados de las mercancía peligrosas.</t>
  </si>
  <si>
    <t>FT-GEAD-022</t>
  </si>
  <si>
    <t>Registro para la autorizacion del retiro de Activos de la Supersolidaria, en el cual se describen los elementos a retirar con sus respectivos componentes, partes, placas, series.</t>
  </si>
  <si>
    <t>Registro para la entrega de la tarjeta de acceso o carnet, contra firma del contratista o funcionario de la Supersolidaria, en el cual se describen los datos personales y numero consecutivo de la tarjeta.</t>
  </si>
  <si>
    <t>FT-GEAD-014</t>
  </si>
  <si>
    <t>FT-GEAD-015</t>
  </si>
  <si>
    <t>FT-GEAD-016</t>
  </si>
  <si>
    <t>FT-GEAD-017</t>
  </si>
  <si>
    <t>FT-GEAD-019</t>
  </si>
  <si>
    <t>FT-GEAD-020</t>
  </si>
  <si>
    <t>FT-GEAD-021</t>
  </si>
  <si>
    <t>FT-GEAD-023</t>
  </si>
  <si>
    <t>FT-GEAD-024</t>
  </si>
  <si>
    <t>FT-GEAD-025</t>
  </si>
  <si>
    <t>Profesional Universitario 
Secretaria General</t>
  </si>
  <si>
    <t>GEAD/GEDO</t>
  </si>
  <si>
    <t>FORMATO MENSUAL CONSUMO DE ENERGÍA</t>
  </si>
  <si>
    <t>FORMATO MENSUAL GENERACIÓN RESIDUOS APROVECHABLES</t>
  </si>
  <si>
    <t>FORMATO MENSUAL ENTREGA DE PAPEL</t>
  </si>
  <si>
    <t>FORMATO MENSUAL CONSUMO DE AGUA</t>
  </si>
  <si>
    <t>FORMATO DE ENTREGA DE ELEMENTOS DE CONSUMO</t>
  </si>
  <si>
    <t>FORMATO DE AUTORIZACIÓN RETIRO DE ELEMENTOS DEVOLUTIVOS</t>
  </si>
  <si>
    <t>FORMATO DE PROGRAMACION MANTENIMIENTOS PREVENTIVOS</t>
  </si>
  <si>
    <t>FORMATO HOJA DE VIDA PARA EQUIPOS VEHICULOS</t>
  </si>
  <si>
    <t>FORMATO DEL INFORME EJECUCION MANTENIMIENTOS CORRECTIVOS Y PREVENTIVOS</t>
  </si>
  <si>
    <t>FORMTAO  DEL COMPROBANTE DE INGRESO A ALMACÉN</t>
  </si>
  <si>
    <t>FORMATO DE TOMA FISICA DE INVENTARIOS</t>
  </si>
  <si>
    <t>Registro de la toma fisica de inventarios</t>
  </si>
  <si>
    <t>Registro del comprobante de ingreso a almacén</t>
  </si>
  <si>
    <t>Registro de la entrega de elementos de consumo</t>
  </si>
  <si>
    <t>Registro de la programacion mantenimientos preventivos</t>
  </si>
  <si>
    <t>Registro de la hoja de vida para equipos vehiculos</t>
  </si>
  <si>
    <t>Registro del informe ejecucion mantenimientos correctivos y preventivos</t>
  </si>
  <si>
    <t>Registro mensual consumo de agua</t>
  </si>
  <si>
    <t>Registro mensual entrega de papel</t>
  </si>
  <si>
    <t>Registro mensual generación residuos aprovechables</t>
  </si>
  <si>
    <t>Registro mensual consumo de energía</t>
  </si>
  <si>
    <t>Registro en una representación grafica y ordenada donde se registra las tareas se lleven a cabo</t>
  </si>
  <si>
    <t>Registro de las condiciones y hallazgos de seguridad y salud en el trabajo.</t>
  </si>
  <si>
    <t>Registro de los aspectos ambientales, condiciones físicas del trabajo y hallazgos que permite cuantificar la Prioridad de atención</t>
  </si>
  <si>
    <t>Registro de los criterios de tipo y estado del extintor.</t>
  </si>
  <si>
    <t>Registro  mensualmente sobre el plan de los registros RESPEL generados</t>
  </si>
  <si>
    <t>Registro que relaciona la descripción del elemento del botiquín de primeros auxilios</t>
  </si>
  <si>
    <t>Formato de registro de los procesos propios de la Delegatura Asociativa</t>
  </si>
  <si>
    <t>Matriz de registro de escalonamiento de casos prioritarios.</t>
  </si>
  <si>
    <t>SES-001-7E9</t>
  </si>
  <si>
    <t>Registro de las encuestas de Satisfacción Eventos y/o Encuentros Solidarios Presenciales</t>
  </si>
  <si>
    <t>Registro en el cual Comunicaciones traza o diseña la estrategia anual para visibilizar y posicionar a la Supersolidaria, ante los grupos de valor, interés y otros interesados</t>
  </si>
  <si>
    <t>Registro para el diseño e implementación de las encuestas que se aplican a los usuarios internos y externos que asisten en los eventos, encuentros solidarios o en las actividades de participación que realiza la Supersolidaria y que reflejan la opinión particular, sobre los elementos que se determinan para calificar o valorar el desarrollo de las sesiones presenciales y/o virtuales</t>
  </si>
  <si>
    <t>Registro para el diseño e implementación del formulario de inscripción, a través del cual se consolidan los datos de contacto y de caracterización de los usuarios internos y externos que participan en los eventos, encuentros solidarios o en las actividades de participación que realiza la Supersolidaria y que reflejan el número de interesados en el desarrollo de las sesiones presenciales y/o virtuales</t>
  </si>
  <si>
    <t>Estrategia Campaña.</t>
  </si>
  <si>
    <t>Solicitud Producto o Servicio.</t>
  </si>
  <si>
    <t>Gestión Petición, Queja, Reclamo, Sugerencia, Denuncia, Felicitación Redes Sociales.</t>
  </si>
  <si>
    <t>Registro para el diseño y planeación de las acciones a realizar, a partir de una necedidad de información. En este, se determina el nombre, slogan, público objetivo, objetivos, número de piezas, canales, fechas de publicación y responsables.</t>
  </si>
  <si>
    <t>Registro de las solicitudes que recibe Comunicaciones diariamente. Contiene el tipo de requerimiento, área o dependencia, grupo, responsable, profesional asignado para su ejecución, fecha de recepción y tiempo estimado o solicitado para respuesta.</t>
  </si>
  <si>
    <t>Registro de las atenciones a los grupos de valor e interés que se realizan por parte de los Servidores Públicos de la Entidad en territorios y/o espacios de participación ciudadana como eventos presenciales liderados por la Superintendencia y/o Entidades del Sector Solidario o Gobierno Nacional.</t>
  </si>
  <si>
    <t>Registro de las peticiones, quejas, reclamos, sugerencias, denuncias y/o felicitaciones que recibe el grupo de comunicaciones diariamente, a través de mensajes directos o públicos por parte de los grupos de valor e interés, por medio de los perfiles oficiales de la Entidad en las redes sociales en las que tiene presencia.</t>
  </si>
  <si>
    <t>Registro  de la valoración subjetiva frente al grado de satisfacción de los servidores públicos de la Superintendencia, acera de las estrategias de comunicación internas que desarrolla el grupo de comunicaciones</t>
  </si>
  <si>
    <t>Registro  de la valoración subjetiva frente al grado de satisfacción de los distintos grupos de interés de la Superintendencia, acera de las estrategias de comunicación externa que desarrolla el grupo de comunicaciones</t>
  </si>
  <si>
    <t>Registro que detalla la periodicidad, responsables y ubicación de la información que se publica en la página web de la Supersolidaria, la cual, esta puesta a disposición de los ciudadanos de forma libre y sin restricciones, en formatos estándar e interoperables que facilitan su acceso y reutilización (datos abiertos); según lo establecido por la Estrategia de Gobierno Digital, o quella que la reemplace, así como otras previsiones aplicables en cuanto a la publicación y divulgación de la información.</t>
  </si>
  <si>
    <t>Registro en la Matriz del reparto de las múltiples comunicaciones para su gestión.</t>
  </si>
  <si>
    <t>Registro de la evaluación al finalizar de las jornadas de inducción sobre aspectos logisticos, del capacitador</t>
  </si>
  <si>
    <t xml:space="preserve">Corresponde a las respuestas que genera la oficina de control interno a secretaria general y/o despacho del/la ministro(a), como áreas responsables de generar las respuestas oficiales a los diferentes organismos de control.    </t>
  </si>
  <si>
    <t>Pagina web</t>
  </si>
  <si>
    <t>Archivos de trabajo de la Tesoreria.</t>
  </si>
  <si>
    <t>GESTIÓN DE RECAUDO Y COBRO DE TASA DE
CONTRIBUCIÓN</t>
  </si>
  <si>
    <t>Correo Instituacional que contiene informacion gestionada por el proceso.</t>
  </si>
  <si>
    <t>Registro del desarrollo de las reuniones presenciales y/o virtuales, los asistentes, compromisos y responsables.</t>
  </si>
  <si>
    <t>GEGI-020-7E9</t>
  </si>
  <si>
    <t>GEGI-021-7E9</t>
  </si>
  <si>
    <t>PR-001-7E9</t>
  </si>
  <si>
    <t>PR-002-7E9</t>
  </si>
  <si>
    <t>PR-003-7E9</t>
  </si>
  <si>
    <t>PR-004-7E9</t>
  </si>
  <si>
    <t>PR-005-7E9</t>
  </si>
  <si>
    <t>PR-006-7E9</t>
  </si>
  <si>
    <t>PR-007-7E9</t>
  </si>
  <si>
    <t>PR-008-7E9</t>
  </si>
  <si>
    <t>PR-009-7E9</t>
  </si>
  <si>
    <t>PR-010-7E9</t>
  </si>
  <si>
    <t>GREF-031-7E9</t>
  </si>
  <si>
    <t>GREF-032-7E9</t>
  </si>
  <si>
    <t>GREF-033-7E9</t>
  </si>
  <si>
    <t>GREF-034-7E9</t>
  </si>
  <si>
    <t>Registro que formaliza el compromiso de los contratistas de proteger la información institucional a la que tengan acceso, prohibiendo su divulgación o uso no autorizado, y estableciendo responsabilidades y sanciones en caso de incumplimiento.</t>
  </si>
  <si>
    <t>Registro de observaciones y propuestas de mejora para fortalecer la respuesta en futuros eventos resultado de la lista de chequeo que permite evaluar los daños y afectaciones en equipos, servicios y recursos tecnológicos de la entidad, incluyendo sistemas de almacenamiento, redes, servidores, página web, intranet, telefonía, ups, bases de datos y otros componentes.</t>
  </si>
  <si>
    <t>GITH-001-7E9</t>
  </si>
  <si>
    <t>GITH-002-7E9</t>
  </si>
  <si>
    <t>Planes</t>
  </si>
  <si>
    <t xml:space="preserve">Planes del Sistema Integrado de Gestión. </t>
  </si>
  <si>
    <t>SES-002-7E9</t>
  </si>
  <si>
    <t>POLITICAS</t>
  </si>
  <si>
    <t>PROYECTOS</t>
  </si>
  <si>
    <t>PROYECTOS  DE DESARROLLO TECNOLÓGICOS</t>
  </si>
  <si>
    <t>PABLO -  PLATAFORMA DE ARTICULACION Y BALANCE DE LA OPERACIÓN. MIPG/SIG, BANCO DE PROYECTOS, STRATEGIC PLAN</t>
  </si>
  <si>
    <t>PABLO -  PLATAFORMA DE ARTICULACION Y BALANCE DE LA OPERACIÓN. MIPG/SIG</t>
  </si>
  <si>
    <t>Procedimiento detallado y sistemático de los pasos necesarios para llevar a cabo una tarea o actividad específica dentro de cad proceso. Esta documentación sirve como guía para asegurar la consistencia, eficiencia y calidad en la ejecución de procesos, permitiendo que cualquier miembro de los grupos internos de trabajo de cada proceso pueda entender y realizar la tarea correctamente; tambien son documentos relacionados los manuales, instructivos, guías, formatos y plantillas.</t>
  </si>
  <si>
    <t>Gestión de Grupos de Interés (GEGI)
Gestión de Tecnologías de la Información (GETI)
Gestión del Conocimiento y la Innovación (GECI)
Supervisión (SUPE)
Gestión Documental (GEDO)
Gestión de Contratación (GECO)
Gestión de Servicios de TI (GSTI)
Gestión Integral de Talento Humano (GITH)
Gestión Administrativa (GEAD)
Gestión Jurídica (GEJU)
Gestión de Recursos Financieros (GREF)
Control Interno (COIN)
Control Disciplinario (CODI)
Evaluación de Sistemas de Gestión (EVGS)</t>
  </si>
  <si>
    <t>Utilidad para la ciudadanía
PTEP (PROGRAMA DE TRANSPARENCIA Y ETICA PÚBLICA)</t>
  </si>
  <si>
    <t>Autorizaciones de Tratamiento de Datos</t>
  </si>
  <si>
    <t>Esigna/PABLO</t>
  </si>
  <si>
    <t xml:space="preserve">Es el documento que contiene la programación de los ingresos y gastos de inversión para una vigencia fiscal y que contiene el detalle de las necesidades previstas por la entidad y sus soportes. </t>
  </si>
  <si>
    <t>COIN-001-7E9</t>
  </si>
  <si>
    <t>REGISTRO de actuaciones de vigilancia financiera gestionadas por el sistema de gestión documental a los fondos de empleados.</t>
  </si>
  <si>
    <t>REGISTRO de actuaciones de vigilancia financiera y documentos de trabajo que conforman el expediente digital de las cooperativas, asociaciones mutuales y otras organizaciones solidarias.</t>
  </si>
  <si>
    <t>REGISTRO de actuaciones de vigilancia financiera gestionadas por el sistema de gestión documental a las cooperativas, asociaciones mutuales y otras organizaciones solidarias.</t>
  </si>
  <si>
    <t>REGISTRO de actividades gestionadas por el Despacho de la Delegatura Asociativa, relacionadas con actividades de gestión, estratégicas, transversales, de seguimiento y control.</t>
  </si>
  <si>
    <t>REGISTRO de actuaciones de vigilancia jurídica, controles de cumplimiento normativo, gestión de trámites y documentos de trabajo que conforman el expediente digital a los fondos de empleados.</t>
  </si>
  <si>
    <t>REGISTRO de actuaciones de vigilancia jurídica, controles de cumplimiento normativo, gestión de trámites por el sistema de gestión documental a los .fondos de empleados</t>
  </si>
  <si>
    <t>REGISTRO de actuaciones de vigilancia jurídica, controles de cumplimiento normativo, gestión de trámites y documentos de trabajo que conforman el expediente digital de las cooperativas, asociaciones mutuales y otras organizaciones solidarias.</t>
  </si>
  <si>
    <t>REGISTRO de actuaciones de vigilancia jurídica, controles de cumplimiento normativo, gestión de trámites por el sistema de gestión documental a las cooperativas, asociaciones mutuales y otras organizaciones solidarias.</t>
  </si>
  <si>
    <t>REGISTRO de actuaciones de vigilancia financiera y documentos de trabajo que conforman el expediente digital a los fondos de empleados.</t>
  </si>
  <si>
    <t>SES</t>
  </si>
  <si>
    <t>JEFE OAPS</t>
  </si>
  <si>
    <t>Gestión de Grupos de Interés (GEGI)
Gestión de Recaudo y Cobro (GGRC)
Gestión de Tecnologías de la Información (GETI)
Gestión del Conocimiento y la Innovación (GECI)
Supervisión (SUPE)
Gestión Documental (GEDO)
Gestión de Contratación (GECO)
Gestión de Servicios de TI (GSTI)
Gestión Integral de Talento Humano (GITH)
Gestión Administrativa (GEAD)
Gestión Jurídica (GEJU)
Gestión de Recursos Financieros (GREF)
Control Interno (COIN)
Control Disciplinario (CODI)
Evaluación de Sistemas de Gestión (EVGS)</t>
  </si>
  <si>
    <t>Gestión  de actividades de control - Investigaciones administrativas sancionatorias</t>
  </si>
  <si>
    <t>Gestión  de actividades de vigilancia financiera a Cooperativas y Otras</t>
  </si>
  <si>
    <t>Gestión  de actividades de vigilancia financiera a Fondos de Empleados</t>
  </si>
  <si>
    <t>Gestión  de actividades de vigilancia jurídica a Cooperativas de ahorro y credito</t>
  </si>
  <si>
    <t>Gestión  de actividades de vigilancia jurídica a Cooperativas y Otras</t>
  </si>
  <si>
    <t>Gestión  de actividades de vigilancia jurídica a Fondos de Empleados</t>
  </si>
  <si>
    <t>Gestión de actividades de vigilancia jurídica a Fondos de Empleados</t>
  </si>
  <si>
    <t>Gestión de actividades del Despacho</t>
  </si>
  <si>
    <t>Gestión de actividades transversales</t>
  </si>
  <si>
    <t>Gestión de actualización y/o modificación a los proyectos de inversión</t>
  </si>
  <si>
    <t>Gestión de actividades de vigilancia jurídica a Cooperativas y Otras</t>
  </si>
  <si>
    <t xml:space="preserve">PROYECTOS </t>
  </si>
  <si>
    <t>DERECHOS DE PETICION</t>
  </si>
  <si>
    <t>Informes de Rendición de Cuentas</t>
  </si>
  <si>
    <t>Actas de Comité Primario</t>
  </si>
  <si>
    <t>Actas de Comité Institucional de Gestión y Desempeño</t>
  </si>
  <si>
    <t>Procesos de Intervención Forzosa en Entidades
Vigiladas</t>
  </si>
  <si>
    <t>Procesos de Supervisión y Vigilancia</t>
  </si>
  <si>
    <t>Procesos de Control de Legalidad</t>
  </si>
  <si>
    <t>Proyectos de Inversión</t>
  </si>
  <si>
    <t>Potitica de Seguridad de la Informacion</t>
  </si>
  <si>
    <t>Planes del Sistema Integrado de Gestión</t>
  </si>
  <si>
    <t>Informes de rendición de cuentas</t>
  </si>
  <si>
    <t>Planes de Acción Anual</t>
  </si>
  <si>
    <t xml:space="preserve">Planes del Sistema Integrado de Gestión
</t>
  </si>
  <si>
    <t>Informes de Gestión Institucional</t>
  </si>
  <si>
    <t>Planes Estratégicos Institucionales</t>
  </si>
  <si>
    <t>Informes semestrales de acompañamiento y Seguimiento al Modelo Integrado de Planeación y Gestión – MIPG y SIG</t>
  </si>
  <si>
    <t>Procesos de Investigaciones Administrativas
Sancionatorias de Entidades Vigiladas</t>
  </si>
  <si>
    <t xml:space="preserve">Planes Anuales de Adquisiciones </t>
  </si>
  <si>
    <t>Procesos de Evaluación Financiera de Entidades Supervisadas</t>
  </si>
  <si>
    <t>Informes a visitas de inspección de entidades supervisadas</t>
  </si>
  <si>
    <t>Informes de Visitas de Inspección a Entidades
Vigiladas</t>
  </si>
  <si>
    <t>Es un registro interno creado por la entidad para su gestión de correspondencia que aunque no afecta la seguridad nacional ni derechos fundamentales, su divulgación no autorizada a terceros podría tener un "impacto negativo en los procesos internos", como el desorden administrativo, la violación de protocolos de control o el riesgo de fuga de datos operativos.</t>
  </si>
  <si>
    <t>Ley 1712 de 2014 art. 6 literal c) y art. 18 literal a)</t>
  </si>
  <si>
    <t>Aunque es una herramienta de seguridad utilizada en los procesos internos de la entidad, su divulgación no autorizada  puede tener un impacto negativo en los procesos internos, como comprometer la seguridad de las transacciones o la integridad del sitio web. Es utilizada por la infraestructura de la entidad para realizar sus labores (cifrado de comunicaciones).</t>
  </si>
  <si>
    <t>Ley 1712 de 2014 art. 6 literal c) y art. 18 literal c)</t>
  </si>
  <si>
    <t>Ley 1712/14 art. 19 numeral d, art. 19 parágrafo.</t>
  </si>
  <si>
    <t>Ley 1712/14 art 6 lietral c, art 18 lietral a</t>
  </si>
  <si>
    <t>Ley 1581 de 2012 - Art. 5 y s.s.</t>
  </si>
  <si>
    <t>Ley 1266/08 art 3 lietral c, g, h, art 7 lietral 3,6 -  Ley 1437/2011 art. 24 num. 3, Ley 1712/14 art. 6 numeral d, art. 19 parágrafo.</t>
  </si>
  <si>
    <t>Ley 1266/08 art 3 lietral c, g, h, art 7 lietral 3,6 - Ley 1437/2011 art. 24 num. 3, Ley 1712/14 art. 6 numeral d, art. 19 parágrafo.</t>
  </si>
  <si>
    <t>Ley 1712/14 - Art 2.</t>
  </si>
  <si>
    <t xml:space="preserve">Ley 1437/2011 art. 24 num. 3, Ley 1712/14 art. 6 numeral c, art. 19 parágrafo. </t>
  </si>
  <si>
    <t>Ley 1437/2011 art. 2.</t>
  </si>
  <si>
    <t>Los usuarios y contraseñas siempre se consideran información personal de acceso restringido, pero no constituyen reserva estatal, es decir, no se clasifican como “información pública reservada”. En consecuencia, es información pública clasificada, porque se trata de datos personales que deben protegerse y solo pueden conocerse con autorización del titular.</t>
  </si>
  <si>
    <t>Es un procedimiento institucional que describe el paso a paso para la legalización de comisiones. No contiene datos personales ni información protegida. Debe ser accesible por transparencia activa.</t>
  </si>
  <si>
    <t>Una cuenta de correo institucional contiene comunicaciones privadas, datos personales, información de gestión interna y eventualmente datos sensibles o documentos sujetos a reserva. La correspondencia electrónica está protegida por el derecho a la intimidad y por la Ley 1581/2012. El correo en sí mismo no es un procedimiento institucional, sino un medio de comunicación personal y funcional, por lo cual su acceso es restringido.</t>
  </si>
  <si>
    <t>Las declaraciones tributarias contienen información financiera, valores pagados, bases gravables, datos económicos y eventualmente información contractual o contable interna. la información contable y financiera tiene protección por hábeas data financiero.</t>
  </si>
  <si>
    <t>Se trata de un procedimiento institucional que describe actividades internas de gestión y directrices de comunicación. No contiene datos personales, información sensible ni información estratégica reservada por razones de seguridad nacional, defensa o investigaciones. Es información que por su naturaleza debe ser accesible para el control ciudadano.</t>
  </si>
  <si>
    <t>Este registro contiene información asociada a servidores públicos, como nombres, cargos, perfiles, brechas de formación, competencias requeridas o evaluaciones internas. Esto constituye dato personal de carácter laboral, protegido por la Ley 1581 de 2012 y la Ley 1712 de 2014. La información agregada sí puede divulgarse.</t>
  </si>
  <si>
    <t>Aunque el registro de derechos de autor es un trámite público, las obras, sus contenidos detallados, archivos fuente y elementos protegidos no pueden divulgarse sin autorización, pues se encuentran amparados por el régimen de propiedad intelectual.</t>
  </si>
  <si>
    <t>Es un indicador estadístico financiero de la cartera de créditos calculado según la normatividad contable. No involucra personas naturales, datos sensibles ni información protegida por excepciones constitucionales o legales. Se trata de información técnica y agregada, obligatoria en el marco de la transparencia en la gestión.</t>
  </si>
  <si>
    <t>El documento contiene estimaciones financieras, costos operativos, proyecciones económicas y elementos estratégicos relacionados con la planeación e inversión institucional, cuya divulgación podría afectar la gestión presupuestal, la planeación estratégica y la toma de decisiones internas de la Entidad. Su contenido encuadra en información que puede causar riesgos para la administración, operación o seguridad presupuestal, por lo cual debe restringirse parcialmente conforme al artículo 6 literal b) de la Ley 1712 de 2014.</t>
  </si>
  <si>
    <t>Es un documento técnico y normativo de carácter general que orienta a las organizaciones vigiladas. No contiene datos personales, secretos comerciales ni información que pueda afectar investigaciones o la seguridad de la entidad. Es información que debe ser accesible por transparencia activa y por su función regulatoria.</t>
  </si>
  <si>
    <t>Los Documentos de Trabajo Solidario (DTS) contienen análisis, estudios e investigaciones elaborados para difusión institucional y para fortalecer el conocimiento técnico del sector solidario.</t>
  </si>
  <si>
    <t>Los documentos de propiedad de los vehículos oficiales contienen datos específicos como números de placas, seriales, características técnicas y demás información registral que podría comprometer la seguridad física, operativa y logística de los bienes de la Entidad si se divulga sin restricción. Estos datos pueden facilitar riesgos de hurto, fraude o afectaciones al patrimonio público. Por ello, la información se clasifica como pública clasificada en virtud de la protección del interés público y la seguridad de los bienes estatales</t>
  </si>
  <si>
    <t>es un identificador público y su función es permitir el acceso ciudadano a los servicios, contenidos y canales oficiales de la Entidad. Esta información es abierta por naturaleza, no contiene datos sensibles ni permite comprometer la seguridad institucional por sí misma.</t>
  </si>
  <si>
    <t>El procedimiento para la formulación y ejecución del Plan Anual de Auditoría contiene información sobre metodologías, criterios de evaluación, enfoques, alcances, actividades internas y parámetros estratégicos que guían las auditorías institucionales. Divulgar estos elementos puede comprometer la efectividad de los controles, revelar puntos vulnerables o anticipar aspectos que serían evaluados, afectando la gestión de riesgos y el ejercicio auditor.</t>
  </si>
  <si>
    <t>El procedimiento contiene detalles internos sobre la preparación, validación y estructuración de informes oficiales para entes de control. Su divulgación podría afectar la gestión administrativa y exponer información operativa no destinada al público.</t>
  </si>
  <si>
    <t>La encuesta contiene valoraciones internas y percepciones de grupos de interés sobre las estrategias de comunicación, cuyos resultados pueden afectar la gestión institucional si se divulgan sin análisis previo. Su publicación podría distorsionar decisiones estratégicas o revelar debilidades operativas</t>
  </si>
  <si>
    <t>La encuesta contiene percepciones internas de los servidores públicos sobre las estrategias de comunicación, cuya divulgación podría exponer debilidades operativas o afectar la gestión interna y el clima organizacional.</t>
  </si>
  <si>
    <t>La encuesta recoge opiniones y valoraciones de usuarios internos y externos sobre eventos institucionales, información que puede revelar percepciones sensibles sobre la gestión, logística y desempeño de la Entidad. Su divulgación sin análisis podría afectar la toma de decisiones y la operación interna.</t>
  </si>
  <si>
    <t>La encuesta contiene datos personales identificables (nombre, identificación, correo), cuya divulgación está prohibida sin autorización del titular. Esta información está protegida por el derecho fundamental al habeas data y la normativa de protección de datos personales</t>
  </si>
  <si>
    <t>El listado de entidades que reportan información a la Supersolidaria es de carácter general y no contiene datos sensibles ni información estratégica. Su divulgación promueve transparencia sobre los sujetos vigilados y no genera riesgo para la Entidad ni para terceros.</t>
  </si>
  <si>
    <t>El esquema contiene información interna sobre responsables, periodicidades, procesos y organización operativa de la publicación institucional, cuya divulgación íntegra podría exponer detalles de gestión interna o vulnerar la seguridad de los flujos de información.</t>
  </si>
  <si>
    <t>Los estados financieros son documentos de divulgación obligatoria que reflejan la situación económica de la Entidad y deben estar disponibles al público conforme a los principios de transparencia y rendición de cuentas. No contienen información restringida por ley</t>
  </si>
  <si>
    <t>Los estados financieros a 6 dígitos de las entidades vigiladas corresponden a información de carácter general que estas deben reportar y que la Supersolidaria consolida para fines de supervisión. No contienen datos sensibles ni información restringida por ley, y su acceso promueve transparencia sobre el comportamiento del sector solidario.</t>
  </si>
  <si>
    <t>Los estados financieros por cuentas principales de las entidades vigiladas son información general de reporte obligatorio, cuyo acceso promueve la transparencia y el control ciudadano sobre el sector solidario. No incluyen datos sensibles ni información restringida por ley.</t>
  </si>
  <si>
    <t>El Estatuto de Auditoría es un documento de carácter normativo y estructural que establece principios, roles y lineamientos generales del funcionamiento de la auditoría interna. No contiene información operativa detallada ni elementos que comprometan los controles institucionales. Su divulgación promueve transparencia sobre el marco de actuación de la auditoría.</t>
  </si>
  <si>
    <t>La estrategia de campaña corresponde a material comunicacional destinado a la divulgación externa o interna, sin incluir información sensible o reservada. Su naturaleza es promover mensajes institucionales y facilitar la relación con los grupos de interés, por lo que puede ser difundida sin riesgo para la operación o seguridad de la Entidad.</t>
  </si>
  <si>
    <t>El registro contiene información interna de planeación estratégica, incluyendo mensajes, públicos objetivo, piezas, cronogramas, canales y responsables. Su divulgación anticipada podría afectar la efectividad de la campaña, revelar decisiones operativas o exponer estrategias institucionales antes de su ejecución.</t>
  </si>
  <si>
    <t>La Estrategia de Cooperación Internacional aprobada contiene lineamientos y acciones institucionales ya definidas y validadas para la gestión de alianzas y cooperación. Estos documentos, por su naturaleza programática y de gestión pública, están destinados a ser divulgados para garantizar transparencia, coordinación interinstitucional y control ciudadano.</t>
  </si>
  <si>
    <t>La Estrategia de Rendición de Cuentas, junto con sus planes, anexos e informes, está orientada a garantizar transparencia y participación ciudadana. Su contenido es, por definición, de divulgación pública y no contiene datos restringidos por ley.</t>
  </si>
  <si>
    <t>La estrategia de lenguaje claro está destinada a mejorar la comprensión de la información dirigida a la ciudadanía y forma parte de las obligaciones de transparencia activa. No contiene datos sensibles ni información estratégica reservada.</t>
  </si>
  <si>
    <t>La evaluación contiene valoraciones internas sobre aspectos logísticos y del desempeño del capacitador, cuya divulgación podría afectar la gestión interna, la contratación o el clima organizacional.</t>
  </si>
  <si>
    <t>La evaluación de inducción contiene opiniones individuales y potencialmente datos personales de los participantes, así como valoraciones sobre el desempeño de instructores y aspectos internos de la Entidad. Su divulgación podría afectar derechos de los evaluados y evaluadores, incluida su privacidad.</t>
  </si>
  <si>
    <t>La cuenta oficial de Facebook es un canal público de comunicación e interacción con la ciudadanía. Su información, contenido y existencia son de libre acceso y están destinados a la divulgación institucional. No contiene, por sí misma, datos sensibles ni elementos sujetos a reserva.</t>
  </si>
  <si>
    <t>La ficha contiene información interna sobre el estado, organización y condiciones de los archivos institucionales, cuya divulgación podría afectar la seguridad documental y los procesos de gestión archivística de la Entidad.</t>
  </si>
  <si>
    <t>El formato contiene información interna sobre activos físicos de la Entidad (identificación, series, placas, componentes) cuya divulgación podría afectar la seguridad, control patrimonial y trazabilidad de los bienes institucionales.</t>
  </si>
  <si>
    <t>El formato incluye información interna sobre la asignación y uso de elementos de consumo dentro de la Entidad, lo que podría revelar detalles operativos y logísticos no destinados al público. Su divulgación puede afectar la seguridad y el control interno de inventarios.</t>
  </si>
  <si>
    <t>El formato registra información general sobre los procesos de la Delegatura Asociativa, sin contener datos sensibles, estratégicos ni operativos susceptibles de afectar la función misional. Su divulgación favorece la transparencia y no compromete la seguridad ni la gestión institucional.</t>
  </si>
  <si>
    <t>El formato contiene información interna sobre la programación de mantenimientos preventivos, lo cual revela detalles operativos, calendarios, frecuencias y posibles vulnerabilidades de infraestructura o equipos. Su divulgación podría afectar la seguridad física o tecnológica de la Entidad.</t>
  </si>
  <si>
    <t>El formato contiene información interna sobre necesidades presupuestales proyectadas, lo cual anticipa decisiones financieras, prioridades institucionales y asignaciones internas. Su divulgación podría afectar la planeación, ejecución presupuestal o negociaciones internas.</t>
  </si>
  <si>
    <t>El formato contiene información interna y detallada sobre existencias, ubicación, cantidades y características de los bienes institucionales, lo cual hace parte del control patrimonial y operativo de la Entidad. Su divulgación podría comprometer la seguridad física de los activos o exponer vulnerabilidades en su administración.</t>
  </si>
  <si>
    <t>El informe detalla la ejecución de mantenimientos correctivos y preventivos, lo cual puede revelar fallas, vulnerabilidades, cronogramas e infraestructura crítica de la Entidad.</t>
  </si>
  <si>
    <t>La hoja de vida de los vehículos contiene información detallada sobre el estado, mantenimiento, características, historial técnico y operatividad de los automotores institucionales. Su divulgación podría comprometer la seguridad física, operativa o logística de la Entidad.</t>
  </si>
  <si>
    <t>El registro mensual del consumo de agua refleja información operativa interna de la Entidad, asociada al uso y funcionamiento de su infraestructura física. Su divulgación podría permitir inferir patrones de ocupación, funcionamiento, horarios o vulnerabilidades logísticas del inmueble.</t>
  </si>
  <si>
    <t>El registro mensual de consumo de energía revela patrones de funcionamiento, carga operativa y uso de infraestructura que pueden permitir identificar vulnerabilidades físicas o tecnológicas de la Entidad. Su divulgación podría comprometer la seguridad operativa.</t>
  </si>
  <si>
    <t>El registro refleja información interna sobre consumo, distribución y uso de insumos operativos, lo que permite inferir cargas de trabajo, procesos internos y patrones administrativos de la Entidad. Su divulgación podría exponer detalles de la operación institucional no destinados al público.</t>
  </si>
  <si>
    <t>El registro mensual de generación de residuos aprovechables contiene información operativa interna sobre los volúmenes, tipos y frecuencias de residuos generados por la Entidad. Estos datos permiten inferir niveles de actividad, funcionamiento interno, flujos de trabajo y patrones logísticos del inmueble.
Su divulgación podría comprometer la seguridad operativa o exponer información sensible sobre procesos institucionales.</t>
  </si>
  <si>
    <t>El Formato de retiro temporal de documentos, archivos y expedientes contiene datos relacionados con la identificación, localización y movimientos internos de expedientes y series documentales, así como información sobre funcionarios responsables y el estado de actuaciones administrativas.</t>
  </si>
  <si>
    <t>Este tipo de información, al no involucrar datos sensibles, información reservada, actuaciones administrativas en curso ni elementos que afecten la seguridad documental o funcional de la entidad, se considera información pública</t>
  </si>
  <si>
    <t>contiene información detallada sobre los inventarios documentales de la dependencia, incluyendo ubicación, descripción, metadatos y estructura interna del archivo institucional; su divulgación puede comprometer la seguridad y custodia de documentos, exponer datos personales, revelar información sometida a reserva o afectar la gestión administrativa y trazabilidad de documentos</t>
  </si>
  <si>
    <t>registra el ingreso de bienes a la entidad, detallando cantidades, descripciones, características, números de serie, valores y responsables; su divulgación podría comprometer la seguridad física y patrimonial de los activos, revelar información operativa sensible o exponer datos sujetos a reserva</t>
  </si>
  <si>
    <t>consolida actividades, indicadores, metas y productos que materializan la planeación estratégica institucional para cada vigencia; su contenido incluye información detallada sobre prioridades, recursos, estrategias y programación interna, cuya divulgación previa podría afectar la eficacia de la gestión, exponer decisiones no oficializadas o comprometer procesos internos de la entidad</t>
  </si>
  <si>
    <t>Su contenido revela información estratégica sobre riesgos, fallas internas, controles y brechas operativas cuya exposición podría comprometer la seguridad administrativa y la efectividad del control interno</t>
  </si>
  <si>
    <t>Dado que contiene información personal y, en algunos casos, datos sensibles asociados al perfil o caracterización de los participantes, su divulgación podría vulnerar la privacidad y la protección de datos personales</t>
  </si>
  <si>
    <t>su divulgación podría comprometer directamente la seguridad física de la infraestructura de la entidad, al permitir identificar accesos, cerraduras y puntos vulnerables que facilitan intrusiones, daños o sustracción de bienes.</t>
  </si>
  <si>
    <t>Su divulgación podría afectar la privacidad de los usuarios, exponer información no destinada a difusión pública y comprometer el adecuado trámite de las actuaciones administrativas</t>
  </si>
  <si>
    <t>Su divulgación puede afectar la intimidad, seguridad y derechos de los peticionarios, así como el adecuado ejercicio de las funciones de inspección y vigilancia</t>
  </si>
  <si>
    <t>Contiene datos personales, información sensible y comunicaciones privadas de los ciudadanos, así como hechos y denuncias dirigidas contra entidades vigiladas cuya divulgación podría afectar la intimidad de los peticionarios, exponer información protegida por el habeas data y comprometer procesos de supervisión o actuaciones administrativas en curso.</t>
  </si>
  <si>
    <t>Contiene comunicaciones internas y externas relacionadas con trámites administrativos, solicitudes, datos personales de servidores y terceros, así como información operativa y administrativa en curso, cuya divulgación podría vulnerar la privacidad, el habeas data, o afectar la seguridad y adecuada gestión interna de la Entidad</t>
  </si>
  <si>
    <t>contiene métodos, criterios técnicos, procedimientos internos y enfoques de verificación utilizados por la Oficina de Control Interno en el desarrollo de auditorías, cuya divulgación podría comprometer la eficacia de los procesos de control, facilitar vulnerabilidades en la gestión institucional o permitir que terceros adapten su comportamiento para evadir mecanismos de supervisión.</t>
  </si>
  <si>
    <t>Contiene metodologías internas, criterios técnicos y parámetros de cálculo utilizados por la Entidad para determinar los deterioros individuales de la cartera de créditos. Su divulgación puede afectar la solvencia, la estabilidad financiera, los procesos de supervisión y la gestión del riesgo, además de permitir que terceros ajusten comportamientos para evadir o manipular controles</t>
  </si>
  <si>
    <t>contiene el detalle interno de los documentos que integran cada expediente, incluyendo su orden, características, movimientos y trazabilidad, información cuya divulgación podría revelar la estructura interna de los archivos, exponer documentos sensibles o facilitar riesgos de pérdida, manipulación o alteración indebida.</t>
  </si>
  <si>
    <t>Este documento no contiene datos sensibles ni estratégicos, sino la identificación general de los aspectos e impactos ambientales derivados de las actividades institucionales.</t>
  </si>
  <si>
    <t>La divulgación de esta información podría comprometer la seguridad, integridad y adecuada gestión de los archivos institucionales, facilitando riesgos de acceso no autorizado, manipulación o pérdida.</t>
  </si>
  <si>
    <t>constituye un activo distintivo y estratégico de la identidad institucional, cuyo uso indebido puede generar riesgos reputacionales, suplantación, alteración de piezas oficiales o creación de comunicaciones fraudulentas a nombre de la entidad</t>
  </si>
  <si>
    <r>
      <t xml:space="preserve">Este tipo de información, al no involucrar datos sensibles, información reservada, actuaciones administrativas en curso ni elementos que afecten la seguridad documental o funcional de la entidad, se considera </t>
    </r>
    <r>
      <rPr>
        <b/>
        <sz val="10"/>
        <color rgb="FF000000"/>
        <rFont val="Arial"/>
        <family val="2"/>
      </rPr>
      <t>información pública</t>
    </r>
  </si>
  <si>
    <t>detalla la estructura, contenido y orden de documentos dentro de expedientes institucionales, lo que podría revelar información sensible, facilitar accesos no autorizados o comprometer la integridad, trazabilidad y seguridad de los procesos administrativos.</t>
  </si>
  <si>
    <t>Divulgar libremente este inventario podría permitir la identificación de documentos sensibles, exponer la lógica de protección institucional o facilitar intentos de acceso indebido</t>
  </si>
  <si>
    <t>Divulgar este índice podría comprometer la integridad y eficacia de las auditorías, facilitar accesos no autorizados o interferencias en los procesos de control interno</t>
  </si>
  <si>
    <t>Su divulgación podría comprometer la seguridad de los funcionarios responsables, afectar los sistemas de monitoreo y control, y poner en riesgo investigaciones o análisis estratégicos.</t>
  </si>
  <si>
    <t>Divulgarla podría afectar la estabilidad financiera, la competitividad institucional o vulnerar datos protegidos.</t>
  </si>
  <si>
    <t>Su reserva se justifica en la necesidad de garantizar la confidencialidad fiscal y financiera, así como el cumplimiento de las obligaciones de protección de datos establecidas</t>
  </si>
  <si>
    <t>Su divulgación está prohibida por afectar directamente la intimidad, la privacidad y la protección especial de los datos relacionados con la salud.</t>
  </si>
  <si>
    <t>Su divulgación podría generar riesgos para la entidad o para terceros involucrados en dichas operaciones.</t>
  </si>
  <si>
    <t>La revelación de esta información en tiempo real puede generar riesgos para la planeación, contratación, negociación institucional o para la estabilidad financiera.</t>
  </si>
  <si>
    <t>Divulgar la información podría comprometer la seguridad física y operativa de la Entidad, facilitar riesgos de intrusión o daño, y afectar la continuidad del servicio.</t>
  </si>
  <si>
    <t>contiene análisis internos, avances, retrasos, brechas y aspectos estratégicos sobre el cumplimiento de metas institucionales, cuya divulgación anticipada podría afectar la gestión administrativa, la planeación, la toma de decisiones y la capacidad operativa de la entidad.</t>
  </si>
  <si>
    <t>el documento revela el avance real, las brechas, riesgos, ajustes y desempeño frente a metas estratégicas de mediano y largo plazo, información que, si se divulga sin control, puede afectar la toma de decisiones, la gestión interna, la priorización de recursos y la estabilidad operativa de la entidad</t>
  </si>
  <si>
    <t>Su acceso irrestricto podría comprometer la estrategia presupuestal, la planeación financiera y la gestión contractual de la entidad.</t>
  </si>
  <si>
    <t>Art. 15 de la Constitución,  Ley 1581 de 2012 y Ley 1712 de 2014 — Art. 6, 18 y 19 (información clasificada: datos personales)</t>
  </si>
  <si>
    <t>Ley 1712 de 2014 — Art. 6, 18 y 19 (información clasificada: datos personales)</t>
  </si>
  <si>
    <t>Ley 1581 de 2012 -  art. 26</t>
  </si>
  <si>
    <t>LEY 23 DE 1982 - art. 54</t>
  </si>
  <si>
    <t xml:space="preserve">Ley 1712/14 art 9 literal d </t>
  </si>
  <si>
    <t>No aplica</t>
  </si>
  <si>
    <t>Ley 1712 de 2014. Art. 19 - paragrafo</t>
  </si>
  <si>
    <t>Ley 1712 de 2014. Art. 18</t>
  </si>
  <si>
    <t>Ley 1712 de 2014. Art. 18, b y c</t>
  </si>
  <si>
    <t>Ley 1712 de 2014. Art. 18 a</t>
  </si>
  <si>
    <t>Ley 1712 de 2014. Art. 19, paragrafo</t>
  </si>
  <si>
    <t xml:space="preserve">Ley 1712 de 2014, art. 19 a b y f </t>
  </si>
  <si>
    <t xml:space="preserve">Ley 1712 de 2014. Art. 18, art. 19 literal i </t>
  </si>
  <si>
    <t>Ley 1712 de 2014. Art. 19 - Literal a y b</t>
  </si>
  <si>
    <t>Ley 1712 de 2014. Art. 19 paragrafo</t>
  </si>
  <si>
    <t>Ley 1712/14  Literales b y d del articulpo 9</t>
  </si>
  <si>
    <t>Art. 41 de la Ley 222/95</t>
  </si>
  <si>
    <t>Ley 1712 de 2014. Art. 18, a, b y c y art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</si>
</sst>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7" x14ac:knownFonts="1">
    <font>
      <sz val="10"/>
      <color rgb="FF000000"/>
      <name val="Arial"/>
    </font>
    <font>
      <sz val="10"/>
      <name val="Arial"/>
      <family val="2"/>
    </font>
    <font>
      <sz val="10"/>
      <color rgb="FF000000"/>
      <name val="Arial"/>
      <family val="2"/>
    </font>
    <font>
      <sz val="11"/>
      <name val="Calibri"/>
      <family val="2"/>
    </font>
    <font>
      <sz val="11"/>
      <color rgb="FF000000"/>
      <name val="Calibri"/>
      <family val="2"/>
    </font>
    <font>
      <sz val="10"/>
      <name val="Arial"/>
      <family val="2"/>
    </font>
    <font>
      <b/>
      <sz val="16"/>
      <color rgb="FF000000"/>
      <name val="Verdana"/>
      <family val="2"/>
    </font>
    <font>
      <b/>
      <sz val="12"/>
      <name val="Verdana"/>
      <family val="2"/>
    </font>
    <font>
      <sz val="12"/>
      <name val="Verdana"/>
      <family val="2"/>
    </font>
    <font>
      <b/>
      <sz val="14"/>
      <color rgb="FF000000"/>
      <name val="Verdana"/>
      <family val="2"/>
    </font>
    <font>
      <sz val="14"/>
      <color rgb="FF000000"/>
      <name val="Verdana"/>
      <family val="2"/>
    </font>
    <font>
      <sz val="10"/>
      <color rgb="FF000000"/>
      <name val="Verdana"/>
      <family val="2"/>
    </font>
    <font>
      <sz val="8"/>
      <name val="Verdana"/>
      <family val="2"/>
    </font>
    <font>
      <sz val="10"/>
      <color theme="1"/>
      <name val="Arial"/>
      <family val="2"/>
    </font>
    <font>
      <sz val="10"/>
      <color theme="1"/>
      <name val="Calibri"/>
      <family val="2"/>
      <scheme val="minor"/>
    </font>
    <font>
      <sz val="10"/>
      <color theme="5"/>
      <name val="Arial"/>
      <family val="2"/>
    </font>
    <font>
      <strike/>
      <sz val="10"/>
      <color theme="8"/>
      <name val="Arial"/>
      <family val="2"/>
    </font>
    <font>
      <sz val="10"/>
      <color theme="0" tint="-0.249977111117893"/>
      <name val="Arial"/>
      <family val="2"/>
    </font>
    <font>
      <sz val="9"/>
      <color indexed="81"/>
      <name val="Tahoma"/>
      <family val="2"/>
    </font>
    <font>
      <b/>
      <sz val="9"/>
      <color indexed="81"/>
      <name val="Tahoma"/>
      <family val="2"/>
    </font>
    <font>
      <u/>
      <sz val="10"/>
      <color theme="10"/>
      <name val="Arial"/>
      <family val="2"/>
    </font>
    <font>
      <sz val="8"/>
      <color theme="1"/>
      <name val="Arial"/>
      <family val="2"/>
    </font>
    <font>
      <sz val="10"/>
      <color rgb="FF000000"/>
      <name val="Verdana"/>
      <family val="2"/>
    </font>
    <font>
      <sz val="10"/>
      <color theme="1"/>
      <name val="Arial"/>
      <family val="2"/>
    </font>
    <font>
      <sz val="8"/>
      <name val="Verdana"/>
      <family val="2"/>
    </font>
    <font>
      <b/>
      <sz val="10"/>
      <name val="Verdana"/>
      <family val="2"/>
    </font>
    <font>
      <b/>
      <sz val="10"/>
      <color rgb="FF000000"/>
      <name val="Arial"/>
      <family val="2"/>
    </font>
  </fonts>
  <fills count="15">
    <fill>
      <patternFill patternType="none"/>
    </fill>
    <fill>
      <patternFill patternType="gray125"/>
    </fill>
    <fill>
      <patternFill patternType="solid">
        <fgColor rgb="FF38761D"/>
        <bgColor rgb="FF38761D"/>
      </patternFill>
    </fill>
    <fill>
      <patternFill patternType="solid">
        <fgColor rgb="FFFFFFFF"/>
        <bgColor rgb="FFFFFFFF"/>
      </patternFill>
    </fill>
    <fill>
      <patternFill patternType="solid">
        <fgColor theme="7" tint="-0.249977111117893"/>
        <bgColor rgb="FF38761D"/>
      </patternFill>
    </fill>
    <fill>
      <patternFill patternType="solid">
        <fgColor theme="7" tint="-0.249977111117893"/>
        <bgColor indexed="64"/>
      </patternFill>
    </fill>
    <fill>
      <patternFill patternType="solid">
        <fgColor theme="7" tint="-0.499984740745262"/>
        <bgColor indexed="64"/>
      </patternFill>
    </fill>
    <fill>
      <patternFill patternType="solid">
        <fgColor theme="7" tint="0.59999389629810485"/>
        <bgColor indexed="64"/>
      </patternFill>
    </fill>
    <fill>
      <patternFill patternType="solid">
        <fgColor theme="7" tint="0.79998168889431442"/>
        <bgColor rgb="FF38761D"/>
      </patternFill>
    </fill>
    <fill>
      <patternFill patternType="solid">
        <fgColor theme="0"/>
        <bgColor indexed="64"/>
      </patternFill>
    </fill>
    <fill>
      <patternFill patternType="solid">
        <fgColor theme="4" tint="0.59999389629810485"/>
        <bgColor rgb="FFB4C6E7"/>
      </patternFill>
    </fill>
    <fill>
      <patternFill patternType="solid">
        <fgColor rgb="FFCCFFCC"/>
        <bgColor indexed="64"/>
      </patternFill>
    </fill>
    <fill>
      <patternFill patternType="solid">
        <fgColor rgb="FFFF0000"/>
        <bgColor indexed="64"/>
      </patternFill>
    </fill>
    <fill>
      <patternFill patternType="solid">
        <fgColor rgb="FFFFFF00"/>
        <bgColor indexed="64"/>
      </patternFill>
    </fill>
    <fill>
      <patternFill patternType="solid">
        <fgColor theme="0"/>
        <bgColor rgb="FFFFFFFF"/>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medium">
        <color theme="9" tint="-0.499984740745262"/>
      </left>
      <right style="medium">
        <color theme="9" tint="-0.499984740745262"/>
      </right>
      <top style="medium">
        <color theme="9" tint="-0.499984740745262"/>
      </top>
      <bottom/>
      <diagonal/>
    </border>
    <border>
      <left style="medium">
        <color theme="9" tint="-0.499984740745262"/>
      </left>
      <right style="medium">
        <color theme="9" tint="-0.499984740745262"/>
      </right>
      <top style="medium">
        <color theme="9" tint="-0.499984740745262"/>
      </top>
      <bottom style="thin">
        <color theme="9" tint="-0.499984740745262"/>
      </bottom>
      <diagonal/>
    </border>
    <border>
      <left style="medium">
        <color theme="9" tint="-0.499984740745262"/>
      </left>
      <right style="medium">
        <color theme="9" tint="-0.499984740745262"/>
      </right>
      <top style="thin">
        <color theme="9" tint="-0.499984740745262"/>
      </top>
      <bottom style="thin">
        <color theme="9" tint="-0.499984740745262"/>
      </bottom>
      <diagonal/>
    </border>
    <border>
      <left style="thin">
        <color indexed="64"/>
      </left>
      <right style="medium">
        <color theme="9" tint="-0.499984740745262"/>
      </right>
      <top/>
      <bottom/>
      <diagonal/>
    </border>
  </borders>
  <cellStyleXfs count="2">
    <xf numFmtId="0" fontId="0" fillId="0" borderId="0"/>
    <xf numFmtId="0" fontId="20" fillId="0" borderId="0" applyNumberFormat="0" applyFill="0" applyBorder="0" applyAlignment="0" applyProtection="0"/>
  </cellStyleXfs>
  <cellXfs count="85">
    <xf numFmtId="0" fontId="0" fillId="0" borderId="0" xfId="0"/>
    <xf numFmtId="0" fontId="4" fillId="0" borderId="0" xfId="0" applyFont="1"/>
    <xf numFmtId="0" fontId="5" fillId="0" borderId="0" xfId="0" applyFont="1"/>
    <xf numFmtId="0" fontId="1" fillId="0" borderId="0" xfId="0" applyFont="1"/>
    <xf numFmtId="0" fontId="4" fillId="0" borderId="0" xfId="0" applyFont="1" applyAlignment="1">
      <alignment horizontal="left"/>
    </xf>
    <xf numFmtId="0" fontId="3" fillId="0" borderId="0" xfId="0" applyFont="1"/>
    <xf numFmtId="0" fontId="8" fillId="0" borderId="0" xfId="0" applyFont="1"/>
    <xf numFmtId="0" fontId="7" fillId="2" borderId="2" xfId="0" applyFont="1" applyFill="1" applyBorder="1" applyAlignment="1">
      <alignment horizontal="center" vertical="center" wrapText="1"/>
    </xf>
    <xf numFmtId="0" fontId="11" fillId="9" borderId="0" xfId="0" applyFont="1" applyFill="1"/>
    <xf numFmtId="0" fontId="11" fillId="0" borderId="0" xfId="0" applyFont="1"/>
    <xf numFmtId="0" fontId="6" fillId="9" borderId="6"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1" fillId="3" borderId="2" xfId="0" applyFont="1" applyFill="1" applyBorder="1" applyAlignment="1">
      <alignment vertical="center" wrapText="1"/>
    </xf>
    <xf numFmtId="0" fontId="13" fillId="3" borderId="2" xfId="0" applyFont="1" applyFill="1" applyBorder="1" applyAlignment="1">
      <alignment horizontal="left" vertical="top" wrapText="1"/>
    </xf>
    <xf numFmtId="0" fontId="13" fillId="0" borderId="2" xfId="0" applyFont="1" applyBorder="1" applyAlignment="1">
      <alignment horizontal="left" vertical="top" wrapText="1"/>
    </xf>
    <xf numFmtId="0" fontId="14" fillId="0" borderId="2" xfId="0" applyFont="1" applyBorder="1" applyAlignment="1">
      <alignment horizontal="left" vertical="top" wrapText="1"/>
    </xf>
    <xf numFmtId="0" fontId="13" fillId="10" borderId="1" xfId="0" applyFont="1" applyFill="1" applyBorder="1" applyAlignment="1">
      <alignment horizontal="center" vertical="center" wrapText="1"/>
    </xf>
    <xf numFmtId="1" fontId="13" fillId="10" borderId="1" xfId="0" applyNumberFormat="1" applyFont="1" applyFill="1" applyBorder="1" applyAlignment="1">
      <alignment horizontal="center" vertical="center" wrapText="1"/>
    </xf>
    <xf numFmtId="0" fontId="2" fillId="0" borderId="0" xfId="0" applyFont="1"/>
    <xf numFmtId="0" fontId="4" fillId="0" borderId="0" xfId="0" applyFont="1" applyAlignment="1">
      <alignment vertical="center"/>
    </xf>
    <xf numFmtId="0" fontId="14" fillId="0" borderId="0" xfId="0" applyFont="1"/>
    <xf numFmtId="0" fontId="13" fillId="0" borderId="0" xfId="0" applyFont="1"/>
    <xf numFmtId="0" fontId="17" fillId="0" borderId="0" xfId="0" applyFont="1"/>
    <xf numFmtId="0" fontId="0" fillId="0" borderId="0" xfId="0" pivotButton="1"/>
    <xf numFmtId="0" fontId="0" fillId="0" borderId="0" xfId="0" applyAlignment="1">
      <alignment horizontal="left"/>
    </xf>
    <xf numFmtId="14" fontId="0" fillId="0" borderId="0" xfId="0" applyNumberFormat="1"/>
    <xf numFmtId="0" fontId="20" fillId="0" borderId="2" xfId="1" applyBorder="1" applyAlignment="1">
      <alignment horizontal="left" vertical="top" wrapText="1"/>
    </xf>
    <xf numFmtId="0" fontId="13" fillId="3" borderId="7" xfId="0" applyFont="1" applyFill="1" applyBorder="1" applyAlignment="1">
      <alignment horizontal="center" vertical="center" wrapText="1"/>
    </xf>
    <xf numFmtId="0" fontId="13" fillId="0" borderId="7" xfId="0" applyFont="1" applyBorder="1" applyAlignment="1">
      <alignment horizontal="left" vertical="top" wrapText="1"/>
    </xf>
    <xf numFmtId="0" fontId="23" fillId="0" borderId="2" xfId="0" applyFont="1" applyBorder="1" applyAlignment="1">
      <alignment horizontal="left" vertical="top" wrapText="1"/>
    </xf>
    <xf numFmtId="0" fontId="24" fillId="3" borderId="2" xfId="0" applyFont="1" applyFill="1" applyBorder="1" applyAlignment="1">
      <alignment horizontal="center" vertical="center" wrapText="1"/>
    </xf>
    <xf numFmtId="0" fontId="23" fillId="10" borderId="1" xfId="0" applyFont="1" applyFill="1" applyBorder="1" applyAlignment="1">
      <alignment horizontal="center" vertical="center" wrapText="1"/>
    </xf>
    <xf numFmtId="1" fontId="23" fillId="10" borderId="1" xfId="0" applyNumberFormat="1" applyFont="1" applyFill="1" applyBorder="1" applyAlignment="1">
      <alignment horizontal="center" vertical="center" wrapText="1"/>
    </xf>
    <xf numFmtId="0" fontId="23" fillId="3" borderId="2" xfId="0" applyFont="1" applyFill="1" applyBorder="1" applyAlignment="1">
      <alignment horizontal="left" vertical="top" wrapText="1"/>
    </xf>
    <xf numFmtId="0" fontId="22" fillId="3" borderId="2" xfId="0" applyFont="1" applyFill="1" applyBorder="1" applyAlignment="1">
      <alignment vertical="center" wrapText="1"/>
    </xf>
    <xf numFmtId="0" fontId="11" fillId="13" borderId="0" xfId="0" applyFont="1" applyFill="1"/>
    <xf numFmtId="0" fontId="11" fillId="12" borderId="0" xfId="0" applyFont="1" applyFill="1"/>
    <xf numFmtId="0" fontId="21" fillId="0" borderId="2" xfId="0" applyFont="1" applyBorder="1"/>
    <xf numFmtId="0" fontId="12" fillId="0" borderId="2" xfId="0" applyFont="1" applyBorder="1" applyAlignment="1">
      <alignment horizontal="center" vertical="center" wrapText="1"/>
    </xf>
    <xf numFmtId="0" fontId="13" fillId="0" borderId="1" xfId="0" applyFont="1" applyBorder="1" applyAlignment="1">
      <alignment horizontal="center" vertical="center" wrapText="1"/>
    </xf>
    <xf numFmtId="1" fontId="13" fillId="0" borderId="1" xfId="0" applyNumberFormat="1" applyFont="1" applyBorder="1" applyAlignment="1">
      <alignment horizontal="center" vertical="center" wrapText="1"/>
    </xf>
    <xf numFmtId="0" fontId="11" fillId="0" borderId="2" xfId="0" applyFont="1" applyBorder="1" applyAlignment="1">
      <alignment vertical="center" wrapText="1"/>
    </xf>
    <xf numFmtId="0" fontId="13" fillId="0" borderId="0" xfId="0" applyFont="1" applyAlignment="1">
      <alignment vertical="top" wrapText="1"/>
    </xf>
    <xf numFmtId="0" fontId="13" fillId="0" borderId="0" xfId="0" applyFont="1" applyAlignment="1">
      <alignment wrapText="1"/>
    </xf>
    <xf numFmtId="0" fontId="14" fillId="0" borderId="0" xfId="0" applyFont="1" applyAlignment="1">
      <alignment horizontal="center"/>
    </xf>
    <xf numFmtId="164" fontId="13" fillId="14" borderId="2" xfId="0" applyNumberFormat="1" applyFont="1" applyFill="1" applyBorder="1" applyAlignment="1">
      <alignment horizontal="center" vertical="center" wrapText="1"/>
    </xf>
    <xf numFmtId="164" fontId="13" fillId="9" borderId="2" xfId="0" applyNumberFormat="1" applyFont="1" applyFill="1" applyBorder="1" applyAlignment="1">
      <alignment horizontal="center" vertical="center" wrapText="1"/>
    </xf>
    <xf numFmtId="0" fontId="23" fillId="14" borderId="2" xfId="0" applyFont="1" applyFill="1" applyBorder="1" applyAlignment="1">
      <alignment horizontal="left" vertical="top" wrapText="1"/>
    </xf>
    <xf numFmtId="0" fontId="13" fillId="0" borderId="0" xfId="0" applyFont="1" applyAlignment="1">
      <alignment horizontal="left" vertical="top" wrapText="1"/>
    </xf>
    <xf numFmtId="0" fontId="13" fillId="14" borderId="2" xfId="0" applyFont="1" applyFill="1" applyBorder="1" applyAlignment="1">
      <alignment horizontal="left" vertical="top" wrapText="1"/>
    </xf>
    <xf numFmtId="0" fontId="14" fillId="9" borderId="2" xfId="0" applyFont="1" applyFill="1" applyBorder="1" applyAlignment="1">
      <alignment horizontal="left" vertical="top" wrapText="1"/>
    </xf>
    <xf numFmtId="0" fontId="13" fillId="9" borderId="2" xfId="0" applyFont="1" applyFill="1" applyBorder="1" applyAlignment="1">
      <alignment horizontal="left" vertical="top" wrapText="1"/>
    </xf>
    <xf numFmtId="164" fontId="23" fillId="14" borderId="2" xfId="0" applyNumberFormat="1" applyFont="1" applyFill="1" applyBorder="1" applyAlignment="1">
      <alignment horizontal="center" vertical="center" wrapText="1"/>
    </xf>
    <xf numFmtId="0" fontId="23" fillId="9" borderId="2" xfId="0" applyFont="1" applyFill="1" applyBorder="1" applyAlignment="1">
      <alignment horizontal="left" vertical="top" wrapText="1"/>
    </xf>
    <xf numFmtId="0" fontId="2" fillId="14" borderId="2" xfId="0" applyFont="1" applyFill="1" applyBorder="1" applyAlignment="1">
      <alignment vertical="center" wrapText="1"/>
    </xf>
    <xf numFmtId="0" fontId="2" fillId="9" borderId="0" xfId="0" applyFont="1" applyFill="1" applyAlignment="1">
      <alignment wrapText="1"/>
    </xf>
    <xf numFmtId="0" fontId="9" fillId="0" borderId="2" xfId="0" applyFont="1" applyBorder="1" applyAlignment="1">
      <alignment horizontal="center" vertical="center" wrapText="1"/>
    </xf>
    <xf numFmtId="0" fontId="7" fillId="5" borderId="2" xfId="0" applyFont="1" applyFill="1" applyBorder="1" applyAlignment="1">
      <alignment horizontal="center" vertical="center" wrapText="1"/>
    </xf>
    <xf numFmtId="0" fontId="0" fillId="0" borderId="2" xfId="0" applyBorder="1"/>
    <xf numFmtId="0" fontId="13" fillId="0" borderId="0" xfId="0" applyFont="1" applyBorder="1" applyAlignment="1">
      <alignment horizontal="left" vertical="top" wrapText="1"/>
    </xf>
    <xf numFmtId="0" fontId="13" fillId="3" borderId="0" xfId="0" applyFont="1" applyFill="1" applyBorder="1" applyAlignment="1">
      <alignment horizontal="left" vertical="top" wrapText="1"/>
    </xf>
    <xf numFmtId="0" fontId="4" fillId="0" borderId="2" xfId="0" applyFont="1" applyBorder="1" applyAlignment="1">
      <alignment vertical="center"/>
    </xf>
    <xf numFmtId="0" fontId="2" fillId="9" borderId="2" xfId="0" applyFont="1" applyFill="1" applyBorder="1" applyAlignment="1">
      <alignment wrapText="1"/>
    </xf>
    <xf numFmtId="0" fontId="2" fillId="14" borderId="0" xfId="0" applyFont="1" applyFill="1" applyBorder="1" applyAlignment="1">
      <alignment vertical="center" wrapText="1"/>
    </xf>
    <xf numFmtId="0" fontId="2" fillId="9" borderId="2" xfId="0" applyFont="1" applyFill="1" applyBorder="1" applyAlignment="1">
      <alignment vertical="center" wrapText="1"/>
    </xf>
    <xf numFmtId="0" fontId="25" fillId="11" borderId="8" xfId="0" applyFont="1" applyFill="1" applyBorder="1" applyAlignment="1">
      <alignment horizontal="center" vertical="center" wrapText="1"/>
    </xf>
    <xf numFmtId="0" fontId="11" fillId="0" borderId="9" xfId="0" applyFont="1" applyBorder="1" applyAlignment="1">
      <alignment wrapText="1"/>
    </xf>
    <xf numFmtId="0" fontId="11" fillId="0" borderId="10" xfId="0" applyFont="1" applyBorder="1" applyAlignment="1">
      <alignment wrapText="1"/>
    </xf>
    <xf numFmtId="0" fontId="11" fillId="0" borderId="10" xfId="0" applyFont="1" applyBorder="1" applyAlignment="1">
      <alignment horizontal="left" vertical="top" wrapText="1"/>
    </xf>
    <xf numFmtId="0" fontId="13" fillId="0" borderId="11" xfId="0" applyFont="1" applyBorder="1" applyAlignment="1">
      <alignment horizontal="left" vertical="top" wrapText="1"/>
    </xf>
    <xf numFmtId="0" fontId="6" fillId="0" borderId="2" xfId="0" applyFont="1" applyBorder="1" applyAlignment="1">
      <alignment horizontal="center" vertical="center" wrapText="1"/>
    </xf>
    <xf numFmtId="0" fontId="7" fillId="6" borderId="3"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14" fillId="0" borderId="0" xfId="0" applyFont="1" applyAlignment="1">
      <alignment horizontal="center"/>
    </xf>
  </cellXfs>
  <cellStyles count="2">
    <cellStyle name="Hipervínculo" xfId="1" builtinId="8"/>
    <cellStyle name="Normal" xfId="0" builtinId="0"/>
  </cellStyles>
  <dxfs count="9">
    <dxf>
      <numFmt numFmtId="19" formatCode="d/mm/yyyy"/>
    </dxf>
    <dxf>
      <font>
        <color rgb="FF9C0006"/>
      </font>
      <fill>
        <patternFill patternType="solid">
          <fgColor rgb="FFFFC7CE"/>
          <bgColor rgb="FFFFC7CE"/>
        </patternFill>
      </fill>
    </dxf>
    <dxf>
      <font>
        <color rgb="FF9C6500"/>
      </font>
      <fill>
        <patternFill patternType="solid">
          <fgColor rgb="FFFFEB9C"/>
          <bgColor rgb="FFFFEB9C"/>
        </patternFill>
      </fill>
    </dxf>
    <dxf>
      <font>
        <color rgb="FF006100"/>
      </font>
      <fill>
        <patternFill patternType="solid">
          <fgColor rgb="FFC6EFCE"/>
          <bgColor rgb="FFC6EFCE"/>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chartsheet" Target="chartsheets/sheet1.xml"/><Relationship Id="rId7" Type="http://schemas.openxmlformats.org/officeDocument/2006/relationships/worksheet" Target="worksheets/sheet6.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styles" Target="styles.xml"/><Relationship Id="rId5" Type="http://schemas.openxmlformats.org/officeDocument/2006/relationships/worksheet" Target="worksheets/sheet4.xml"/><Relationship Id="rId10" Type="http://schemas.openxmlformats.org/officeDocument/2006/relationships/theme" Target="theme/theme1.xml"/><Relationship Id="rId4" Type="http://schemas.openxmlformats.org/officeDocument/2006/relationships/worksheet" Target="worksheets/sheet3.xml"/><Relationship Id="rId9"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TD!$A$31:$A$53</c:f>
              <c:strCache>
                <c:ptCount val="23"/>
                <c:pt idx="0">
                  <c:v>Identificador</c:v>
                </c:pt>
                <c:pt idx="1">
                  <c:v>Nombre del activo de información</c:v>
                </c:pt>
                <c:pt idx="2">
                  <c:v>Descripción del activo de información</c:v>
                </c:pt>
                <c:pt idx="3">
                  <c:v>Tipo </c:v>
                </c:pt>
                <c:pt idx="4">
                  <c:v>Ubicación</c:v>
                </c:pt>
                <c:pt idx="5">
                  <c:v>Confidencialidad</c:v>
                </c:pt>
                <c:pt idx="6">
                  <c:v>Integridad</c:v>
                </c:pt>
                <c:pt idx="7">
                  <c:v>Disponibilidad</c:v>
                </c:pt>
                <c:pt idx="8">
                  <c:v>Valor Criticidad</c:v>
                </c:pt>
                <c:pt idx="9">
                  <c:v>Criticidad</c:v>
                </c:pt>
                <c:pt idx="10">
                  <c:v>Propietario </c:v>
                </c:pt>
                <c:pt idx="11">
                  <c:v>Custodio</c:v>
                </c:pt>
                <c:pt idx="12">
                  <c:v>Usuario</c:v>
                </c:pt>
                <c:pt idx="13">
                  <c:v>Serie</c:v>
                </c:pt>
                <c:pt idx="14">
                  <c:v>Sub Serie</c:v>
                </c:pt>
                <c:pt idx="15">
                  <c:v>Formato</c:v>
                </c:pt>
                <c:pt idx="16">
                  <c:v>Idioma</c:v>
                </c:pt>
                <c:pt idx="17">
                  <c:v>Medio de Conservación</c:v>
                </c:pt>
                <c:pt idx="18">
                  <c:v>Publicado / disponible</c:v>
                </c:pt>
                <c:pt idx="19">
                  <c:v>Excepcion total o parcial</c:v>
                </c:pt>
                <c:pt idx="20">
                  <c:v>Fundamento Constitucional o Legal</c:v>
                </c:pt>
                <c:pt idx="21">
                  <c:v>Fundamento Jurídico de la Excepción</c:v>
                </c:pt>
                <c:pt idx="22">
                  <c:v>PTEP</c:v>
                </c:pt>
              </c:strCache>
            </c:strRef>
          </c:cat>
          <c:val>
            <c:numRef>
              <c:f>TD!$B$31:$B$53</c:f>
              <c:numCache>
                <c:formatCode>General</c:formatCode>
                <c:ptCount val="23"/>
                <c:pt idx="0">
                  <c:v>590</c:v>
                </c:pt>
                <c:pt idx="1">
                  <c:v>587</c:v>
                </c:pt>
                <c:pt idx="2">
                  <c:v>587</c:v>
                </c:pt>
                <c:pt idx="3">
                  <c:v>590</c:v>
                </c:pt>
                <c:pt idx="4">
                  <c:v>590</c:v>
                </c:pt>
                <c:pt idx="5">
                  <c:v>574</c:v>
                </c:pt>
                <c:pt idx="6">
                  <c:v>574</c:v>
                </c:pt>
                <c:pt idx="7">
                  <c:v>574</c:v>
                </c:pt>
                <c:pt idx="8">
                  <c:v>589</c:v>
                </c:pt>
                <c:pt idx="9">
                  <c:v>590</c:v>
                </c:pt>
                <c:pt idx="10">
                  <c:v>590</c:v>
                </c:pt>
                <c:pt idx="11">
                  <c:v>589</c:v>
                </c:pt>
                <c:pt idx="12">
                  <c:v>590</c:v>
                </c:pt>
                <c:pt idx="13">
                  <c:v>500</c:v>
                </c:pt>
                <c:pt idx="14">
                  <c:v>585</c:v>
                </c:pt>
                <c:pt idx="15">
                  <c:v>590</c:v>
                </c:pt>
                <c:pt idx="16">
                  <c:v>590</c:v>
                </c:pt>
                <c:pt idx="17">
                  <c:v>590</c:v>
                </c:pt>
                <c:pt idx="18">
                  <c:v>589</c:v>
                </c:pt>
                <c:pt idx="19">
                  <c:v>402</c:v>
                </c:pt>
                <c:pt idx="20">
                  <c:v>308</c:v>
                </c:pt>
                <c:pt idx="21">
                  <c:v>308</c:v>
                </c:pt>
                <c:pt idx="22">
                  <c:v>71</c:v>
                </c:pt>
              </c:numCache>
            </c:numRef>
          </c:val>
          <c:extLst>
            <c:ext xmlns:c16="http://schemas.microsoft.com/office/drawing/2014/chart" uri="{C3380CC4-5D6E-409C-BE32-E72D297353CC}">
              <c16:uniqueId val="{00000000-30A0-4F6D-85FC-2AFA928E9379}"/>
            </c:ext>
          </c:extLst>
        </c:ser>
        <c:dLbls>
          <c:showLegendKey val="0"/>
          <c:showVal val="0"/>
          <c:showCatName val="0"/>
          <c:showSerName val="0"/>
          <c:showPercent val="0"/>
          <c:showBubbleSize val="0"/>
        </c:dLbls>
        <c:gapWidth val="219"/>
        <c:overlap val="-27"/>
        <c:axId val="1494008511"/>
        <c:axId val="1494002751"/>
      </c:barChart>
      <c:catAx>
        <c:axId val="1494008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94002751"/>
        <c:crosses val="autoZero"/>
        <c:auto val="1"/>
        <c:lblAlgn val="ctr"/>
        <c:lblOffset val="100"/>
        <c:noMultiLvlLbl val="0"/>
      </c:catAx>
      <c:valAx>
        <c:axId val="14940027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940085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[INVENTARIO_ACTIVOS_DE_INFORMACION_2025_A_PUBLICAR.xlsx]TD!TablaDinámica1</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TD!$B$3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TD!$A$4:$A$18</c:f>
              <c:strCache>
                <c:ptCount val="14"/>
                <c:pt idx="0">
                  <c:v>Gestión de Grupos de Interés (GEGI)</c:v>
                </c:pt>
                <c:pt idx="1">
                  <c:v>Gestión de Servicios de TI (GSTI)</c:v>
                </c:pt>
                <c:pt idx="2">
                  <c:v>Gestión Documental (GEDO)</c:v>
                </c:pt>
                <c:pt idx="3">
                  <c:v>Gestión de Recursos Financieros (GREF)</c:v>
                </c:pt>
                <c:pt idx="4">
                  <c:v>Planificación Estratégica (PLES)</c:v>
                </c:pt>
                <c:pt idx="5">
                  <c:v>Gestión del Conocimiento y la Innovación (GECI)</c:v>
                </c:pt>
                <c:pt idx="6">
                  <c:v>Gestión Administrativa (GEAD)</c:v>
                </c:pt>
                <c:pt idx="7">
                  <c:v>Gestión de Tecnologías de la Información (GETI)</c:v>
                </c:pt>
                <c:pt idx="8">
                  <c:v>Supervisión (SUPE)</c:v>
                </c:pt>
                <c:pt idx="9">
                  <c:v>Control Interno (COIN)</c:v>
                </c:pt>
                <c:pt idx="10">
                  <c:v>Gestión Integral de Talento Humano (GITH)</c:v>
                </c:pt>
                <c:pt idx="11">
                  <c:v>Gestión de Recaudo y Cobro (GGRC)</c:v>
                </c:pt>
                <c:pt idx="12">
                  <c:v>Gestión de Contratación (GECO)</c:v>
                </c:pt>
                <c:pt idx="13">
                  <c:v>Evaluación de Sistemas de Gestión (EVGS)</c:v>
                </c:pt>
              </c:strCache>
            </c:strRef>
          </c:cat>
          <c:val>
            <c:numRef>
              <c:f>TD!$B$4:$B$18</c:f>
              <c:numCache>
                <c:formatCode>General</c:formatCode>
                <c:ptCount val="14"/>
                <c:pt idx="0">
                  <c:v>182</c:v>
                </c:pt>
                <c:pt idx="1">
                  <c:v>112</c:v>
                </c:pt>
                <c:pt idx="2">
                  <c:v>58</c:v>
                </c:pt>
                <c:pt idx="3">
                  <c:v>44</c:v>
                </c:pt>
                <c:pt idx="4">
                  <c:v>34</c:v>
                </c:pt>
                <c:pt idx="5">
                  <c:v>31</c:v>
                </c:pt>
                <c:pt idx="6">
                  <c:v>30</c:v>
                </c:pt>
                <c:pt idx="7">
                  <c:v>23</c:v>
                </c:pt>
                <c:pt idx="8">
                  <c:v>22</c:v>
                </c:pt>
                <c:pt idx="9">
                  <c:v>22</c:v>
                </c:pt>
                <c:pt idx="10">
                  <c:v>13</c:v>
                </c:pt>
                <c:pt idx="11">
                  <c:v>11</c:v>
                </c:pt>
                <c:pt idx="12">
                  <c:v>6</c:v>
                </c:pt>
                <c:pt idx="13">
                  <c:v>2</c:v>
                </c:pt>
              </c:numCache>
            </c:numRef>
          </c:val>
          <c:extLst>
            <c:ext xmlns:c16="http://schemas.microsoft.com/office/drawing/2014/chart" uri="{C3380CC4-5D6E-409C-BE32-E72D297353CC}">
              <c16:uniqueId val="{00000001-4989-43DC-844E-7EBCC02EE713}"/>
            </c:ext>
          </c:extLst>
        </c:ser>
        <c:dLbls>
          <c:showLegendKey val="0"/>
          <c:showVal val="0"/>
          <c:showCatName val="0"/>
          <c:showSerName val="0"/>
          <c:showPercent val="0"/>
          <c:showBubbleSize val="0"/>
        </c:dLbls>
        <c:gapWidth val="219"/>
        <c:overlap val="-27"/>
        <c:axId val="587025119"/>
        <c:axId val="587022623"/>
      </c:barChart>
      <c:catAx>
        <c:axId val="587025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7022623"/>
        <c:crosses val="autoZero"/>
        <c:auto val="1"/>
        <c:lblAlgn val="ctr"/>
        <c:lblOffset val="100"/>
        <c:noMultiLvlLbl val="0"/>
      </c:catAx>
      <c:valAx>
        <c:axId val="587022623"/>
        <c:scaling>
          <c:orientation val="minMax"/>
        </c:scaling>
        <c:delete val="1"/>
        <c:axPos val="l"/>
        <c:numFmt formatCode="General" sourceLinked="1"/>
        <c:majorTickMark val="none"/>
        <c:minorTickMark val="none"/>
        <c:tickLblPos val="nextTo"/>
        <c:crossAx val="5870251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TD!$A$31:$A$53</c:f>
              <c:strCache>
                <c:ptCount val="23"/>
                <c:pt idx="0">
                  <c:v>Identificador</c:v>
                </c:pt>
                <c:pt idx="1">
                  <c:v>Nombre del activo de información</c:v>
                </c:pt>
                <c:pt idx="2">
                  <c:v>Descripción del activo de información</c:v>
                </c:pt>
                <c:pt idx="3">
                  <c:v>Tipo </c:v>
                </c:pt>
                <c:pt idx="4">
                  <c:v>Ubicación</c:v>
                </c:pt>
                <c:pt idx="5">
                  <c:v>Confidencialidad</c:v>
                </c:pt>
                <c:pt idx="6">
                  <c:v>Integridad</c:v>
                </c:pt>
                <c:pt idx="7">
                  <c:v>Disponibilidad</c:v>
                </c:pt>
                <c:pt idx="8">
                  <c:v>Valor Criticidad</c:v>
                </c:pt>
                <c:pt idx="9">
                  <c:v>Criticidad</c:v>
                </c:pt>
                <c:pt idx="10">
                  <c:v>Propietario </c:v>
                </c:pt>
                <c:pt idx="11">
                  <c:v>Custodio</c:v>
                </c:pt>
                <c:pt idx="12">
                  <c:v>Usuario</c:v>
                </c:pt>
                <c:pt idx="13">
                  <c:v>Serie</c:v>
                </c:pt>
                <c:pt idx="14">
                  <c:v>Sub Serie</c:v>
                </c:pt>
                <c:pt idx="15">
                  <c:v>Formato</c:v>
                </c:pt>
                <c:pt idx="16">
                  <c:v>Idioma</c:v>
                </c:pt>
                <c:pt idx="17">
                  <c:v>Medio de Conservación</c:v>
                </c:pt>
                <c:pt idx="18">
                  <c:v>Publicado / disponible</c:v>
                </c:pt>
                <c:pt idx="19">
                  <c:v>Excepcion total o parcial</c:v>
                </c:pt>
                <c:pt idx="20">
                  <c:v>Fundamento Constitucional o Legal</c:v>
                </c:pt>
                <c:pt idx="21">
                  <c:v>Fundamento Jurídico de la Excepción</c:v>
                </c:pt>
                <c:pt idx="22">
                  <c:v>PTEP</c:v>
                </c:pt>
              </c:strCache>
            </c:strRef>
          </c:cat>
          <c:val>
            <c:numRef>
              <c:f>TD!$B$31:$B$53</c:f>
              <c:numCache>
                <c:formatCode>General</c:formatCode>
                <c:ptCount val="23"/>
                <c:pt idx="0">
                  <c:v>590</c:v>
                </c:pt>
                <c:pt idx="1">
                  <c:v>587</c:v>
                </c:pt>
                <c:pt idx="2">
                  <c:v>587</c:v>
                </c:pt>
                <c:pt idx="3">
                  <c:v>590</c:v>
                </c:pt>
                <c:pt idx="4">
                  <c:v>590</c:v>
                </c:pt>
                <c:pt idx="5">
                  <c:v>574</c:v>
                </c:pt>
                <c:pt idx="6">
                  <c:v>574</c:v>
                </c:pt>
                <c:pt idx="7">
                  <c:v>574</c:v>
                </c:pt>
                <c:pt idx="8">
                  <c:v>589</c:v>
                </c:pt>
                <c:pt idx="9">
                  <c:v>590</c:v>
                </c:pt>
                <c:pt idx="10">
                  <c:v>590</c:v>
                </c:pt>
                <c:pt idx="11">
                  <c:v>589</c:v>
                </c:pt>
                <c:pt idx="12">
                  <c:v>590</c:v>
                </c:pt>
                <c:pt idx="13">
                  <c:v>500</c:v>
                </c:pt>
                <c:pt idx="14">
                  <c:v>585</c:v>
                </c:pt>
                <c:pt idx="15">
                  <c:v>590</c:v>
                </c:pt>
                <c:pt idx="16">
                  <c:v>590</c:v>
                </c:pt>
                <c:pt idx="17">
                  <c:v>590</c:v>
                </c:pt>
                <c:pt idx="18">
                  <c:v>589</c:v>
                </c:pt>
                <c:pt idx="19">
                  <c:v>402</c:v>
                </c:pt>
                <c:pt idx="20">
                  <c:v>308</c:v>
                </c:pt>
                <c:pt idx="21">
                  <c:v>308</c:v>
                </c:pt>
                <c:pt idx="22">
                  <c:v>71</c:v>
                </c:pt>
              </c:numCache>
            </c:numRef>
          </c:val>
          <c:extLst>
            <c:ext xmlns:c16="http://schemas.microsoft.com/office/drawing/2014/chart" uri="{C3380CC4-5D6E-409C-BE32-E72D297353CC}">
              <c16:uniqueId val="{00000000-B71F-4633-9C99-630596C4FEBA}"/>
            </c:ext>
          </c:extLst>
        </c:ser>
        <c:dLbls>
          <c:showLegendKey val="0"/>
          <c:showVal val="0"/>
          <c:showCatName val="0"/>
          <c:showSerName val="0"/>
          <c:showPercent val="0"/>
          <c:showBubbleSize val="0"/>
        </c:dLbls>
        <c:gapWidth val="219"/>
        <c:overlap val="-27"/>
        <c:axId val="1421302751"/>
        <c:axId val="1421305151"/>
      </c:barChart>
      <c:catAx>
        <c:axId val="14213027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21305151"/>
        <c:crosses val="autoZero"/>
        <c:auto val="1"/>
        <c:lblAlgn val="ctr"/>
        <c:lblOffset val="100"/>
        <c:noMultiLvlLbl val="0"/>
      </c:catAx>
      <c:valAx>
        <c:axId val="1421305151"/>
        <c:scaling>
          <c:orientation val="minMax"/>
        </c:scaling>
        <c:delete val="1"/>
        <c:axPos val="l"/>
        <c:numFmt formatCode="General" sourceLinked="1"/>
        <c:majorTickMark val="none"/>
        <c:minorTickMark val="none"/>
        <c:tickLblPos val="nextTo"/>
        <c:crossAx val="1421302751"/>
        <c:crosses val="autoZero"/>
        <c:crossBetween val="between"/>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sheetViews>
    <sheetView zoomScale="8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40975</xdr:rowOff>
    </xdr:from>
    <xdr:to>
      <xdr:col>2</xdr:col>
      <xdr:colOff>168377</xdr:colOff>
      <xdr:row>1</xdr:row>
      <xdr:rowOff>913119</xdr:rowOff>
    </xdr:to>
    <xdr:pic>
      <xdr:nvPicPr>
        <xdr:cNvPr id="2" name="Imagen 1" descr="C:\Users\frodriguez\Downloads\Logo_color_supersolidaria_1.png">
          <a:extLst>
            <a:ext uri="{FF2B5EF4-FFF2-40B4-BE49-F238E27FC236}">
              <a16:creationId xmlns:a16="http://schemas.microsoft.com/office/drawing/2014/main" id="{7C2C8C3A-4DAC-40F2-94EE-BAE4C7F89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1157" y="231475"/>
          <a:ext cx="1895245" cy="872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663736" cy="6284310"/>
    <xdr:graphicFrame macro="">
      <xdr:nvGraphicFramePr>
        <xdr:cNvPr id="2" name="Gráfico 1">
          <a:extLst>
            <a:ext uri="{FF2B5EF4-FFF2-40B4-BE49-F238E27FC236}">
              <a16:creationId xmlns:a16="http://schemas.microsoft.com/office/drawing/2014/main" id="{99E0EF6C-5985-B781-054A-9FC362FC789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twoCellAnchor>
    <xdr:from>
      <xdr:col>2</xdr:col>
      <xdr:colOff>147245</xdr:colOff>
      <xdr:row>0</xdr:row>
      <xdr:rowOff>130450</xdr:rowOff>
    </xdr:from>
    <xdr:to>
      <xdr:col>13</xdr:col>
      <xdr:colOff>65201</xdr:colOff>
      <xdr:row>24</xdr:row>
      <xdr:rowOff>18406</xdr:rowOff>
    </xdr:to>
    <xdr:graphicFrame macro="">
      <xdr:nvGraphicFramePr>
        <xdr:cNvPr id="2" name="Gráfico 1">
          <a:extLst>
            <a:ext uri="{FF2B5EF4-FFF2-40B4-BE49-F238E27FC236}">
              <a16:creationId xmlns:a16="http://schemas.microsoft.com/office/drawing/2014/main" id="{C984DE24-20CB-418A-B1C3-203FD0E2D2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1385956</xdr:colOff>
      <xdr:row>31</xdr:row>
      <xdr:rowOff>0</xdr:rowOff>
    </xdr:from>
    <xdr:to>
      <xdr:col>9</xdr:col>
      <xdr:colOff>303696</xdr:colOff>
      <xdr:row>47</xdr:row>
      <xdr:rowOff>152216</xdr:rowOff>
    </xdr:to>
    <xdr:graphicFrame macro="">
      <xdr:nvGraphicFramePr>
        <xdr:cNvPr id="4" name="Gráfico 3">
          <a:extLst>
            <a:ext uri="{FF2B5EF4-FFF2-40B4-BE49-F238E27FC236}">
              <a16:creationId xmlns:a16="http://schemas.microsoft.com/office/drawing/2014/main" id="{446C6A88-296C-AD7E-4D5D-F254DE1CA7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nidades%20compartidas/1%20Henry%20Moreno/CD-078-2025/TAREAS/ACTIVOS%20DE%20INFORMACION/REUNION_12JUNIO2025/ACTIVOS%20DE%20INFORMAXCION%20POR%20AREAS/RECIBIDOS/Activos_Informacion_Supersolidaria_2025_SEC_GRAL_REVISION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
      <sheetName val="UNIVERSO ACTIVOS DE INFORMACION"/>
      <sheetName val="Hoja4"/>
      <sheetName val="Hoja2"/>
      <sheetName val="Hoja1"/>
      <sheetName val="Despegable"/>
      <sheetName val="EJEMPLO DE ACTIVOS DE INFORMACI"/>
    </sheetNames>
    <sheetDataSet>
      <sheetData sheetId="0" refreshError="1"/>
      <sheetData sheetId="1" refreshError="1"/>
      <sheetData sheetId="2" refreshError="1"/>
      <sheetData sheetId="3">
        <row r="6">
          <cell r="C6">
            <v>84</v>
          </cell>
        </row>
        <row r="7">
          <cell r="C7">
            <v>52</v>
          </cell>
        </row>
        <row r="8">
          <cell r="C8">
            <v>29</v>
          </cell>
        </row>
      </sheetData>
      <sheetData sheetId="4" refreshError="1"/>
      <sheetData sheetId="5" refreshError="1"/>
      <sheetData sheetId="6"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enry Moreno Arenas" refreshedDate="45902.654249768515" createdVersion="7" refreshedVersion="7" minRefreshableVersion="3" recordCount="590" xr:uid="{00000000-000A-0000-FFFF-FFFF00000000}">
  <cacheSource type="worksheet">
    <worksheetSource name="Tb2ci"/>
  </cacheSource>
  <cacheFields count="27">
    <cacheField name="Fecha de ingreso" numFmtId="14">
      <sharedItems containsNonDate="0" containsDate="1" containsString="0" containsBlank="1" minDate="1999-06-10T00:00:00" maxDate="2025-07-22T00:00:00" count="82">
        <d v="2025-07-07T00:00:00"/>
        <d v="2021-05-01T00:00:00"/>
        <d v="2011-09-19T00:00:00"/>
        <d v="2008-08-04T00:00:00"/>
        <d v="2009-01-04T00:00:00"/>
        <d v="2019-02-25T00:00:00"/>
        <d v="2009-11-23T00:00:00"/>
        <d v="2019-08-23T00:00:00"/>
        <d v="2019-10-09T00:00:00"/>
        <d v="2019-06-12T00:00:00"/>
        <d v="2019-10-22T00:00:00"/>
        <d v="2009-11-18T00:00:00"/>
        <d v="2024-01-01T00:00:00"/>
        <d v="2024-03-11T00:00:00"/>
        <d v="2023-10-26T00:00:00"/>
        <d v="2023-11-03T00:00:00"/>
        <d v="2024-01-04T00:00:00"/>
        <d v="2020-12-01T00:00:00"/>
        <d v="2025-07-21T00:00:00"/>
        <d v="2025-07-14T00:00:00"/>
        <d v="2020-10-01T00:00:00"/>
        <d v="2020-11-01T00:00:00"/>
        <d v="2022-05-01T00:00:00"/>
        <d v="2016-05-25T00:00:00"/>
        <d v="2020-01-01T00:00:00"/>
        <d v="2025-01-01T00:00:00"/>
        <d v="2024-09-30T00:00:00"/>
        <d v="2021-09-29T00:00:00"/>
        <d v="2023-07-11T00:00:00"/>
        <d v="2020-12-31T00:00:00"/>
        <d v="2023-09-30T00:00:00"/>
        <m/>
        <d v="2021-12-21T00:00:00"/>
        <d v="2023-09-08T00:00:00"/>
        <d v="2021-12-31T00:00:00"/>
        <d v="2024-12-15T00:00:00"/>
        <d v="2022-03-01T00:00:00"/>
        <d v="2022-12-01T00:00:00"/>
        <d v="2024-12-16T00:00:00"/>
        <d v="2019-03-21T00:00:00"/>
        <d v="2022-01-01T00:00:00"/>
        <d v="2022-02-01T00:00:00"/>
        <d v="2022-07-01T00:00:00"/>
        <d v="2011-05-11T00:00:00"/>
        <d v="2012-11-01T00:00:00"/>
        <d v="2019-06-01T00:00:00"/>
        <d v="2020-11-11T00:00:00"/>
        <d v="2011-12-14T00:00:00"/>
        <d v="2023-07-17T00:00:00"/>
        <d v="2015-11-01T00:00:00"/>
        <d v="2020-05-01T00:00:00"/>
        <d v="2022-07-21T00:00:00"/>
        <d v="2022-07-18T00:00:00"/>
        <d v="2021-12-01T00:00:00"/>
        <d v="2021-04-01T00:00:00"/>
        <d v="2001-09-08T00:00:00"/>
        <d v="2000-06-19T00:00:00"/>
        <d v="1999-06-10T00:00:00"/>
        <d v="2011-09-13T00:00:00"/>
        <d v="2014-01-24T00:00:00"/>
        <d v="2019-06-27T00:00:00"/>
        <d v="2024-06-21T00:00:00"/>
        <d v="2021-05-05T00:00:00"/>
        <d v="2022-07-25T00:00:00"/>
        <d v="2022-07-26T00:00:00"/>
        <d v="2022-10-20T00:00:00"/>
        <d v="2023-10-31T00:00:00"/>
        <d v="2024-06-01T00:00:00"/>
        <d v="2023-08-01T00:00:00"/>
        <d v="2024-06-26T00:00:00"/>
        <d v="2025-07-16T00:00:00"/>
        <d v="2025-07-17T00:00:00"/>
        <d v="2024-07-23T00:00:00"/>
        <d v="2023-07-01T00:00:00"/>
        <d v="2025-03-01T00:00:00"/>
        <d v="2024-07-30T00:00:00"/>
        <d v="2023-10-20T00:00:00"/>
        <d v="2025-03-30T00:00:00"/>
        <d v="2025-04-30T00:00:00"/>
        <d v="2025-02-28T00:00:00"/>
        <d v="2025-05-30T00:00:00"/>
        <d v="2020-12-16T00:00:00"/>
      </sharedItems>
      <fieldGroup par="26" base="0">
        <rangePr groupBy="months" startDate="1999-06-10T00:00:00" endDate="2025-07-22T00:00:00"/>
        <groupItems count="14">
          <s v="(en blanco)"/>
          <s v="ene"/>
          <s v="feb"/>
          <s v="mar"/>
          <s v="abr"/>
          <s v="may"/>
          <s v="jun"/>
          <s v="jul"/>
          <s v="ago"/>
          <s v="sep"/>
          <s v="oct"/>
          <s v="nov"/>
          <s v="dic"/>
          <s v="&gt;22/07/2025"/>
        </groupItems>
      </fieldGroup>
    </cacheField>
    <cacheField name="Identificador" numFmtId="0">
      <sharedItems/>
    </cacheField>
    <cacheField name="Proceso" numFmtId="0">
      <sharedItems count="14">
        <s v="Evaluación de Sistemas de Gestión (EVGS)"/>
        <s v="Gestión de Grupos de Interés (GEGI)"/>
        <s v="Supervisión (SUPE)"/>
        <s v="Gestión de Contratación (GECO)"/>
        <s v="Gestión de Recursos Financieros (GREF)"/>
        <s v="Control Interno (COIN)"/>
        <s v="Planificación Estratégica (PLES)"/>
        <s v="Gestión de Servicios de TI (GSTI)"/>
        <s v="Gestión de Tecnologías de la Información (GETI)"/>
        <s v="Gestión Administrativa (GEAD)"/>
        <s v="Gestión de Recaudo y Cobro (GGRC)"/>
        <s v="Gestión Documental (GEDO)"/>
        <s v="Gestión Integral de Talento Humano (GITH)"/>
        <s v="Gestión del Conocimiento y la Innovación (GECI)"/>
      </sharedItems>
    </cacheField>
    <cacheField name="Nombre del activo de información" numFmtId="0">
      <sharedItems containsBlank="1"/>
    </cacheField>
    <cacheField name="Descripción del activo de información" numFmtId="0">
      <sharedItems containsBlank="1" longText="1"/>
    </cacheField>
    <cacheField name="Tipo " numFmtId="0">
      <sharedItems/>
    </cacheField>
    <cacheField name="Ubicación" numFmtId="0">
      <sharedItems/>
    </cacheField>
    <cacheField name="Confidencialidad" numFmtId="0">
      <sharedItems containsBlank="1"/>
    </cacheField>
    <cacheField name="Integridad" numFmtId="0">
      <sharedItems containsBlank="1"/>
    </cacheField>
    <cacheField name="Disponibilidad" numFmtId="0">
      <sharedItems containsBlank="1"/>
    </cacheField>
    <cacheField name="Valor Criticidad" numFmtId="0">
      <sharedItems containsString="0" containsBlank="1" containsNumber="1" containsInteger="1" minValue="0" maxValue="3"/>
    </cacheField>
    <cacheField name="Criticidad" numFmtId="0">
      <sharedItems/>
    </cacheField>
    <cacheField name="Propietario " numFmtId="0">
      <sharedItems/>
    </cacheField>
    <cacheField name="Custodio" numFmtId="0">
      <sharedItems containsBlank="1"/>
    </cacheField>
    <cacheField name="Usuario" numFmtId="0">
      <sharedItems/>
    </cacheField>
    <cacheField name="Serie" numFmtId="0">
      <sharedItems containsBlank="1" containsMixedTypes="1" containsNumber="1" containsInteger="1" minValue="200" maxValue="380" longText="1"/>
    </cacheField>
    <cacheField name="Sub Serie" numFmtId="0">
      <sharedItems containsBlank="1" containsMixedTypes="1" containsNumber="1" containsInteger="1" minValue="10" maxValue="18"/>
    </cacheField>
    <cacheField name="Formato" numFmtId="0">
      <sharedItems/>
    </cacheField>
    <cacheField name="Idioma" numFmtId="0">
      <sharedItems/>
    </cacheField>
    <cacheField name="Medio de Conservación" numFmtId="0">
      <sharedItems/>
    </cacheField>
    <cacheField name="Publicado / disponible" numFmtId="0">
      <sharedItems containsBlank="1"/>
    </cacheField>
    <cacheField name="Excepcion total o parcial" numFmtId="0">
      <sharedItems containsBlank="1"/>
    </cacheField>
    <cacheField name="Fundamento Constitucional o Legal" numFmtId="0">
      <sharedItems containsBlank="1"/>
    </cacheField>
    <cacheField name="Fundamento Jurídico de la Excepción" numFmtId="0">
      <sharedItems containsBlank="1"/>
    </cacheField>
    <cacheField name="PTEP" numFmtId="0">
      <sharedItems containsBlank="1" longText="1"/>
    </cacheField>
    <cacheField name="Trimestres" numFmtId="0" databaseField="0">
      <fieldGroup base="0">
        <rangePr groupBy="quarters" startDate="1999-06-10T00:00:00" endDate="2025-07-22T00:00:00"/>
        <groupItems count="6">
          <s v="&lt;10/06/1999"/>
          <s v="Trim.1"/>
          <s v="Trim.2"/>
          <s v="Trim.3"/>
          <s v="Trim.4"/>
          <s v="&gt;22/07/2025"/>
        </groupItems>
      </fieldGroup>
    </cacheField>
    <cacheField name="Años" numFmtId="0" databaseField="0">
      <fieldGroup base="0">
        <rangePr groupBy="years" startDate="1999-06-10T00:00:00" endDate="2025-07-22T00:00:00"/>
        <groupItems count="29">
          <s v="&lt;10/06/1999"/>
          <s v="1999"/>
          <s v="2000"/>
          <s v="2001"/>
          <s v="2002"/>
          <s v="2003"/>
          <s v="2004"/>
          <s v="2005"/>
          <s v="2006"/>
          <s v="2007"/>
          <s v="2008"/>
          <s v="2009"/>
          <s v="2010"/>
          <s v="2011"/>
          <s v="2012"/>
          <s v="2013"/>
          <s v="2014"/>
          <s v="2015"/>
          <s v="2016"/>
          <s v="2017"/>
          <s v="2018"/>
          <s v="2019"/>
          <s v="2020"/>
          <s v="2021"/>
          <s v="2022"/>
          <s v="2023"/>
          <s v="2024"/>
          <s v="2025"/>
          <s v="&gt;22/07/2025"/>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90">
  <r>
    <x v="0"/>
    <s v="EVGS-001-7E9"/>
    <x v="0"/>
    <s v="Informes  de acompañamiento y_x000a_Seguimiento al Modelo Integrado de Planeación y_x000a_Gestión – MIPG y SIG"/>
    <s v="Informe de acompañamiento y seguimiento a procesos"/>
    <s v="Información"/>
    <s v="Drive OAPS"/>
    <s v="Informacion publica"/>
    <s v="Media"/>
    <s v="Media"/>
    <n v="2"/>
    <s v="MEDIA"/>
    <s v="Evaluación Sistemas de Gestión (EVSG)"/>
    <s v="Profesional Universitario de la OAPS"/>
    <s v="Funcionarios Supersolidaria"/>
    <s v="N/A"/>
    <s v="N/A"/>
    <s v="Digital"/>
    <s v="Español"/>
    <s v="Digital"/>
    <s v="Publicado"/>
    <s v="SIN RESERVA"/>
    <m/>
    <m/>
    <m/>
  </r>
  <r>
    <x v="0"/>
    <s v="EVGS-002-7E9"/>
    <x v="0"/>
    <s v="Informes  de acompañamiento y_x000a_Seguimiento al Modelo Integrado de Planeación y_x000a_Gestión – MIPG y SIG."/>
    <s v="Informes semestrales de acompañamiento y_x000a_Seguimiento al Modelo Integrado de Planeación y_x000a_Gestión – MIPG y SIG"/>
    <s v="Información"/>
    <s v="Drive OAPS"/>
    <s v="Informacion publica"/>
    <s v="Media"/>
    <s v="Media"/>
    <n v="2"/>
    <s v="MEDIA"/>
    <s v="Evaluación Sistemas de Gestión (EVSG)"/>
    <s v="Profesional Universitario de la OAPS"/>
    <s v="Funcionarios Supersolidaria"/>
    <s v="120.24 INFORMES"/>
    <s v="120.24.17 Informes semestrales de acompañamiento y Seguimiento al Modelo Integrado de Planeación y Gestión – MIPG y SIG"/>
    <s v="Digital"/>
    <s v="Español"/>
    <s v="Digital"/>
    <s v="Publicado"/>
    <s v="SIN RESERVA"/>
    <m/>
    <m/>
    <m/>
  </r>
  <r>
    <x v="1"/>
    <s v="PR-GEGI-002"/>
    <x v="1"/>
    <s v="Definir y aplicar estrategias de comunicación"/>
    <s v="Documento que establece el procedimiento a través del cual, se crean y desarrollan las estrategias de comunicación para los distintos grupos de interés de la Superintendencia. Inicia con la identificación de una necesidad, se define nombre, slogan, objetivos y alcance; finaliza con el diseño, publicación y divulgación de información, a través de los distintos canales oficiales de la Entidad."/>
    <s v="Información"/>
    <s v="Drive"/>
    <s v="Informacion publica clasificada"/>
    <s v="Media"/>
    <s v="Media"/>
    <n v="2"/>
    <s v="MEDIA"/>
    <s v="Gestión de Grupos de Interes"/>
    <s v="INTENDENTE"/>
    <s v="Comunicaciones"/>
    <s v="MANUALES"/>
    <s v="N/A"/>
    <s v="pdf"/>
    <s v="Español"/>
    <s v="Digital"/>
    <s v="Publicado"/>
    <s v="SIN RESERVA"/>
    <s v="Ley 1266/08 art 3 lietral c, g, h, art 7 lietral 3,6"/>
    <s v="Ley 1266/08 art 3 lietral c, g, h, art 7 lietral 3,6"/>
    <s v="PTEP"/>
  </r>
  <r>
    <x v="2"/>
    <s v="GEGI-001-7E9"/>
    <x v="1"/>
    <s v="Piezas Audiovisuales (Videos)"/>
    <s v="Son elementos comunicativos de producción intelectual original, creados a partir del registro en video por cuenta propia, animaciones (2D y 3D) o que se adquieren a nombre de la Entidad por parte de terceros"/>
    <s v="Información"/>
    <s v="Drive"/>
    <s v="Informacion publica clasificada"/>
    <s v="Alta"/>
    <s v="Alta"/>
    <n v="3"/>
    <s v="ALTA"/>
    <s v="Gestión de Grupos de Interes"/>
    <s v="Comunicaciones"/>
    <s v="Funcionarios"/>
    <s v="ADMINISTRACIÓN DE PROGRAMAS EN TV_x000a_ (Las piezas audiovisuales, están contempladas en la TRD como videos institucionales)"/>
    <s v="N/A"/>
    <s v="MP4"/>
    <s v="Español"/>
    <s v="Digital"/>
    <s v="Publicado"/>
    <s v="RESERVA PARCIAL"/>
    <s v="Ley 1266/08 art 3 lietral c, g, h, art 7 lietral 3,6"/>
    <s v="Ley 1266/08 art 3 lietral c, g, h, art 7 lietral 3,6"/>
    <s v="Utilidad con fines pedagógicos, académicos y/o de investigación."/>
  </r>
  <r>
    <x v="3"/>
    <s v="GEGI-002-7E9"/>
    <x v="1"/>
    <s v="Derechos de Autor"/>
    <s v="Principalmente, el registro de una obra permite presumir quién es el creador de la misma, lo cual facilita la protección tanto de la obra como el autor."/>
    <s v="Información"/>
    <s v="Drive"/>
    <s v="Informacion publica"/>
    <s v="Alta"/>
    <s v="Alta"/>
    <n v="3"/>
    <s v="ALTA"/>
    <s v="Gestión de Grupos de Interes"/>
    <s v="Comunicaciones"/>
    <s v="Supersolidaria"/>
    <s v="CONTRATACIÓN_x000a_ (Los informes de gestión de los contratistas de Comunicaciones, contienen el detalle explícito de la sesión de derechos a la Supersolidaria de todas sus creaciones. Dicho informe, hace parte del contrato firmado por ellos y a este activo se aplica la TRD de Contratación)"/>
    <s v="N/A"/>
    <s v="pdf"/>
    <s v="Español"/>
    <s v="Digital"/>
    <s v="Publicado"/>
    <s v="SIN RESERVA"/>
    <m/>
    <m/>
    <s v="Utilidad con fines pedagógicos, académicos y/o de investigación."/>
  </r>
  <r>
    <x v="4"/>
    <s v="GEGI-003-7E9"/>
    <x v="1"/>
    <s v="Imagotipo"/>
    <s v="Representación iconográfica de la marca (Supersolidaria)"/>
    <s v="Información"/>
    <s v="Drive"/>
    <s v="Informacion publica clasificada"/>
    <s v="Alta"/>
    <s v="Alta"/>
    <n v="3"/>
    <s v="ALTA"/>
    <s v="Gestión de Grupos de Interes"/>
    <s v="Comunicaciones"/>
    <s v="Supersolidaria"/>
    <s v="PUBLICACIONES INSTITUCIONALES"/>
    <s v="N/A"/>
    <s v="imagen"/>
    <s v="Español"/>
    <s v="Digital"/>
    <s v="Publicado"/>
    <s v="RESERVA PARCIAL"/>
    <s v="Ley 1266/08 art 3 lietral c, g, h, art 7 lietral 3,6"/>
    <s v="Ley 1266/08 art 3 lietral c, g, h, art 7 lietral 3,6"/>
    <s v="Utilidad con fines pedagógicos, académicos y/o de investigación."/>
  </r>
  <r>
    <x v="2"/>
    <s v="GEGI-004-7E9"/>
    <x v="1"/>
    <s v="Piezas Gráficas (Archivos Fuente)"/>
    <s v="Son elementos comunicativos de producción intelectual original, creados a partir de componentes iconográficos, gráficos, simbólicos, textuales, audiovisuales, animaciones, entre otros; los cuales permiten su edición y/o recuperación."/>
    <s v="Información"/>
    <s v="Drive"/>
    <s v="Informacion publica clasificada"/>
    <s v="Alta"/>
    <s v="Alta"/>
    <n v="3"/>
    <s v="ALTA"/>
    <s v="Gestión de Grupos de Interes"/>
    <s v="Comunicaciones"/>
    <s v="Comunicaciones"/>
    <s v="ADMINISTRACIÓN NOTISOLIDARIO_x000a_ (Las piezas gráficas, independientemente del canal de publicación se diseñan y conservan al interior de la Supersolidaria; por lo tanto, la TRD asigna esta serie a los documentos que reflejan las actividades realizadas en cumplimiento de las funciones administrativas de la Entidad)"/>
    <s v="N/A"/>
    <s v="imagen"/>
    <s v="Español"/>
    <s v="Digital"/>
    <s v="Publicado"/>
    <s v="RESERVA PARCIAL"/>
    <s v="Ley 1266/08 art 3 lietral c, g, h, art 7 lietral 3,6"/>
    <s v="Ley 1266/08 art 3 lietral c, g, h, art 7 lietral 3,6"/>
    <s v="Utilidad con fines pedagógicos, académicos y/o de investigación."/>
  </r>
  <r>
    <x v="5"/>
    <s v="GEGI-005-7E9"/>
    <x v="1"/>
    <s v="Roches de Video"/>
    <s v="Material en video que se conserva en formato original, sobre el cual, no se ha realizado ningún proceso de edición, ajuste de color o recorte."/>
    <s v="Información"/>
    <s v="Drive"/>
    <s v="Informacion publica clasificada"/>
    <s v="Alta"/>
    <s v="Alta"/>
    <n v="3"/>
    <s v="ALTA"/>
    <s v="Gestión de Grupos de Interes"/>
    <s v="Comunicaciones"/>
    <s v="Comunicaciones"/>
    <s v="ADMINISTRACIÓN DE PROGRAMAS EN TV_x000a_ (El material audiovisual sin editar, está contemplado en la TRD como videos institucionales)"/>
    <s v="N/A"/>
    <s v="MP4"/>
    <s v="Español"/>
    <s v="Digital"/>
    <s v="Publicado"/>
    <s v="RESERVA PARCIAL"/>
    <s v="Ley 1266/08 art 3 lietral c, g, h, art 7 lietral 3,6"/>
    <s v="Ley 1266/08 art 3 lietral c, g, h, art 7 lietral 3,6"/>
    <s v="Utilidad con fines pedagógicos, académicos y/o de investigación."/>
  </r>
  <r>
    <x v="6"/>
    <s v="GEGI-006-7E9"/>
    <x v="1"/>
    <s v="Base de Datos Encuestas"/>
    <s v="En estas bases de datos se consolidan las respuestas de los usuarios internos y externos que participan en los eventos, encuentros solidarios o en las actividades de participación que realiza la Supersolidaria y que reflejan la opinión particular sobre los elementos que se determinan para calificar o valorar el desarrollo de las sesiones presenciales y/o virtuales"/>
    <s v="Información"/>
    <s v="Drive"/>
    <s v="Informacion publica clasificada"/>
    <s v="Alta"/>
    <s v="Alta"/>
    <n v="3"/>
    <s v="ALTA"/>
    <s v="Gestión de Grupos de Interes"/>
    <s v="Comunicaciones"/>
    <s v="Comunicaciones"/>
    <s v="INVENTARIOS"/>
    <s v="N/A"/>
    <s v="xlsx"/>
    <s v="Español"/>
    <s v="Digital"/>
    <s v="Publicado"/>
    <s v="RESERVA PARCIAL"/>
    <s v="Decreto 103/15 art 25"/>
    <s v="Decreto 103/15 art 25"/>
    <s v="Utilidad con fines de control social con base en la normativa asociada a la transparencia en la gestión pública"/>
  </r>
  <r>
    <x v="7"/>
    <s v="GEGI-007-7E9"/>
    <x v="1"/>
    <s v="Base de Datos Periodistas"/>
    <s v="En estas bases de datos se consolidan los datos básicos que permiten a Comunicaciones, establecer un contacto permante con los medios de comunicación local, nacional, regional y aquellos especializados en el sector solidario. Algunos de ellos son: correo electrónico, celular, medio de comunicación al que pertenece y fuente periodística."/>
    <s v="Información"/>
    <s v="Drive"/>
    <s v="Informacion publica clasificada"/>
    <s v="Alta"/>
    <s v="Alta"/>
    <n v="3"/>
    <s v="ALTA"/>
    <s v="Gestión de Grupos de Interes"/>
    <s v="Comunicaciones"/>
    <s v="Comunicaciones"/>
    <s v="INVENTARIOS"/>
    <s v="N/A"/>
    <s v="xlsx"/>
    <s v="Español"/>
    <s v="Digital"/>
    <s v="Publicado"/>
    <s v="RESERVA PARCIAL"/>
    <s v="Decreto 103/15 art 25"/>
    <s v="Decreto 103/15 art 25"/>
    <s v="Utilidad con fines de control social con base en la normativa asociada a la transparencia en la gestión pública"/>
  </r>
  <r>
    <x v="8"/>
    <s v="GEGI-008-7E9"/>
    <x v="1"/>
    <s v="Bases de Datos Oficinas Comunicaciones"/>
    <s v="En estas bases de datos se consolidan los datos de contacto de las oficinas de comunicaciones de otras entidades, influenciadores, líderes de opinión, conferencistas, asistentes a eventos, encuestas."/>
    <s v="Información"/>
    <s v="Drive"/>
    <s v="Informacion publica clasificada"/>
    <s v="Alta"/>
    <s v="Alta"/>
    <n v="3"/>
    <s v="ALTA"/>
    <s v="Gestión de Grupos de Interes"/>
    <s v="Comunicaciones"/>
    <s v="Comunicaciones"/>
    <s v="INVENTARIOS"/>
    <s v="N/A"/>
    <s v="xlsx"/>
    <s v="Español"/>
    <s v="Digital"/>
    <s v="Publicado"/>
    <s v="RESERVA PARCIAL"/>
    <s v="Ley 1712/14 art 19 literal e"/>
    <s v="Ley 1712/14 art 19 literal e"/>
    <s v="Utilidad con fines de control social con base en la normativa asociada a la transparencia en la gestión pública"/>
  </r>
  <r>
    <x v="9"/>
    <s v="GEGI-009-7E9"/>
    <x v="1"/>
    <s v="Base de Datos Proveedores (Conferencistas)"/>
    <s v="En estas bases de datos se consolidan los datos de contacto de las personas externas a la Entidad que apoyan la realización de eventos, como es el caso de los conferencistas y/o proveedores de servicios de comunicaciónes como: monitoreo de medios, diseño y diagramación de productos editoriales, entre otros"/>
    <s v="Información"/>
    <s v="Drive"/>
    <s v="Informacion publica clasificada"/>
    <s v="Alta"/>
    <s v="Alta"/>
    <n v="3"/>
    <s v="ALTA"/>
    <s v="Gestión de Grupos de Interes"/>
    <s v="Comunicaciones"/>
    <s v="Comunicaciones"/>
    <s v="INVENTARIOS"/>
    <s v="N/A"/>
    <s v="xlsx"/>
    <s v="Español"/>
    <s v="Digital"/>
    <s v="Publicado"/>
    <s v="RESERVA PARCIAL"/>
    <s v="Ley 1266/08 art 3 lietral c, g, h, art 7 lietral 3,6"/>
    <s v="Ley 1266/08 art 3 lietral c, g, h, art 7 lietral 3,6"/>
    <s v="Utilidad con fines de control social con base en la normativa asociada a la transparencia en la gestión pública"/>
  </r>
  <r>
    <x v="10"/>
    <s v="GEGI-010-7E9"/>
    <x v="1"/>
    <s v="Base de Datos Inscritos a Eventos"/>
    <s v="En estas bases de datos se consolidan los datos de contacto y de caracterización de los usuarios internos y externos que participan en los eventos, encuentros solidarios o en las actividades de participación que realiza la Supersolidaria y que reflejan el número de interesados en el desarrollo de las sesiones presenciales y/o virtuales"/>
    <s v="Información"/>
    <s v="Drive"/>
    <s v="Informacion publica clasificada"/>
    <s v="Alta"/>
    <s v="Alta"/>
    <n v="3"/>
    <s v="ALTA"/>
    <s v="Gestión de Grupos de Interes"/>
    <s v="Comunicaciones"/>
    <s v="Comunicaciones"/>
    <s v="INVENTARIOS"/>
    <s v="N/A"/>
    <s v="xlsx"/>
    <s v="Español"/>
    <s v="Digital"/>
    <s v="Publicado"/>
    <s v="RESERVA PARCIAL"/>
    <s v="Ley 1266/08 art 3 lietral c, g, h, art 7 lietral 3,6"/>
    <s v="Ley 1266/08 art 3 lietral c, g, h, art 7 lietral 3,6"/>
    <s v="Utilidad con fines de control social con base en la normativa asociada a la transparencia en la gestión pública"/>
  </r>
  <r>
    <x v="11"/>
    <s v="GEGI-011-7E9"/>
    <x v="1"/>
    <s v="Inventario Videos Institucionales (Supersolidaria Te Ve)"/>
    <s v="Formato establecido por el sistema de gestión documental para realizar el inventario de los videos elaborados por Comunicaciones o por terceros para la Entidad; entre ellos, el programa Supersolidaria Te Ve y en el que se detallan las características y/o descripción técnica de los mismos"/>
    <s v="Información"/>
    <s v="Drive"/>
    <s v="Informacion publica clasificada"/>
    <s v="Alta"/>
    <s v="Alta"/>
    <n v="3"/>
    <s v="ALTA"/>
    <s v="Gestión de Grupos de Interes"/>
    <s v="Comunicaciones"/>
    <s v="Comunicaciones"/>
    <s v="INVENTARIOS"/>
    <s v="INVENTARIO DOCUMENTAL"/>
    <s v="xlsx"/>
    <s v="Español"/>
    <s v="Digital"/>
    <s v="Publicado"/>
    <s v="RESERVA PARCIAL"/>
    <s v="Ley 1266/08 art 3 lietral c, g, h, art 7 lietral 3,6"/>
    <s v="Ley 1266/08 art 3 lietral c, g, h, art 7 lietral 3,6"/>
    <s v="Utilidad con fines pedagógicos, académicos y/o de investigación."/>
  </r>
  <r>
    <x v="5"/>
    <s v="GEGI-012-7E9"/>
    <x v="1"/>
    <s v="Carteleras Virtuales"/>
    <s v="Pantallas ubicadas en las instalaciones de la Entidad, a través de las cuales se comparte contendio relacionado con la Superintendencia para los grupos de valor, interés y demás interesados"/>
    <s v="Hardware"/>
    <s v="Almacenamiento Local"/>
    <s v="Informacion publica"/>
    <s v="Alta"/>
    <s v="Media"/>
    <n v="2"/>
    <s v="MEDIA"/>
    <s v="Gestión de Grupos de Interes"/>
    <s v="Comunicaciones"/>
    <s v="Supersolidaria"/>
    <s v="ADMINISTRACIÓN NOTISOLIDARIO_x000a_ (Se considera esta serie documental, debido a que a través de las carteleras virtuales, se evidencian las actividades realizadas en cumplimiento de las funciones administrativas de la Supersolidaria)"/>
    <s v="N/A"/>
    <s v="N/A"/>
    <s v="Español"/>
    <s v="Físico "/>
    <s v="Publicado"/>
    <s v="SIN RESERVA"/>
    <m/>
    <m/>
    <s v="Utilidad con fines pedagógicos, académicos y/o de investigación."/>
  </r>
  <r>
    <x v="5"/>
    <s v="GEGI-013-7E9"/>
    <x v="1"/>
    <s v="Archivo Fotográfico"/>
    <s v="Fotografías que corresponden a las actividades diarias de la Entidad, eventos, encuentros solidarios y/o demás jornadas presenciales o virtuales que realiza la Superintendencia; incluídas aquellas en las que participa a través de sus voceros oficiales"/>
    <s v="Información"/>
    <s v="Drive"/>
    <s v="Informacion publica clasificada"/>
    <s v="Alta"/>
    <s v="Alta"/>
    <n v="3"/>
    <s v="ALTA"/>
    <s v="Gestión de Grupos de Interes"/>
    <s v="Comunicaciones"/>
    <s v="Comunicaciones"/>
    <s v="INVENTARIOS"/>
    <s v="INVENTARIO DOCUMENTAL"/>
    <s v="imagen"/>
    <s v="Español"/>
    <s v="Digital"/>
    <s v="Publicado"/>
    <s v="RESERVA PARCIAL"/>
    <s v="Ley 1266/08 art 3 lietral c, g, h, art 7 lietral 3,6"/>
    <s v="Ley 1266/08 art 3 lietral c, g, h, art 7 lietral 3,6"/>
    <s v="Utilidad con fines pedagógicos, académicos y/o de investigación."/>
  </r>
  <r>
    <x v="12"/>
    <s v="GEGI-014-7E9"/>
    <x v="1"/>
    <s v="Tik tok"/>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s v="Utilidad con fines de control social con base en la normativa asociada a la transparencia en la gestión pública"/>
  </r>
  <r>
    <x v="13"/>
    <s v="GEGI-015-7E9"/>
    <x v="1"/>
    <s v="Página de Analítica de Datos"/>
    <s v="Página con informes y tableros de control con las especifidades y características del sector solidario."/>
    <s v="Información"/>
    <s v="PÁGINA WEB"/>
    <s v="Informacion publica"/>
    <s v="Alta"/>
    <s v="Alta"/>
    <n v="3"/>
    <s v="ALTA"/>
    <s v="Gestión de Grupos de Interes"/>
    <s v="Comunicaciones"/>
    <s v="Comunicaciones"/>
    <s v="PUBLICACIONES INSTITUCIONALES"/>
    <s v="N/A"/>
    <s v="N/A"/>
    <s v="Español"/>
    <s v="Digital"/>
    <s v="Publicado"/>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s v="Utilidad con fines pedagógicos, académicos y/o de investigación."/>
  </r>
  <r>
    <x v="14"/>
    <s v="GEGI-016-7E9"/>
    <x v="1"/>
    <s v="Plantilla - Acuse cierre respuesta completa - Delegatura Asociativa"/>
    <s v="Documento respuesta al pet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17-7E9"/>
    <x v="1"/>
    <s v="Plantilla - Acuse peticionario respuesta incompleta - Delegatura Asociativa"/>
    <s v="Documento respuesta al peticionario, cuando la organizacion no remite respuesta completa."/>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18-7E9"/>
    <x v="1"/>
    <s v="Plantilla - Acuse PQRS intervenidas o liquidación Supersolidaria - Delegatura Asociativa"/>
    <s v="Documento respuesta al pet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19-7E9"/>
    <x v="1"/>
    <s v="Plantilla - Acuse PQRS órganos de administración y control social - Delegatura Asociativa"/>
    <s v="Documento respuesta al peti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22-7E9"/>
    <x v="1"/>
    <s v="Plantilla - Acuse traslado por competencia - Delegatura Asociativa"/>
    <s v="Documento respuesta al peticionario sobre organizaciones no vigiladas por la Superintendencia."/>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23-7E9"/>
    <x v="1"/>
    <s v="Plantilla - Respuesta a solicitud de información - Delegatura Asociativa"/>
    <s v="Documento respuesta al pet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24-7E9"/>
    <x v="1"/>
    <s v="Plantilla - Ya se dio respuesta - Delegatura Asociativa"/>
    <s v="Documento respuesta al pet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25-7E9"/>
    <x v="1"/>
    <s v="Plantilla - Respuesta a entidades estatales - Delegatura Asociativa"/>
    <s v="Documento de respuesta a solicitudes de informacion de entes de control."/>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26-7E9"/>
    <x v="1"/>
    <s v="Plantilla -Traslado a entidades intervenidas Supersociedades - Delegatura Asociativa"/>
    <s v="Documento de requerimiento al Agente interventor nombrado por Supersociedades sobre organizaciones vigiladas."/>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27-7E9"/>
    <x v="1"/>
    <s v="Plantilla -Traslado respuesta - Delegatura Asociativa"/>
    <s v="documento de traslado al peticiones sobre respuesta."/>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0"/>
    <s v="GEGI-028-7E9"/>
    <x v="1"/>
    <s v="Base de Datos Inscritos a Eventos"/>
    <s v="En estas bases de datos se consolidan los datos de contacto y de caracterización de los usuarios internos y externos que participan en los eventos, encuentros solidarios o en las actividades de participación que realiza la Supersolidaria y que reflejan el número de interesados en el desarrollo de las sesiones presenciales y/o virtuales"/>
    <s v="Información"/>
    <s v="Drive"/>
    <s v="Informacion publica clasificada"/>
    <s v="Alta"/>
    <s v="Alta"/>
    <n v="3"/>
    <s v="ALTA"/>
    <s v="Gestión de Grupos de Interes"/>
    <s v="Comunicaciones"/>
    <s v="Comunicaciones"/>
    <s v="INVENTARIOS"/>
    <s v="N/A"/>
    <s v="xlsx"/>
    <s v="Español"/>
    <s v="Digital"/>
    <s v="Publicado"/>
    <s v="RESERVA PARCIAL"/>
    <s v="Ley 1266/08 art 3 lietral c, g, h, art 7 lietral 3,6"/>
    <s v="Ley 1266/08 art 3 lietral c, g, h, art 7 lietral 3,6"/>
    <m/>
  </r>
  <r>
    <x v="5"/>
    <s v="GEGI-029-7E9"/>
    <x v="1"/>
    <s v="Archivo Fotográfico"/>
    <s v="Fotografías que corresponden a las actividades diarias de la Entidad, eventos, encuentros solidarios y/o demás jornadas presenciales o virtuales que realiza la Superintendencia; incluídas aquellas en las que participa a través de sus voceros oficiales"/>
    <s v="Información"/>
    <s v="Drive"/>
    <s v="Informacion publica clasificada"/>
    <s v="Alta"/>
    <s v="Alta"/>
    <n v="3"/>
    <s v="ALTA"/>
    <s v="Gestión de Grupos de Interes"/>
    <s v="Comunicaciones"/>
    <s v="Comunicaciones"/>
    <s v="INVENTARIOS"/>
    <s v="INVENTARIO DOCUMENTAL"/>
    <s v="imagen"/>
    <s v="Español"/>
    <s v="Digital"/>
    <s v="Publicado"/>
    <s v="RESERVA PARCIAL"/>
    <s v="Ley 1266/08 art 3 lietral c, g, h, art 7 lietral 3,6"/>
    <s v="Ley 1266/08 art 3 lietral c, g, h, art 7 lietral 3,6"/>
    <m/>
  </r>
  <r>
    <x v="12"/>
    <s v="GEGI-030-7E9"/>
    <x v="1"/>
    <s v="Tik tok"/>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15"/>
    <s v="GEGI-031-7E9"/>
    <x v="1"/>
    <s v="Informe de Estado de Atención de PQRSD"/>
    <s v="Informe Trimestral de la Gestion PQRS."/>
    <s v="Información"/>
    <s v="PÁGINA WEB"/>
    <s v="Informacion publica"/>
    <s v="Media"/>
    <s v="Media"/>
    <n v="2"/>
    <s v="MEDIA"/>
    <s v="SECRETARIA GENERAL"/>
    <s v="OAPS"/>
    <s v="ACTIVO A CARGO DEL GRUPO DE RELACIONAMIENTO CON LA CIUDADANIA"/>
    <s v="INFORMES"/>
    <s v="Informes de Estado de atención de PQRSD"/>
    <s v="docx"/>
    <s v="Español"/>
    <s v="Digital"/>
    <s v="Publicado"/>
    <s v="RESERVA PARCIAL"/>
    <s v="Ley 1712/14 art 19 literal e"/>
    <s v="Ley 1712/14 art 19 literal e"/>
    <m/>
  </r>
  <r>
    <x v="15"/>
    <s v="GEGI-032-7E9"/>
    <x v="1"/>
    <s v="Informe de gestión"/>
    <s v="Informe de gestión."/>
    <s v="Información"/>
    <s v="En servicios de almacenamiento en la nube de la institución (Drive)"/>
    <s v="Informacion publica"/>
    <s v="Media"/>
    <s v="Media"/>
    <n v="2"/>
    <s v="MEDIA"/>
    <s v="SECRETARIA GENERAL"/>
    <s v="OAPS"/>
    <s v="ACTIVO A CARGO DEL GRUPO DE RELACIONAMIENTO CON LA CIUDADANIA"/>
    <s v="INFORMES"/>
    <s v="Informes de Gestión"/>
    <s v="docx"/>
    <s v="Español"/>
    <s v="Digital"/>
    <s v="Publicado"/>
    <s v="RESERVA PARCIAL"/>
    <s v="Ley 1712/14 art 19 literal e"/>
    <s v="Ley 1712/14 art 19 literal e"/>
    <m/>
  </r>
  <r>
    <x v="15"/>
    <s v="GEGI-033-7E9"/>
    <x v="1"/>
    <s v="Informe de satisfacción de atención al usuario"/>
    <s v="Informe de satisfacción."/>
    <s v="Información"/>
    <s v="PÁGINA WEB"/>
    <s v="Informacion publica"/>
    <s v="Media"/>
    <s v="Media"/>
    <n v="2"/>
    <s v="MEDIA"/>
    <s v="SECRETARIA GENERAL"/>
    <s v="OAPS"/>
    <s v="ACTIVO A CARGO DEL GRUPO DE RELACIONAMIENTO CON LA CIUDADANIA"/>
    <s v="INFORMES"/>
    <s v="Informes de satisfaccion de atención al usuario"/>
    <s v="pdf"/>
    <s v="Español"/>
    <s v="Digital"/>
    <s v="Publicado"/>
    <s v="RESERVA PARCIAL"/>
    <s v="Ley 1712/14 art 19 literal e"/>
    <s v="Ley 1712/14 art 19 literal e"/>
    <m/>
  </r>
  <r>
    <x v="15"/>
    <s v="GEGI-034-7E9"/>
    <x v="1"/>
    <s v="Polílica de participacion ciudadana en la gestion publica"/>
    <s v="Participacion Ciudadana."/>
    <s v="Información"/>
    <s v="PÁGINA WEB"/>
    <s v="Informacion publica"/>
    <s v="Media"/>
    <s v="Media"/>
    <n v="2"/>
    <s v="MEDIA"/>
    <s v="SECRETARIA GENERAL"/>
    <s v="OAPS"/>
    <s v="ACTIVO A CARGO DEL GRUPO DE RELACIONAMIENTO CON LA CIUDADANIA"/>
    <s v="POLÍTICAS"/>
    <s v="Politica de participacion ciudadana en la gestion publica"/>
    <s v="pdf"/>
    <s v="Español"/>
    <s v="Digital"/>
    <s v="Publicado"/>
    <s v="RESERVA PARCIAL"/>
    <s v="Ley 1712/14 art 19 literal e"/>
    <s v="Ley 1712/14 art 19 literal e"/>
    <m/>
  </r>
  <r>
    <x v="15"/>
    <s v="GEGI-035-7E9"/>
    <x v="1"/>
    <s v="Estrategia para la aplicación de lenguaje claro SES"/>
    <s v="Estrategia para la aplicación de lenguaje claro SES."/>
    <s v="Información"/>
    <s v="En servicios de almacenamiento en la nube de la institución (Drive)"/>
    <s v="Informacion publica"/>
    <s v="Media"/>
    <s v="Media"/>
    <n v="2"/>
    <s v="MEDIA"/>
    <s v="SECRETARIA GENERAL"/>
    <s v="OAPS"/>
    <s v="ACTIVO A CARGO DEL GRUPO DE RELACIONAMIENTO CON LA CIUDADANIA"/>
    <s v="POLÍTICAS"/>
    <s v="Politica de Simplificacion y Racionalizacion del tramite"/>
    <s v="pdf"/>
    <s v="Español"/>
    <s v="Digital"/>
    <s v="Publicado"/>
    <s v="SIN RESERVA"/>
    <s v="Ley 1266/08 art 3 lietral c, g, h, art 7 lietral 3,6"/>
    <s v="Ley 1266/08 art 3 lietral c, g, h, art 7 lietral 3,6"/>
    <m/>
  </r>
  <r>
    <x v="16"/>
    <s v="GEGI-0108-7E9"/>
    <x v="1"/>
    <s v="Matriz de escalonamiento CAU"/>
    <s v="Matriz de escalonamiento de casos prioritarios."/>
    <s v="Información"/>
    <s v="En servicios de almacenamiento en la nube de la institución (Drive)"/>
    <s v="Informacion publica"/>
    <s v="Media"/>
    <s v="Media"/>
    <n v="2"/>
    <s v="MEDIA"/>
    <s v="SECRETARIA GENERAL"/>
    <s v="OAPS"/>
    <s v="ACTIVO A CARGO DEL GRUPO DE RELACIONAMIENTO CON LA CIUDADANIA"/>
    <s v="INSTRUMENTOS DE CONTROL"/>
    <s v="Instrumentos de control de Atención a Ciudadanía"/>
    <s v="xlsx"/>
    <s v="Español"/>
    <s v="Digital"/>
    <s v="Publicado"/>
    <s v="RESERVA PARCIAL"/>
    <s v="Ley 1712/14 art 19 literal e"/>
    <s v="Ley 1712/14 art 19 literal e"/>
    <m/>
  </r>
  <r>
    <x v="1"/>
    <s v="FT-GEGI-001"/>
    <x v="1"/>
    <s v="Matriz de Registro CAU"/>
    <s v="Matriz de registro de cada una de las atenciones."/>
    <s v="Información"/>
    <s v="En servicios de almacenamiento en la nube de la institución (Drive)"/>
    <s v="Informacion publica"/>
    <s v="Media"/>
    <s v="Media"/>
    <n v="2"/>
    <s v="MEDIA"/>
    <s v="SECRETARIA GENERAL"/>
    <s v="OAPS"/>
    <s v="ACTIVO A CARGO DEL GRUPO DE RELACIONAMIENTO CON LA CIUDADANIA"/>
    <s v="INSTRUMENTOS DE CONTROL"/>
    <s v="Instrumentos de control de Atención a Ciudadanía"/>
    <s v="xlsx"/>
    <s v="Español"/>
    <s v="Digital"/>
    <s v="Publicado"/>
    <s v="RESERVA PARCIAL"/>
    <s v="Ley 1266/08 art 3 lietral c, g, h, art 7 lietral 3,6"/>
    <s v="Decreto 103/15 art 25"/>
    <m/>
  </r>
  <r>
    <x v="16"/>
    <s v="FT-GEGI-003"/>
    <x v="1"/>
    <s v="Matriz de reparto"/>
    <s v="Matriz de la forma en que se reparte las múltiples comunicaciones para su gestión."/>
    <s v="Información"/>
    <s v="En servicios de almacenamiento en la nube de la institución (Drive)"/>
    <s v="Informacion publica"/>
    <s v="Media"/>
    <s v="Media"/>
    <n v="2"/>
    <s v="MEDIA"/>
    <s v="SECRETARIA GENERAL"/>
    <s v="OAPS"/>
    <s v="ACTIVO A CARGO DEL GRUPO DE RELACIONAMIENTO CON LA CIUDADANIA"/>
    <s v="INSTRUMENTOS DE CONTROL"/>
    <s v="Instrumentos de control de Atención a Ciudadanía"/>
    <s v="xlsx"/>
    <s v="Español"/>
    <s v="Digital"/>
    <s v="Publicado"/>
    <s v="RESERVA PARCIAL"/>
    <s v="Ley 1266/08 art 3 lietral c, g, h, art 7 lietral 3,6"/>
    <s v="Decreto 103/15 art 25"/>
    <m/>
  </r>
  <r>
    <x v="1"/>
    <s v="FT-GEGI-005"/>
    <x v="1"/>
    <s v="Formulario inscripción eventos y/o encuentros solidarios"/>
    <s v="Formulario de inscripción."/>
    <s v="Información"/>
    <s v="PABLO"/>
    <s v="Informacion publica"/>
    <s v="Media"/>
    <s v="Media"/>
    <n v="2"/>
    <s v="MEDIA"/>
    <s v="SECRETARIA GENERAL"/>
    <s v="OAPS"/>
    <s v="ACTIVO A CARGO DEL GRUPO DE RELACIONAMIENTO CON LA CIUDADANIA"/>
    <s v="PETICIONES, QUEJAS, RECLAMOS, SUGERENCIAS Y DENUNCIAS- PQRSD"/>
    <s v="Formulario inscripción eventos y/o encuentros solidarios"/>
    <s v="xlsx"/>
    <s v="Español"/>
    <s v="Digital"/>
    <s v="Publicado"/>
    <s v="RESERVA PARCIAL"/>
    <s v="Ley 1266/08 art 3 lietral c, g, h, art 7 lietral 3,6"/>
    <s v="Ley 1266/08 art 3 lietral c, g, h, art 7 lietral 3,6"/>
    <m/>
  </r>
  <r>
    <x v="1"/>
    <s v="FT-GEGI-007"/>
    <x v="1"/>
    <s v="Plan de Comunicaciones"/>
    <s v="Soporte de un plan."/>
    <s v="Información"/>
    <s v="PABLO"/>
    <s v="Informacion publica"/>
    <s v="Media"/>
    <s v="Media"/>
    <n v="2"/>
    <s v="MEDIA"/>
    <s v="SECRETARIA GENERAL"/>
    <s v="OAPS"/>
    <s v="ACTIVO A CARGO DEL GRUPO DE RELACIONAMIENTO CON LA CIUDADANIA"/>
    <s v="PETICIONES, QUEJAS, RECLAMOS, SUGERENCIAS Y DENUNCIAS- PQRSD"/>
    <s v="Plan de Comunicaciones"/>
    <s v="pdf"/>
    <s v="Español"/>
    <s v="Digital"/>
    <s v="Publicado"/>
    <s v="RESERVA PARCIAL"/>
    <s v="Ley 1266/08 art 3 lietral c, g, h, art 7 lietral 3,6"/>
    <s v="Ley 1266/08 art 3 lietral c, g, h, art 7 lietral 3,6"/>
    <m/>
  </r>
  <r>
    <x v="15"/>
    <s v="FT-GEGI-013"/>
    <x v="1"/>
    <s v="Formato de procesos Delegatura Asociativa"/>
    <s v="Formato."/>
    <s v="Información"/>
    <s v="En servicios de almacenamiento en la nube de la institución (Drive)"/>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15"/>
    <s v="FT-GEGI-015"/>
    <x v="1"/>
    <s v="Formato solicitud producto o servicio"/>
    <s v="Formato."/>
    <s v="Información"/>
    <s v="En servicios de almacenamiento en la nube de la institución (Drive)"/>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15"/>
    <s v="FT-GEGI-019"/>
    <x v="1"/>
    <s v="Formato encuesta interna satisfacción estrategias comunicación grupos de interés"/>
    <s v="Formato de encuesta."/>
    <s v="Información"/>
    <s v="En servicios de almacenamiento en la nube de la institución (Drive)"/>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17"/>
    <s v="MT-GEGI-001"/>
    <x v="1"/>
    <s v="Metodología Aplicación de Lenguaje Claro SES"/>
    <s v="Documento que a través de la aplicación de lineamientos de lenguaje claro y teniendo en cuenta el contenido, estructura y diseño de los documentos escritos que produce la Supersolidaria, busca mejorar la comunicación entre los servidores públicos de esta Superintendencia y los grupos de interés, que acceden a dicha información."/>
    <s v="Información"/>
    <s v="PABLO"/>
    <s v="Informacion publica clasificada"/>
    <s v="Media"/>
    <s v="Media"/>
    <n v="2"/>
    <s v="MEDIA"/>
    <s v="Gestión de Grupos de Interes"/>
    <s v="INTENDENTE"/>
    <s v="Funcionarios"/>
    <s v="MANUALES"/>
    <s v="N/A"/>
    <s v="pdf"/>
    <s v="Español"/>
    <s v="Digital"/>
    <s v="Publicado"/>
    <s v="SIN RESERVA"/>
    <s v="Ley 1266/08 art 3 lietral c, g, h, art 7 lietral 3,6"/>
    <s v="Ley 1266/08 art 3 lietral c, g, h, art 7 lietral 3,6"/>
    <m/>
  </r>
  <r>
    <x v="1"/>
    <s v="PO-GEGI-002"/>
    <x v="1"/>
    <s v="Política de comunicaciones"/>
    <s v="directrices generales de las comunicaciones internas y externas."/>
    <s v="Información"/>
    <s v="PABLO"/>
    <s v="Informacion publica"/>
    <s v="Media"/>
    <s v="Media"/>
    <n v="2"/>
    <s v="MEDIA"/>
    <s v="SECRETARIA GENERAL"/>
    <s v="OAPS"/>
    <s v="ACTIVO A CARGO DEL GRUPO DE RELACIONAMIENTO CON LA CIUDADANIA"/>
    <s v="POLÍTICAS"/>
    <s v="Política de comunicaciones"/>
    <s v="pdf"/>
    <s v="Español"/>
    <s v="Digital"/>
    <s v="Publicado"/>
    <s v="SIN RESERVA"/>
    <s v="Ley 1266/08 art 3 lietral c, g, h, art 7 lietral 3,6"/>
    <s v="Ley 1266/08 art 3 lietral c, g, h, art 7 lietral 3,6"/>
    <m/>
  </r>
  <r>
    <x v="1"/>
    <s v="SUF-001-7E9"/>
    <x v="2"/>
    <s v="Tocken firma"/>
    <s v="Dispositivo electronico para firmar documentos digitalmente"/>
    <s v="Hardware"/>
    <s v="Delegados, intedentes, cordinadores"/>
    <s v="Informacion publica reservada"/>
    <s v="Alta"/>
    <s v="Alta"/>
    <n v="3"/>
    <s v="ALTA"/>
    <s v="Delegatura para la supervision de la actividad finanicera en el cooperativismo"/>
    <s v="Delegados, intedentes, coordinadores"/>
    <s v="Delegados, intedentes, coordinadores"/>
    <s v="N/A"/>
    <s v="N/A"/>
    <s v="físico"/>
    <s v="Español"/>
    <s v="Físico "/>
    <s v="Disponible "/>
    <s v="RESERVA PARCIAL"/>
    <s v="Decreto 103/15 art 25"/>
    <s v="Decreto 103/15 art 25"/>
    <s v="PTEP"/>
  </r>
  <r>
    <x v="18"/>
    <s v="SUF-008-7E9"/>
    <x v="2"/>
    <s v="Proceso de Supervisión documentado en PABLO"/>
    <s v="Registro de Actividades de inspección, vigilancia y control y demás actuaciones resultado de la implementación de los procedimientos documentados; así como, documentos de trabajo que conforman el expediente digital"/>
    <s v="Información"/>
    <s v="Servidor Interno"/>
    <s v="Informacion publica reservada"/>
    <s v="Alta"/>
    <s v="Alta"/>
    <n v="3"/>
    <s v="ALTA"/>
    <s v="Delegatura para la supervision de la actividad finanicera en el cooperativismo"/>
    <s v="Oficina Asesora de Planeación y Sistemas"/>
    <s v="Superintendente (a), Delegado (a), Intedente (a), Coordinadores, Oficina Asesora Jurídica, Empresas Solidarias, Entes de Control (Grupos de valor)"/>
    <n v="220"/>
    <s v="220.32.15"/>
    <s v="pdf"/>
    <s v="Español"/>
    <s v="Digital"/>
    <s v="Disponible "/>
    <m/>
    <m/>
    <m/>
    <s v="PTEP"/>
  </r>
  <r>
    <x v="1"/>
    <s v="SUA-001-7E9"/>
    <x v="2"/>
    <s v="Tocken firma"/>
    <s v="Dispositivo electronico para firmar documentos digitalmente"/>
    <s v="Hardware"/>
    <s v="Almacenamiento Local"/>
    <s v="Informacion publica reservada"/>
    <s v="Alta"/>
    <s v="Alta"/>
    <n v="3"/>
    <s v="ALTA"/>
    <s v="Delegatura del Ahorro y la Forma Asociativa Solidaria"/>
    <s v="Delegados, intedentes, cordinadores"/>
    <s v="Delegados, intedentes, cordinadores"/>
    <s v="N/A"/>
    <s v="N/A"/>
    <s v="físico"/>
    <s v="Español"/>
    <s v="Físico "/>
    <s v="Disponible "/>
    <s v="RESERVA PARCIAL"/>
    <s v="Decreto 103/15 art 25"/>
    <s v="Decreto 103/15 art 25"/>
    <m/>
  </r>
  <r>
    <x v="18"/>
    <s v="SUA-002-7E9"/>
    <x v="2"/>
    <s v="Actividades de vigilancia financiera a Cooperativas y Otras"/>
    <s v="REGISTRO de actuaciones de vigilancia financiera gestionadas por el sistema de gestión documental a las cooperativas, asociaciones mutuales y otras organizaciones solidarias"/>
    <s v="Información"/>
    <s v="Servidor Nube"/>
    <m/>
    <m/>
    <m/>
    <n v="0"/>
    <e v="#N/A"/>
    <s v="Delegatura del Ahorro y la Forma Asociativa Solidaria"/>
    <s v="Oficina Asesora de Planeación y Sistemas"/>
    <s v="Superintendente, Delegados, intedentes, cordinadores, oficina juridica, organizaciones solidarias, entes de control (Grupos de valor)"/>
    <s v="310.34"/>
    <s v="16-20"/>
    <s v="pdf"/>
    <s v="Español"/>
    <s v="Digital"/>
    <s v="Disponible "/>
    <m/>
    <m/>
    <m/>
    <m/>
  </r>
  <r>
    <x v="18"/>
    <s v="SUA-003-7E9"/>
    <x v="2"/>
    <s v="Actividades de vigilancia financiera a Fondos de Empleados"/>
    <s v="REGISTRO de actuaciones de vigilancia financiera gestionadas por el sistema de gestión documental a los fondos de empleados"/>
    <s v="Información"/>
    <s v="Servidor Nube"/>
    <m/>
    <m/>
    <m/>
    <n v="0"/>
    <e v="#N/A"/>
    <s v="Delegatura del Ahorro y la Forma Asociativa Solidaria"/>
    <s v="Oficina Asesora de Planeación y Sistemas"/>
    <s v="Superintendente, Delegados, intedentes, cordinadores, oficina juridica, organizaciones solidarias, entes de control (Grupos de valor)"/>
    <s v="320.34"/>
    <s v="16-20"/>
    <s v="pdf"/>
    <s v="Español"/>
    <s v="Digital"/>
    <s v="Disponible "/>
    <m/>
    <m/>
    <m/>
    <m/>
  </r>
  <r>
    <x v="18"/>
    <s v="SUA-004-7E9"/>
    <x v="2"/>
    <s v="Actividades de vigilancia jurídica a Cooperativas y Otras"/>
    <s v="REGISTRO de actuaciones de vigilancia jurídica, controles de cumplimiento normativo, gestión de trámites por el sistema de gestión documental a las cooperativas, asociaciones mutuales y otras organizaciones solidarias"/>
    <s v="Información"/>
    <s v="Servidor Nube"/>
    <m/>
    <m/>
    <m/>
    <n v="0"/>
    <e v="#N/A"/>
    <s v="Delegatura del Ahorro y la Forma Asociativa Solidaria"/>
    <s v="Oficina Asesora de Planeación y Sistemas"/>
    <s v="Superintendente, Delegados, intedentes, cordinadores, oficina juridica, organizaciones solidarias, entes de control (Grupos de valor)"/>
    <s v="330.34"/>
    <s v="2-3-4-5-12"/>
    <s v="pdf"/>
    <s v="Español"/>
    <s v="Digital"/>
    <s v="Disponible "/>
    <m/>
    <m/>
    <m/>
    <m/>
  </r>
  <r>
    <x v="18"/>
    <s v="SUA-005-7E9"/>
    <x v="2"/>
    <s v="Actividades de vigilancia jurídica a Fondos de Empleados"/>
    <s v="REGISTRO de actuaciones de vigilancia jurídica, controles de cumplimiento normativo, gestión de trámites por el sistema de gestión documental a los fondos de empleados"/>
    <s v="Información"/>
    <s v="Servidor Nube"/>
    <m/>
    <m/>
    <m/>
    <n v="0"/>
    <e v="#N/A"/>
    <s v="Delegatura del Ahorro y la Forma Asociativa Solidaria"/>
    <s v="Oficina Asesora de Planeación y Sistemas"/>
    <s v="Superintendente, Delegados, intedentes, cordinadores, oficina juridica, organizaciones solidarias, entes de control (Grupos de valor)"/>
    <s v="340.34"/>
    <s v="3-4-5-12"/>
    <s v="pdf"/>
    <s v="Español"/>
    <s v="Digital"/>
    <s v="Disponible "/>
    <m/>
    <m/>
    <m/>
    <m/>
  </r>
  <r>
    <x v="18"/>
    <s v="SUA-006-7E9"/>
    <x v="2"/>
    <s v="Visitas de inspección a organizaciones solidarias"/>
    <s v="REGISTRO de actividades de inspección y demás actuaciones resultado de la implementación del procedimiento documentado"/>
    <s v="Información"/>
    <s v="Servidor Nube"/>
    <m/>
    <m/>
    <m/>
    <n v="0"/>
    <e v="#N/A"/>
    <s v="Delegatura del Ahorro y la Forma Asociativa Solidaria"/>
    <s v="Oficina Asesora de Planeación y Sistemas"/>
    <s v="Superintendente, Delegados, intedentes, cordinadores, oficina juridica, organizaciones solidarias, entes de control (Grupos de valor)"/>
    <s v="350.24"/>
    <n v="16"/>
    <s v="pdf"/>
    <s v="Español"/>
    <s v="Digital"/>
    <s v="Disponible "/>
    <m/>
    <m/>
    <m/>
    <m/>
  </r>
  <r>
    <x v="18"/>
    <s v="SUA-007-7E9"/>
    <x v="2"/>
    <s v="Investigaciones administrativas sancionatorias"/>
    <s v="Conjunto de registro de las actuaciones que realiza la Delegatura Asociativa para investigar y sancionar infracciones a normas legales o reglamentarias de acuerdo con la naturaleza jurídica de las organizaciones solidarias supervisadas"/>
    <s v="Información"/>
    <s v="Servidor Nube"/>
    <m/>
    <m/>
    <m/>
    <n v="0"/>
    <e v="#N/A"/>
    <s v="Delegatura del Ahorro y la Forma Asociativa Solidaria"/>
    <s v="Oficina Asesora de Planeación y Sistemas"/>
    <s v="Superintendente, Delegados, intedentes, cordinadores, oficina juridica, organizaciones solidarias, entes de control (Grupos de valor)"/>
    <s v="360.34"/>
    <n v="18"/>
    <s v="pdf"/>
    <s v="Español"/>
    <s v="Digital"/>
    <s v="Disponible "/>
    <m/>
    <m/>
    <m/>
    <m/>
  </r>
  <r>
    <x v="18"/>
    <s v="SUA-009-7E9"/>
    <x v="2"/>
    <s v="Actividades de vigilancia financiera a Cooperativas y Otras"/>
    <s v="REGISTRO de actuaciones de vigilancia financiera y documentos de trabajo que conforman el expediente digital de las cooperativas, asociaciones mutuales y otras organizaciones solidarias"/>
    <s v="Información"/>
    <s v="Drive"/>
    <m/>
    <m/>
    <m/>
    <n v="0"/>
    <e v="#N/A"/>
    <s v="Delegatura del Ahorro y la Forma Asociativa Solidaria"/>
    <s v="Delegatura del Ahorro y la Forma Asociativa Solidaria"/>
    <s v="Superintendente, Delegados, intedentes, cordinadores, oficina juridica, organizaciones solidarias, entes de control (Grupos de valor)"/>
    <s v="310.34"/>
    <s v="16-20"/>
    <s v="pdf"/>
    <s v="Español"/>
    <s v="Digital"/>
    <s v="Disponible "/>
    <m/>
    <m/>
    <m/>
    <m/>
  </r>
  <r>
    <x v="18"/>
    <s v="SUA-010-7E9"/>
    <x v="2"/>
    <s v="Actividades de vigilancia financiera a Fondos de Empleados"/>
    <s v="REGISTRO de actuaciones de vigilancia financiera y documentos de trabajo que conforman el expediente digital a los fondos de empleados"/>
    <s v="Información"/>
    <s v="Drive"/>
    <m/>
    <m/>
    <m/>
    <n v="0"/>
    <e v="#N/A"/>
    <s v="Delegatura del Ahorro y la Forma Asociativa Solidaria"/>
    <s v="Delegatura del Ahorro y la Forma Asociativa Solidaria"/>
    <s v="Superintendente, Delegados, intedentes, cordinadores, oficina juridica, organizaciones solidarias, entes de control (Grupos de valor)"/>
    <s v="320.34"/>
    <s v="16-20"/>
    <s v="pdf"/>
    <s v="Español"/>
    <s v="Digital"/>
    <s v="Disponible "/>
    <m/>
    <m/>
    <m/>
    <m/>
  </r>
  <r>
    <x v="18"/>
    <s v="SUA-011-7E9"/>
    <x v="2"/>
    <s v="Actividades de vigilancia jurídica a Cooperativas y Otras"/>
    <s v="REGISTRO de actuaciones de vigilancia jurídica, controles de cumplimiento normativo, gestión de trámites y documentos de trabajo que conforman el expediente digital de las cooperativas, asociaciones mutuales y otras organizaciones solidarias"/>
    <s v="Información"/>
    <s v="Drive"/>
    <m/>
    <m/>
    <m/>
    <n v="0"/>
    <e v="#N/A"/>
    <s v="Delegatura del Ahorro y la Forma Asociativa Solidaria"/>
    <s v="Delegatura del Ahorro y la Forma Asociativa Solidaria"/>
    <s v="Superintendente, Delegados, intedentes, cordinadores, oficina juridica, organizaciones solidarias, entes de control (Grupos de valor)"/>
    <s v="330.34"/>
    <s v="2-3-4-5-12"/>
    <s v="pdf"/>
    <s v="Español"/>
    <s v="Digital"/>
    <s v="Disponible "/>
    <m/>
    <m/>
    <m/>
    <m/>
  </r>
  <r>
    <x v="18"/>
    <s v="SUA-012-7E9"/>
    <x v="2"/>
    <s v="Actividades de vigilancia jurídica a Fondos de Empleados"/>
    <s v="REGISTRO de actuaciones de vigilancia jurídica, controles de cumplimiento normativo, gestión de trámites y documentos de trabajo que conforman el expediente digital a los fondos de empleados"/>
    <s v="Información"/>
    <s v="Drive"/>
    <m/>
    <m/>
    <m/>
    <n v="0"/>
    <e v="#N/A"/>
    <s v="Delegatura del Ahorro y la Forma Asociativa Solidaria"/>
    <s v="Delegatura del Ahorro y la Forma Asociativa Solidaria"/>
    <s v="Superintendente, Delegados, intedentes, cordinadores, oficina juridica, organizaciones solidarias, entes de control (Grupos de valor)"/>
    <s v="340.34"/>
    <s v="3-4-5-12"/>
    <s v="pdf"/>
    <s v="Español"/>
    <s v="Digital"/>
    <s v="Disponible "/>
    <m/>
    <m/>
    <m/>
    <m/>
  </r>
  <r>
    <x v="18"/>
    <s v="SUA-013-7E9"/>
    <x v="2"/>
    <s v="Visitas de inspección a organizaciones solidarias"/>
    <s v="REGISTRO de actividades de inspección y demás actuaciones resultado de la implementación del procedimiento documentado; así como, documentos de trabajo que conforman el expediente digital"/>
    <s v="Información"/>
    <s v="Drive"/>
    <m/>
    <m/>
    <m/>
    <n v="0"/>
    <e v="#N/A"/>
    <s v="Delegatura del Ahorro y la Forma Asociativa Solidaria"/>
    <s v="Delegatura del Ahorro y la Forma Asociativa Solidaria"/>
    <s v="Superintendente, Delegados, intedentes, cordinadores, oficina juridica, organizaciones solidarias, entes de control (Grupos de valor)"/>
    <s v="350.24"/>
    <n v="16"/>
    <s v="pdf"/>
    <s v="Español"/>
    <s v="Digital"/>
    <s v="Disponible "/>
    <m/>
    <m/>
    <m/>
    <m/>
  </r>
  <r>
    <x v="18"/>
    <s v="SUA-014-7E9"/>
    <x v="2"/>
    <s v="Investigaciones administrativas sancionatorias"/>
    <s v="Conjunto de registros de las actuaciones que realiza la Delegatura Asociativa para investigar y sancionar infracciones a normas legales o reglamentarias de acuerdo con la naturaleza jurídica de las organizaciones solidarias supervisadas; así como, documentos de trabajo que conforman el expediente digital"/>
    <s v="Información"/>
    <s v="Drive"/>
    <m/>
    <m/>
    <m/>
    <n v="0"/>
    <e v="#N/A"/>
    <s v="Delegatura del Ahorro y la Forma Asociativa Solidaria"/>
    <s v="Delegatura del Ahorro y la Forma Asociativa Solidaria"/>
    <s v="Superintendente, Delegados, intedentes, cordinadores, oficina juridica, organizaciones solidarias, entes de control (Grupos de valor)"/>
    <s v="360.34"/>
    <n v="18"/>
    <s v="pdf"/>
    <s v="Español"/>
    <s v="Físico y/o digital"/>
    <s v="Disponible "/>
    <m/>
    <m/>
    <m/>
    <m/>
  </r>
  <r>
    <x v="18"/>
    <s v="SUA-015-7E9"/>
    <x v="2"/>
    <s v="Proceso de Supervisión documentado en PABLO"/>
    <s v="Procedimiento detallado y sistemático de los pasos necesarios para llevar a cabo una tarea o actividad específica dentro de una organización. Esta documentación sirve como guía para asegurar la consistencia, eficiencia y calidad en la ejecución de procesos, permitiendo que cualquier miembro de los grupos internos de trabajo de la Delegatura Asociativa pueda entender y realizar la tarea correctamente; tambien son documentos relacionados los manuales, instructivos, guías, formatos y plantillas._x000a_Asi mismo, contiene información relacionada con acciones de mejora, correctivas, reporte y evidencias del plan de acción anual de la Delegatura Asociativa"/>
    <s v="Información"/>
    <s v="Servidor Interno"/>
    <m/>
    <m/>
    <m/>
    <n v="0"/>
    <e v="#N/A"/>
    <s v="Delegatura del Ahorro y la Forma Asociativa Solidaria"/>
    <s v="Oficina Asesora de Planeación y Sistemas"/>
    <s v="Superintendente, Delegados, intedentes, cordinadores, funcioanrios, contratistas, oficina juridica, organizaciones solidarias, entes de control (Grupos de valor)"/>
    <s v="N/A"/>
    <s v="N/A"/>
    <s v="pdf"/>
    <s v="Español"/>
    <s v="Digital"/>
    <s v="Disponible "/>
    <m/>
    <m/>
    <m/>
    <m/>
  </r>
  <r>
    <x v="18"/>
    <s v="GEGI-036-7E9"/>
    <x v="1"/>
    <s v="Gestión y trámite de PQRSD"/>
    <s v="REGISTRO dela atención de Peticiones, Quejas, Reclamos,  Sugerencias y/o Denuncias radicadas contra las organizaciones solidarias supervisadas por la Delegatura para la Supervisión del Ahorro y la Forma Asociativa Solidaria, de conformidad con lo establecido en la normatividad vigente"/>
    <s v="Información"/>
    <s v="Servidor Nube"/>
    <m/>
    <m/>
    <m/>
    <n v="0"/>
    <e v="#N/A"/>
    <s v="Delegatura del Ahorro y la Forma Asociativa Solidaria"/>
    <s v="Oficina Asesora de Planeación y Sistemas"/>
    <s v="Superintendente, Delegados, intedentes, cordinadores, oficina juridica, organizaciones solidarias, entes de control (Grupos de valor)"/>
    <n v="380"/>
    <n v="10"/>
    <s v="pdf"/>
    <s v="Español"/>
    <s v="Digital"/>
    <s v="Disponible "/>
    <m/>
    <m/>
    <m/>
    <m/>
  </r>
  <r>
    <x v="18"/>
    <s v="GEGI-037-7E9"/>
    <x v="1"/>
    <s v="Gestión y trámite de PQRSD"/>
    <s v="REGISTRO de la atención de Peticiones, Quejas, Reclamos,  Sugerencias y/o Denuncias radicadas contra las organizaciones solidarias supervisadas por la Delegatura para la Supervisión del Ahorro y la Forma Asociativa Solidaria, de conformidad con lo establecido en la normatividad vigente; que conforman el expediente digital por radicado de entrada"/>
    <s v="Información"/>
    <s v="Drive"/>
    <m/>
    <m/>
    <m/>
    <n v="0"/>
    <e v="#N/A"/>
    <s v="Delegatura del Ahorro y la Forma Asociativa Solidaria"/>
    <s v="Delegatura del Ahorro y la Forma Asociativa Solidaria"/>
    <s v="Superintendente, Delegados, intedentes, cordinadores, funcionarios, contratistas, oficina juridica, organizaciones solidarias, entes de control (Grupos de valor)"/>
    <n v="380"/>
    <n v="10"/>
    <s v="pdf"/>
    <s v="Español"/>
    <s v="Digital"/>
    <s v="Disponible "/>
    <m/>
    <m/>
    <m/>
    <m/>
  </r>
  <r>
    <x v="19"/>
    <s v="GECO-001-7E9"/>
    <x v="3"/>
    <s v="REPOSITORIO PABLO"/>
    <s v="Repositorio de manueles, procedimientos, formatos, plantillas"/>
    <s v="Información"/>
    <s v="Servidor Interno"/>
    <s v="Informacion publica reservada"/>
    <s v="Media"/>
    <s v="Alta"/>
    <m/>
    <e v="#N/A"/>
    <s v="OAPS"/>
    <s v="OAPS"/>
    <s v="Supersolidaria"/>
    <m/>
    <m/>
    <s v="Digital"/>
    <s v="Español"/>
    <s v="Digital"/>
    <m/>
    <m/>
    <s v="Ley 1266/08 art 3 lietral c, g, h, art 7 lietral 3,6"/>
    <s v="Ley 1266/08 art 3 lietral c, g, h, art 7 lietral 3,6"/>
    <m/>
  </r>
  <r>
    <x v="14"/>
    <s v="GEGI-038-7E9"/>
    <x v="1"/>
    <s v="Plantilla - Acuse cierre respuesta completa - Delegatura Asociativa"/>
    <s v="Documento respuesta al pet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39-7E9"/>
    <x v="1"/>
    <s v="Plantilla - Acuse peticionario respuesta incompleta - Delegatura Asociativa"/>
    <s v="Documento respuesta al peticionario, cuando la organizacion no remite respuesta completa."/>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40-7E9"/>
    <x v="1"/>
    <s v="Plantilla - Acuse PQRS intervenidas o liquidación Supersolidaria - Delegatura Asociativa"/>
    <s v="Documento respuesta al pet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41-7E9"/>
    <x v="1"/>
    <s v="Plantilla - Acuse PQRS órganos de administración y control social - Delegatura Asociativa"/>
    <s v="Documento respuesta al peti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42-7E9"/>
    <x v="1"/>
    <s v="Plantilla - Acuse traslado por competencia - Delegatura Asociativa"/>
    <s v="Documento respuesta al peticionario sobre organizaciones no vigiladas por la Superintendencia."/>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43-7E9"/>
    <x v="1"/>
    <s v="Plantilla - Respuesta a solicitud de información - Delegatura Asociativa"/>
    <s v="Documento respuesta al pet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44-7E9"/>
    <x v="1"/>
    <s v="Plantilla - Ya se dio respuesta - Delegatura Asociativa"/>
    <s v="Documento respuesta al pet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45-7E9"/>
    <x v="1"/>
    <s v="Plantilla - Respuesta a entidades estatales - Delegatura Asociativa"/>
    <s v="Documento de respuesta a solicitudes de informacion de entes de control."/>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46-7E9"/>
    <x v="1"/>
    <s v="Plantilla -Traslado a entidades intervenidas Supersociedades - Delegatura Asociativa"/>
    <s v="Documento de requerimiento al Agente interventor nombrado por Supersociedades sobre organizaciones vigiladas."/>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47-7E9"/>
    <x v="1"/>
    <s v="Plantilla -Traslado respuesta - Delegatura Asociativa"/>
    <s v="documento de traslado al peticiones sobre respuesta."/>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FT-GEGI-003"/>
    <x v="1"/>
    <s v="Matriz de reparto"/>
    <s v="Matriz de la forma en que se reparte las múltiples comunicaciones para su gestión."/>
    <s v="Información"/>
    <s v="PABLO"/>
    <s v="Informacion publica reservada"/>
    <s v="Media"/>
    <s v="Media"/>
    <n v="3"/>
    <s v="ALTA"/>
    <s v="Delegatura del Ahorro y la Forma Asociativa Solidaria"/>
    <s v="OAPS"/>
    <s v="Grupo de Gestión y Trámite de PQRS"/>
    <s v="DERECHOS DE PETICIÓN"/>
    <s v="N/A"/>
    <s v="xlsx"/>
    <s v="Español"/>
    <s v="Digital"/>
    <s v="Disponible "/>
    <s v="RESERVA PARCIAL"/>
    <s v="Ley 1266/08 art 3 lietral c, g, h, art 7 lietral 3,6"/>
    <s v="Decreto 103/15 art 25"/>
    <m/>
  </r>
  <r>
    <x v="20"/>
    <s v="PO-GEGI-001"/>
    <x v="1"/>
    <s v="Política de Servicio al Ciudadano"/>
    <s v="Documento que busca establecer y conceptuar sobre los lineamientos para la atención de los derechos de petición, quejas, reclamos, sugerencias y denuncias, que se presenten en contra de las organizaciones solidarias vigiladas y en contra de la Superintendencia. En el mismo sentido, la Política buscará garantizar a los diferentes grupos de interés de la Superintendencia, el acceso a la oferta de servicios con los que cuenta esta Superintendencia."/>
    <s v="Información"/>
    <s v="PABLO"/>
    <s v="Informacion publica clasificada"/>
    <s v="Media"/>
    <s v="Media"/>
    <n v="2"/>
    <s v="MEDIA"/>
    <s v="Gestión de Grupos de Interes"/>
    <s v="INTENDENTE"/>
    <s v="Funcionarios"/>
    <s v="MANUALES"/>
    <s v="N/A"/>
    <s v="pdf"/>
    <s v="Español"/>
    <s v="Digital"/>
    <s v="Publicado"/>
    <s v="SIN RESERVA"/>
    <s v="Ley 1266/08 art 3 lietral c, g, h, art 7 lietral 3,6"/>
    <s v="Ley 1266/08 art 3 lietral c, g, h, art 7 lietral 3,6"/>
    <m/>
  </r>
  <r>
    <x v="17"/>
    <s v="PO-GEGI-002"/>
    <x v="1"/>
    <s v="Política de Comunicaciones"/>
    <s v="Documento que establece una serie de lineamientos que deben ser conocidos y adoptados por los servidores de la Superintendencia de la Economía Solidaria, con el fin de tener el mejor relacionamiento con los grupos de interés y lograr incrementar los recursos de autoridad y legitimidad en el sector, haciendo explícito el aporte al posicionamiento y avance de la economía solidaria, por parte de esta Superintendencia."/>
    <s v="Información"/>
    <s v="PABLO"/>
    <s v="Informacion publica clasificada"/>
    <s v="Media"/>
    <s v="Media"/>
    <n v="2"/>
    <s v="MEDIA"/>
    <s v="Gestión de Grupos de Interes"/>
    <s v="INTENDENTE"/>
    <s v="Funcionarios"/>
    <s v="MANUALES"/>
    <s v="N/A"/>
    <s v="pdf"/>
    <s v="Español"/>
    <s v="Digital"/>
    <s v="Publicado"/>
    <s v="SIN RESERVA"/>
    <s v="Ley 1266/08 art 3 lietral c, g, h, art 7 lietral 3,6"/>
    <s v="Ley 1266/08 art 3 lietral c, g, h, art 7 lietral 3,6"/>
    <m/>
  </r>
  <r>
    <x v="1"/>
    <s v="PR-GEGI-002"/>
    <x v="1"/>
    <s v="Definir y aplicar estrategias de comunicación"/>
    <s v="Documento que establece el procedimiento a través del cual, se crean y desarrollan las estrategias de comunicación para los distintos grupos de interés de la Superintendencia. Inicia con la identificación de una necesidad, se define nombre, slogan, objetivos y alcance; finaliza con el diseño, publicación y divulgación de información, a través de los distintos canales oficiales de la Entidad."/>
    <s v="Información"/>
    <s v="PABLO"/>
    <s v="Informacion publica clasificada"/>
    <s v="Media"/>
    <s v="Media"/>
    <n v="2"/>
    <s v="MEDIA"/>
    <s v="Gestión de Grupos de Interes"/>
    <s v="INTENDENTE"/>
    <s v="Comunicaciones"/>
    <s v="MANUALES"/>
    <s v="N/A"/>
    <s v="pdf"/>
    <s v="Español"/>
    <s v="Digital"/>
    <s v="Publicado"/>
    <s v="SIN RESERVA"/>
    <s v="Ley 1266/08 art 3 lietral c, g, h, art 7 lietral 3,6"/>
    <s v="Ley 1266/08 art 3 lietral c, g, h, art 7 lietral 3,6"/>
    <m/>
  </r>
  <r>
    <x v="21"/>
    <s v="PR-GEGI-003"/>
    <x v="1"/>
    <s v="Definir y aplicar estrategias de participación"/>
    <s v="Documento que establece el procedimiento a través del cual se procura mejorar la comunicación de nuestros grupos de interés, generar confianza, legitimidad y participación en la gestión de la Entidad; por medio de una atención ágil, efectiva y eficiente, a través de los canales de comunicación existentes."/>
    <s v="Información"/>
    <s v="PABLO"/>
    <s v="Informacion publica clasificada"/>
    <s v="Media"/>
    <s v="Media"/>
    <n v="2"/>
    <s v="MEDIA"/>
    <s v="Gestión de Grupos de Interes"/>
    <s v="INTENDENTE"/>
    <s v="Grupo de atencion al ciudadano , Comunicaciones , OAPS"/>
    <s v="MANUALES"/>
    <s v="N/A"/>
    <s v="pdf"/>
    <s v="Español"/>
    <s v="Digital"/>
    <s v="Publicado"/>
    <s v="SIN RESERVA"/>
    <s v="Ley 1266/08 art 3 lietral c, g, h, art 7 lietral 3,6"/>
    <s v="Ley 1266/08 art 3 lietral c, g, h, art 7 lietral 3,6"/>
    <m/>
  </r>
  <r>
    <x v="21"/>
    <s v="PR-GEGI-003"/>
    <x v="1"/>
    <s v="Definir y aplicar estrategias de participación"/>
    <s v="Documento que establece el procedimiento a través del cual, se crean y desarrollan las estrategias de participación para los distintos grupos de interés de la Superintendencia. Inicia con la identificación de una necesidad; se genera una lista preliminar de actividades de participación y presencia institucional. Luego se estructura el Plan de Participación de los Grupos de Interés y Presencia Institucional, el cual se presenta para aprobación por parte del Comité Directivo. Finaliza con la publicación del informe de participación de los grupos de interés y presencia institucional, el cual evidencia la ejecución de las actividades definidas."/>
    <s v="Información"/>
    <s v="PABLO"/>
    <s v="Informacion publica clasificada"/>
    <s v="Media"/>
    <s v="Media"/>
    <n v="2"/>
    <s v="MEDIA"/>
    <s v="Gestión de Grupos de Interes"/>
    <s v="INTENDENTE"/>
    <s v="Grupo de atencion al ciudadano , Comunicaciones , OAPS"/>
    <s v="MANUALES"/>
    <s v="N/A"/>
    <s v="pdf"/>
    <s v="Español"/>
    <s v="Digital"/>
    <s v="Publicado"/>
    <s v="SIN RESERVA"/>
    <s v="Ley 1266/08 art 3 lietral c, g, h, art 7 lietral 3,6"/>
    <s v="Ley 1266/08 art 3 lietral c, g, h, art 7 lietral 3,6"/>
    <m/>
  </r>
  <r>
    <x v="21"/>
    <s v="FT-GEGI-004"/>
    <x v="1"/>
    <s v="Encuesta satisfacción eventos y/o encuentros solidarios"/>
    <s v="Formato para el diseño e implementación de las encuestas que se aplican a los usuarios internos y externos que asisten en los eventos, encuentros solidarios o en las actividades de participación que realiza la Supersolidaria y que reflejan la opinión particular, sobre los elementos que se determinan para calificar o valorar el desarrollo de las sesiones presenciales y/o virtuales"/>
    <s v="Información"/>
    <s v="PABLO"/>
    <s v="Informacion publica clasificada"/>
    <s v="Media"/>
    <s v="Media"/>
    <n v="2"/>
    <s v="MEDIA"/>
    <s v="Gestión de Grupos de Interes"/>
    <s v="INTENDENTE"/>
    <s v="Comunicaciones"/>
    <s v="ENCUESTAS MEDICIÓN DE SATISFACCIÓN DE USUARIOS"/>
    <s v="N/A"/>
    <s v="docx"/>
    <s v="Español"/>
    <s v="Digital"/>
    <s v="Publicado"/>
    <s v="RESERVA PARCIAL"/>
    <s v="Ley 1266/08 art 3 lietral c, g, h, art 7 lietral 3,6"/>
    <s v="Ley 1266/08 art 3 lietral c, g, h, art 7 lietral 3,6"/>
    <m/>
  </r>
  <r>
    <x v="21"/>
    <s v="FT-GEGI-005"/>
    <x v="1"/>
    <s v="Formulario inscripción eventos y/o encuentros solidarios"/>
    <s v="Formato para el diseño e implementación del formulario de inscripción, a través del cual se consolidan los datos de contacto y de caracterización de los usuarios internos y externos que participan en los eventos, encuentros solidarios o en las actividades de participación que realiza la Supersolidaria y que reflejan el número de interesados en el desarrollo de las sesiones presenciales y/o virtuales"/>
    <s v="Información"/>
    <s v="PABLO"/>
    <s v="Informacion publica clasificada"/>
    <s v="Media"/>
    <s v="Media"/>
    <n v="2"/>
    <s v="MEDIA"/>
    <s v="Gestión de Grupos de Interes"/>
    <s v="INTENDENTE"/>
    <s v="Comunicaciones"/>
    <s v="INVENTARIOS"/>
    <s v="N/A"/>
    <s v="docx"/>
    <s v="Español"/>
    <s v="Digital"/>
    <s v="Publicado"/>
    <s v="RESERVA PARCIAL"/>
    <s v="Ley 1266/08 art 3 lietral c, g, h, art 7 lietral 3,6"/>
    <s v="Ley 1266/08 art 3 lietral c, g, h, art 7 lietral 3,6"/>
    <m/>
  </r>
  <r>
    <x v="22"/>
    <s v="FT-GEGI-018"/>
    <x v="1"/>
    <s v="Encuesta de Satisfacción Eventos y/o Encuentros Solidarios Presenciales"/>
    <s v="Formato en el que se registra una valoración subjetiva frente al grado de satisfacción de los asistentes a esenarios de participación ciudadana, liderados por la Superintendencia, como los Encuentros Solidarios y/o eventos tanto presenciales como virtuales"/>
    <s v="Información"/>
    <s v="PABLO"/>
    <s v="Informacion publica clasificada"/>
    <s v="Media"/>
    <s v="Media"/>
    <n v="2"/>
    <s v="MEDIA"/>
    <s v="Gestión de Grupos de Interes"/>
    <s v="Comunicaciones"/>
    <s v="Comunicaciones"/>
    <s v="ENCUESTAS MEDICIÓN DE SATISFACCIÓN DE USUARIOS"/>
    <s v="N/A"/>
    <s v="xlsx"/>
    <s v="Español"/>
    <s v="Digital"/>
    <s v="Publicado"/>
    <s v="RESERVA PARCIAL"/>
    <s v="Ley 1266/08 art 3 lietral c, g, h, art 7 lietral 3,6"/>
    <s v="Ley 1266/08 art 3 lietral c, g, h, art 7 lietral 3,6"/>
    <m/>
  </r>
  <r>
    <x v="2"/>
    <s v="GEGI-048-7E9"/>
    <x v="1"/>
    <s v="Piezas Audiovisuales (Videos)"/>
    <s v="Son elementos comunicativos de producción intelectual original, creados a partir del registro en video por cuenta propia, animaciones (2D y 3D) o que se adquieren a nombre de la Entidad por parte de terceros"/>
    <s v="Información"/>
    <s v="Drive"/>
    <s v="Informacion publica clasificada"/>
    <s v="Alta"/>
    <s v="Alta"/>
    <n v="3"/>
    <s v="ALTA"/>
    <s v="Gestión de Grupos de Interes"/>
    <s v="Comunicaciones"/>
    <s v="Funcionarios"/>
    <s v="ADMINISTRACIÓN DE PROGRAMAS EN TV_x000a_ (Las piezas audiovisuales, están contempladas en la TRD como videos institucionales)"/>
    <s v="N/A"/>
    <s v="MP4"/>
    <s v="Español"/>
    <s v="Digital"/>
    <s v="Publicado"/>
    <s v="RESERVA PARCIAL"/>
    <s v="Ley 1266/08 art 3 lietral c, g, h, art 7 lietral 3,6"/>
    <s v="Ley 1266/08 art 3 lietral c, g, h, art 7 lietral 3,6"/>
    <m/>
  </r>
  <r>
    <x v="3"/>
    <s v="GEGI-049-7E9"/>
    <x v="1"/>
    <s v="Derechos de Autor"/>
    <s v="Principalmente, el registro de una obra permite presumir quién es el creador de la misma, lo cual facilita la protección tanto de la obra como el autor."/>
    <s v="Información"/>
    <s v="Drive"/>
    <s v="Informacion publica"/>
    <s v="Alta"/>
    <s v="Alta"/>
    <n v="3"/>
    <s v="ALTA"/>
    <s v="Gestión de Grupos de Interes"/>
    <s v="Comunicaciones"/>
    <s v="Supersolidaria"/>
    <s v="CONTRATACIÓN_x000a_ (Los informes de gestión de los contratistas de Comunicaciones, contienen el detalle explícito de la sesión de derechos a la Supersolidaria de todas sus creaciones. Dicho informe, hace parte del contrato firmado por ellos y a este activo se aplica la TRD de Contratación)"/>
    <s v="N/A"/>
    <s v="pdf"/>
    <s v="Español"/>
    <s v="Digital"/>
    <s v="Publicado"/>
    <s v="SIN RESERVA"/>
    <m/>
    <m/>
    <m/>
  </r>
  <r>
    <x v="4"/>
    <s v="GEGI-050-7E9"/>
    <x v="1"/>
    <s v="Imagotipo"/>
    <s v="Representación iconográfica de la marca (Supersolidaria)"/>
    <s v="Información"/>
    <s v="Drive"/>
    <s v="Informacion publica clasificada"/>
    <s v="Alta"/>
    <s v="Alta"/>
    <n v="3"/>
    <s v="ALTA"/>
    <s v="Gestión de Grupos de Interes"/>
    <s v="Comunicaciones"/>
    <s v="Supersolidaria"/>
    <s v="PUBLICACIONES INSTITUCIONALES"/>
    <s v="N/A"/>
    <s v="imagen"/>
    <s v="Español"/>
    <s v="Digital"/>
    <s v="Publicado"/>
    <s v="RESERVA PARCIAL"/>
    <s v="Ley 1266/08 art 3 lietral c, g, h, art 7 lietral 3,6"/>
    <s v="Ley 1266/08 art 3 lietral c, g, h, art 7 lietral 3,6"/>
    <m/>
  </r>
  <r>
    <x v="2"/>
    <s v="GEGI-051-7E9"/>
    <x v="1"/>
    <s v="Piezas Gráficas (Archivos Fuente)"/>
    <s v="Son elementos comunicativos de producción intelectual original, creados a partir de componentes iconográficos, gráficos, simbólicos, textuales, audiovisuales, animaciones, entre otros; los cuales permiten su edición y/o recuperación."/>
    <s v="Información"/>
    <s v="Drive"/>
    <s v="Informacion publica clasificada"/>
    <s v="Alta"/>
    <s v="Alta"/>
    <n v="3"/>
    <s v="ALTA"/>
    <s v="Gestión de Grupos de Interes"/>
    <s v="Comunicaciones"/>
    <s v="Comunicaciones"/>
    <s v="ADMINISTRACIÓN NOTISOLIDARIO_x000a_ (Las piezas gráficas, independientemente del canal de publicación se diseñan y conservan al interior de la Supersolidaria; por lo tanto, la TRD asigna esta serie a los documentos que reflejan las actividades realizadas en cumplimiento de las funciones administrativas de la Entidad)"/>
    <s v="N/A"/>
    <s v="imagen"/>
    <s v="Español"/>
    <s v="Digital"/>
    <s v="Publicado"/>
    <s v="RESERVA PARCIAL"/>
    <s v="Ley 1266/08 art 3 lietral c, g, h, art 7 lietral 3,6"/>
    <s v="Ley 1266/08 art 3 lietral c, g, h, art 7 lietral 3,6"/>
    <m/>
  </r>
  <r>
    <x v="5"/>
    <s v="GEGI-052-7E9"/>
    <x v="1"/>
    <s v="Roches de Video"/>
    <s v="Material en video que se conserva en formato original, sobre el cual, no se ha realizado ningún proceso de edición, ajuste de color o recorte."/>
    <s v="Información"/>
    <s v="computador personal contratistas"/>
    <s v="Informacion publica clasificada"/>
    <s v="Alta"/>
    <s v="Alta"/>
    <n v="3"/>
    <s v="ALTA"/>
    <s v="Gestión de Grupos de Interes"/>
    <s v="Comunicaciones"/>
    <s v="Comunicaciones"/>
    <s v="ADMINISTRACIÓN DE PROGRAMAS EN TV_x000a_ (El material audiovisual sin editar, está contemplado en la TRD como videos institucionales)"/>
    <s v="N/A"/>
    <s v="MP4"/>
    <s v="Español"/>
    <s v="Digital"/>
    <s v="Publicado"/>
    <s v="RESERVA PARCIAL"/>
    <s v="Ley 1266/08 art 3 lietral c, g, h, art 7 lietral 3,6"/>
    <s v="Ley 1266/08 art 3 lietral c, g, h, art 7 lietral 3,6"/>
    <m/>
  </r>
  <r>
    <x v="6"/>
    <s v="GEGI-053-7E9"/>
    <x v="1"/>
    <s v="Base de Datos Encuestas"/>
    <s v="En estas bases de datos se consolidan las respuestas de los usuarios internos y externos que participan en los eventos, encuentros solidarios o en las actividades de participación que realiza la Supersolidaria y que reflejan la opinión particular sobre los elementos que se determinan para calificar o valorar el desarrollo de las sesiones presenciales y/o virtuales"/>
    <s v="Información"/>
    <s v="Drive"/>
    <s v="Informacion publica clasificada"/>
    <s v="Alta"/>
    <s v="Alta"/>
    <n v="3"/>
    <s v="ALTA"/>
    <s v="Gestión de Grupos de Interes"/>
    <s v="Comunicaciones"/>
    <s v="Comunicaciones"/>
    <s v="INVENTARIOS"/>
    <s v="N/A"/>
    <s v="xlsx"/>
    <s v="Español"/>
    <s v="Digital"/>
    <s v="Publicado"/>
    <s v="RESERVA PARCIAL"/>
    <s v="Decreto 103/15 art 25"/>
    <s v="Decreto 103/15 art 25"/>
    <m/>
  </r>
  <r>
    <x v="7"/>
    <s v="GEGI-054-7E9"/>
    <x v="1"/>
    <s v="Base de Datos Periodistas"/>
    <s v="En estas bases de datos se consolidan los datos básicos que permiten a Comunicaciones, establecer un contacto permante con los medios de comunicación local, nacional, regional y aquellos especializados en el sector solidario. Algunos de ellos son: correo electrónico, celular, medio de comunicación al que pertenece y fuente periodística."/>
    <s v="Información"/>
    <s v="Drive"/>
    <s v="Informacion publica clasificada"/>
    <s v="Alta"/>
    <s v="Alta"/>
    <n v="3"/>
    <s v="ALTA"/>
    <s v="Gestión de Grupos de Interes"/>
    <s v="Comunicaciones"/>
    <s v="Comunicaciones"/>
    <s v="INVENTARIOS"/>
    <s v="N/A"/>
    <s v="xlsx"/>
    <s v="Español"/>
    <s v="Digital"/>
    <s v="Publicado"/>
    <s v="RESERVA PARCIAL"/>
    <s v="Decreto 103/15 art 25"/>
    <s v="Decreto 103/15 art 25"/>
    <m/>
  </r>
  <r>
    <x v="8"/>
    <s v="GEGI-055-7E9"/>
    <x v="1"/>
    <s v="Bases de Datos Oficinas Comunicaciones"/>
    <s v="En estas bases de datos se consolidan los datos de contacto de las oficinas de comunicaciones de otras entidades, influenciadores, líderes de opinión, conferencistas, asistentes a eventos, encuestas."/>
    <s v="Información"/>
    <s v="Drive"/>
    <s v="Informacion publica clasificada"/>
    <s v="Alta"/>
    <s v="Alta"/>
    <n v="3"/>
    <s v="ALTA"/>
    <s v="Gestión de Grupos de Interes"/>
    <s v="Comunicaciones"/>
    <s v="Comunicaciones"/>
    <s v="INVENTARIOS"/>
    <s v="N/A"/>
    <s v="xlsx"/>
    <s v="Español"/>
    <s v="Digital"/>
    <s v="Publicado"/>
    <s v="RESERVA PARCIAL"/>
    <s v="Ley 1712/14 art 19 literal e"/>
    <s v="Ley 1712/14 art 19 literal e"/>
    <m/>
  </r>
  <r>
    <x v="9"/>
    <s v="GEGI-056-7E9"/>
    <x v="1"/>
    <s v="Base de Datos Proveedores (Conferencistas)"/>
    <s v="En estas bases de datos se consolidan los datos de contacto de las personas externas a la Entidad que apoyan la realización de eventos, como es el caso de los conferencistas y/o proveedores de servicios de comunicaciónes como: monitoreo de medios, diseño y diagramación de productos editoriales, entre otros"/>
    <s v="Información"/>
    <s v="Drive"/>
    <s v="Informacion publica clasificada"/>
    <s v="Alta"/>
    <s v="Alta"/>
    <n v="3"/>
    <s v="ALTA"/>
    <s v="Gestión de Grupos de Interes"/>
    <s v="Comunicaciones"/>
    <s v="Comunicaciones"/>
    <s v="INVENTARIOS"/>
    <s v="N/A"/>
    <s v="xlsx"/>
    <s v="Español"/>
    <s v="Digital"/>
    <s v="Publicado"/>
    <s v="RESERVA PARCIAL"/>
    <s v="Ley 1266/08 art 3 lietral c, g, h, art 7 lietral 3,6"/>
    <s v="Ley 1266/08 art 3 lietral c, g, h, art 7 lietral 3,6"/>
    <m/>
  </r>
  <r>
    <x v="10"/>
    <s v="GEGI-057-7E9"/>
    <x v="1"/>
    <s v="Base de Datos Inscritos a Eventos"/>
    <s v="En estas bases de datos se consolidan los datos de contacto y de caracterización de los usuarios internos y externos que participan en los eventos, encuentros solidarios o en las actividades de participación que realiza la Supersolidaria y que reflejan el número de interesados en el desarrollo de las sesiones presenciales y/o virtuales"/>
    <s v="Información"/>
    <s v="Drive"/>
    <s v="Informacion publica clasificada"/>
    <s v="Alta"/>
    <s v="Alta"/>
    <n v="3"/>
    <s v="ALTA"/>
    <s v="Gestión de Grupos de Interes"/>
    <s v="Comunicaciones"/>
    <s v="Comunicaciones"/>
    <s v="INVENTARIOS"/>
    <s v="N/A"/>
    <s v="xlsx"/>
    <s v="Español"/>
    <s v="Digital"/>
    <s v="Publicado"/>
    <s v="RESERVA PARCIAL"/>
    <s v="Ley 1266/08 art 3 lietral c, g, h, art 7 lietral 3,6"/>
    <s v="Ley 1266/08 art 3 lietral c, g, h, art 7 lietral 3,6"/>
    <m/>
  </r>
  <r>
    <x v="23"/>
    <s v="FT-GEGI-009"/>
    <x v="1"/>
    <s v="Control de cambios Intranet"/>
    <s v="Bitácora a manera de formulario, donde se consignan todos los seguimientos, ajustes, cambios y datos que se publican en la intranet."/>
    <s v="Información"/>
    <s v="PABLO"/>
    <s v="Informacion publica clasificada"/>
    <s v="Media"/>
    <s v="Media"/>
    <n v="2"/>
    <s v="MEDIA"/>
    <s v="Gestión de Grupos de Interes"/>
    <s v="INTENDENTE"/>
    <s v="Comunicaciones"/>
    <s v="ADMINISTRACIÓN NOTISOLIDARIO_x000a_ (Debido a que la intranet es solo para consulta de los servidores públicos de la Entidad, se considera esta serie documental, porque a través de ella, se evidencian las actividades realizadas en cumplimiento de las funciones administrativas de la Supersolidaria)"/>
    <s v="N/A"/>
    <s v="xlsx"/>
    <s v="Español"/>
    <s v="Digital"/>
    <s v="Publicado"/>
    <s v="RESERVA PARCIAL"/>
    <s v="Ley 1266/08 art 3 lietral c, g, h, art 7 lietral 3,6"/>
    <s v="Ley 1266/08 art 3 lietral c, g, h, art 7 lietral 3,6"/>
    <m/>
  </r>
  <r>
    <x v="11"/>
    <s v="GEGI-058-7E9"/>
    <x v="1"/>
    <s v="Inventario Videos Institucionales (Supersolidaria Te Ve)"/>
    <s v="Formato establecido por el sistema de gestión documental para realizar el inventario de los videos elaborados por Comunicaciones o por terceros para la Entidad; entre ellos, el programa Supersolidaria Te Ve y en el que se detallan las características y/o descripción técnica de los mismos"/>
    <s v="Información"/>
    <s v="Drive"/>
    <s v="Informacion publica clasificada"/>
    <s v="Alta"/>
    <s v="Alta"/>
    <n v="3"/>
    <s v="ALTA"/>
    <s v="Gestión de Grupos de Interes"/>
    <s v="Comunicaciones"/>
    <s v="Comunicaciones"/>
    <s v="INVENTARIOS"/>
    <s v="INVENTARIO DOCUMENTAL"/>
    <s v="xlsx"/>
    <s v="Español"/>
    <s v="Digital"/>
    <s v="Publicado"/>
    <s v="RESERVA PARCIAL"/>
    <s v="Ley 1266/08 art 3 lietral c, g, h, art 7 lietral 3,6"/>
    <s v="Ley 1266/08 art 3 lietral c, g, h, art 7 lietral 3,6"/>
    <m/>
  </r>
  <r>
    <x v="5"/>
    <s v="GEGI-059-7E9"/>
    <x v="1"/>
    <s v="Carteleras Virtuales"/>
    <s v="Pantallas ubicadas en las instalaciones de la Entidad, a través de las cuales se comparte contendio relacionado con la Superintendencia para los grupos de valor, interés y demás interesados"/>
    <s v="Hardware"/>
    <s v="Almacenamiento Local"/>
    <s v="Informacion publica"/>
    <s v="Alta"/>
    <s v="Media"/>
    <n v="2"/>
    <s v="MEDIA"/>
    <s v="Gestión de Grupos de Interes"/>
    <s v="Comunicaciones"/>
    <s v="Supersolidaria"/>
    <s v="ADMINISTRACIÓN NOTISOLIDARIO_x000a_ (Se considera esta serie documental, debido a que a través de las carteleras virtuales, se evidencian las actividades realizadas en cumplimiento de las funciones administrativas de la Supersolidaria)"/>
    <s v="N/A"/>
    <s v="N/A"/>
    <s v="Español"/>
    <s v="Físico "/>
    <s v="Publicado"/>
    <s v="SIN RESERVA"/>
    <m/>
    <m/>
    <m/>
  </r>
  <r>
    <x v="5"/>
    <s v="GEGI-060-7E9"/>
    <x v="1"/>
    <s v="Archivo Fotográfico"/>
    <s v="Fotografías que corresponden a las actividades diarias de la Entidad, eventos, encuentros solidarios y/o demás jornadas presenciales o virtuales que realiza la Superintendencia; incluídas aquellas en las que participa a través de sus voceros oficiales"/>
    <s v="Información"/>
    <s v="Drive"/>
    <s v="Informacion publica clasificada"/>
    <s v="Alta"/>
    <s v="Alta"/>
    <n v="3"/>
    <s v="ALTA"/>
    <s v="Gestión de Grupos de Interes"/>
    <s v="Comunicaciones"/>
    <s v="Comunicaciones"/>
    <s v="INVENTARIOS"/>
    <s v="INVENTARIO DOCUMENTAL"/>
    <s v="imagen"/>
    <s v="Español"/>
    <s v="Digital"/>
    <s v="Publicado"/>
    <s v="RESERVA PARCIAL"/>
    <s v="Ley 1266/08 art 3 lietral c, g, h, art 7 lietral 3,6"/>
    <s v="Ley 1266/08 art 3 lietral c, g, h, art 7 lietral 3,6"/>
    <m/>
  </r>
  <r>
    <x v="24"/>
    <s v="FT-GEGI-014"/>
    <x v="1"/>
    <s v="Esquema de Publicación de Información"/>
    <s v="Formato que detalla la periodicidad, responsables y ubicación de la información que se publica en la página web de la Supersolidaria, la cual, esta puesta a disposición de los ciudadanos de forma libre y sin restricciones, en formatos estándar e interoperables que facilitan su acceso y reutilización (datos abiertos); según lo establecido por la Estrategia de Gobierno Digital, o quella que la reemplace, así como otras previsiones aplicables en cuanto a la publicación y divulgación de la información."/>
    <s v="Información"/>
    <s v="PÁGINA WEB"/>
    <s v="Informacion publica clasificada"/>
    <s v="Media"/>
    <s v="Media"/>
    <n v="2"/>
    <s v="MEDIA"/>
    <s v="Gestión de Grupos de Interes"/>
    <s v="Comunicaciones"/>
    <s v="Público en General"/>
    <s v="ADMINISTRACIÓN DEL CONTENIDO DE LA PÁGINA WEB"/>
    <s v="N/A"/>
    <s v="xlsx"/>
    <s v="Español"/>
    <s v="Digital"/>
    <s v="Publicado"/>
    <s v="RESERVA PARCIAL"/>
    <s v="Ley 1266/08 art 3 lietral c, g, h, art 7 lietral 3,6"/>
    <s v="Ley 1266/08 art 3 lietral c, g, h, art 7 lietral 3,6"/>
    <m/>
  </r>
  <r>
    <x v="13"/>
    <s v="GEGI-061-7E9"/>
    <x v="1"/>
    <s v="Página de Analítica de Datos"/>
    <s v="Página con informes y tableros de control con las especifidades y características del sector solidario."/>
    <s v="Información"/>
    <s v="PÁGINA WEB"/>
    <s v="Informacion publica"/>
    <s v="Alta"/>
    <s v="Alta"/>
    <n v="3"/>
    <s v="ALTA"/>
    <s v="Gestión de Grupos de Interes"/>
    <s v="Comunicaciones"/>
    <s v="Comunicaciones"/>
    <s v="PUBLICACIONES INSTITUCIONALES"/>
    <s v="N/A"/>
    <s v="N/A"/>
    <s v="Español"/>
    <s v="Digital"/>
    <s v="Publicado"/>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15"/>
    <s v="GEGI-062-7E9"/>
    <x v="1"/>
    <s v="Informe de Estado de Atención de PQRSD"/>
    <s v="Informe Trimestral de la Gestion PQRS."/>
    <s v="Información"/>
    <s v="Servidor Nube"/>
    <s v="Informacion publica"/>
    <s v="Media"/>
    <s v="Media"/>
    <n v="2"/>
    <s v="MEDIA"/>
    <s v="SECRETARIA GENERAL"/>
    <s v="OAPS"/>
    <s v="ACTIVO A CARGO DEL GRUPO DE RELACIONAMIENTO CON LA CIUDADANIA"/>
    <s v="INFORMES"/>
    <s v="Informes de Estado de atención de PQRSD"/>
    <s v="docx"/>
    <s v="Español"/>
    <s v="Digital"/>
    <s v="Publicado"/>
    <s v="RESERVA PARCIAL"/>
    <s v="Ley 1712/14 art 19 literal e"/>
    <s v="Ley 1712/14 art 19 literal e"/>
    <m/>
  </r>
  <r>
    <x v="15"/>
    <s v="GEGI-063-7E9"/>
    <x v="1"/>
    <s v="Informe de gestión"/>
    <s v="Informe de gestión."/>
    <s v="Información"/>
    <s v="Drive"/>
    <s v="Informacion publica"/>
    <s v="Media"/>
    <s v="Media"/>
    <n v="2"/>
    <s v="MEDIA"/>
    <s v="SECRETARIA GENERAL"/>
    <s v="OAPS"/>
    <s v="ACTIVO A CARGO DEL GRUPO DE RELACIONAMIENTO CON LA CIUDADANIA"/>
    <s v="INFORMES"/>
    <s v="Informes de Gestión"/>
    <s v="docx"/>
    <s v="Español"/>
    <s v="Digital"/>
    <s v="Publicado"/>
    <s v="RESERVA PARCIAL"/>
    <s v="Ley 1712/14 art 19 literal e"/>
    <s v="Ley 1712/14 art 19 literal e"/>
    <m/>
  </r>
  <r>
    <x v="15"/>
    <s v="GEGI-064-7E9"/>
    <x v="1"/>
    <s v="Informe de satisfacción de atención al usuario"/>
    <s v="Informe de satisfacción."/>
    <s v="Información"/>
    <s v="Servidor Nube"/>
    <s v="Informacion publica"/>
    <s v="Media"/>
    <s v="Media"/>
    <n v="2"/>
    <s v="MEDIA"/>
    <s v="SECRETARIA GENERAL"/>
    <s v="OAPS"/>
    <s v="ACTIVO A CARGO DEL GRUPO DE RELACIONAMIENTO CON LA CIUDADANIA"/>
    <s v="INFORMES"/>
    <s v="Informes de satisfaccion de atención al usuario"/>
    <s v="pdf"/>
    <s v="Español"/>
    <s v="Digital"/>
    <s v="Publicado"/>
    <s v="RESERVA PARCIAL"/>
    <s v="Ley 1712/14 art 19 literal e"/>
    <s v="Ley 1712/14 art 19 literal e"/>
    <m/>
  </r>
  <r>
    <x v="15"/>
    <s v="GEGI-065-7E9"/>
    <x v="1"/>
    <s v="Polílica de participacion ciudadana en la gestion publica"/>
    <s v="Participacion Ciudadana."/>
    <s v="Información"/>
    <s v="Servidor Nube"/>
    <s v="Informacion publica"/>
    <s v="Media"/>
    <s v="Media"/>
    <n v="2"/>
    <s v="MEDIA"/>
    <s v="SECRETARIA GENERAL"/>
    <s v="OAPS"/>
    <s v="ACTIVO A CARGO DEL GRUPO DE RELACIONAMIENTO CON LA CIUDADANIA"/>
    <s v="POLÍTICAS"/>
    <s v="Politica de participacion ciudadana en la gestion publica"/>
    <s v="pdf"/>
    <s v="Español"/>
    <s v="Digital"/>
    <s v="Publicado"/>
    <s v="RESERVA PARCIAL"/>
    <s v="Ley 1712/14 art 19 literal e"/>
    <s v="Ley 1712/14 art 19 literal e"/>
    <m/>
  </r>
  <r>
    <x v="15"/>
    <s v="GEGI-066-7E9"/>
    <x v="1"/>
    <s v="Estrategia para la aplicación de lenguaje claro SES"/>
    <s v="Estrategia para la aplicación de lenguaje claro SES."/>
    <s v="Información"/>
    <s v="Servidor Interno"/>
    <s v="Informacion publica"/>
    <s v="Media"/>
    <s v="Media"/>
    <n v="2"/>
    <s v="MEDIA"/>
    <s v="SECRETARIA GENERAL"/>
    <s v="OAPS"/>
    <s v="ACTIVO A CARGO DEL GRUPO DE RELACIONAMIENTO CON LA CIUDADANIA"/>
    <s v="POLÍTICAS"/>
    <s v="Politica de Simplificacion y Racionalizacion del tramite"/>
    <s v="pdf"/>
    <s v="Español"/>
    <s v="Digital"/>
    <s v="Publicado"/>
    <s v="SIN RESERVA"/>
    <s v="Ley 1266/08 art 3 lietral c, g, h, art 7 lietral 3,6"/>
    <s v="Ley 1266/08 art 3 lietral c, g, h, art 7 lietral 3,6"/>
    <m/>
  </r>
  <r>
    <x v="16"/>
    <s v="GEGI-067-7E9"/>
    <x v="1"/>
    <s v="Matriz de escalonamiento CAU"/>
    <s v="Matriz de escalonamiento de casos prioritarios."/>
    <s v="Información"/>
    <s v="Drive"/>
    <s v="Informacion publica"/>
    <s v="Media"/>
    <s v="Media"/>
    <n v="2"/>
    <s v="MEDIA"/>
    <s v="SECRETARIA GENERAL"/>
    <s v="OAPS"/>
    <s v="ACTIVO A CARGO DEL GRUPO DE RELACIONAMIENTO CON LA CIUDADANIA"/>
    <s v="INSTRUMENTOS DE CONTROL"/>
    <s v="Instrumentos de control de Atención a Ciudadanía"/>
    <s v="xlsx"/>
    <s v="Español"/>
    <s v="Digital"/>
    <s v="Publicado"/>
    <s v="RESERVA PARCIAL"/>
    <s v="Ley 1712/14 art 19 literal e"/>
    <s v="Ley 1712/14 art 19 literal e"/>
    <m/>
  </r>
  <r>
    <x v="1"/>
    <s v="FT-GEGI-001"/>
    <x v="1"/>
    <s v="Matriz de Registro CAU"/>
    <s v="Matriz de registro de cada una de las atenciones."/>
    <s v="Información"/>
    <s v="Drive"/>
    <s v="Informacion publica"/>
    <s v="Media"/>
    <s v="Media"/>
    <n v="2"/>
    <s v="MEDIA"/>
    <s v="SECRETARIA GENERAL"/>
    <s v="OAPS"/>
    <s v="ACTIVO A CARGO DEL GRUPO DE RELACIONAMIENTO CON LA CIUDADANIA"/>
    <s v="INSTRUMENTOS DE CONTROL"/>
    <s v="Instrumentos de control de Atención a Ciudadanía"/>
    <s v="xlsx"/>
    <s v="Español"/>
    <s v="Digital"/>
    <s v="Publicado"/>
    <s v="RESERVA PARCIAL"/>
    <s v="Ley 1266/08 art 3 lietral c, g, h, art 7 lietral 3,6"/>
    <s v="Decreto 103/15 art 25"/>
    <m/>
  </r>
  <r>
    <x v="16"/>
    <s v="FT-GEGI-003"/>
    <x v="1"/>
    <s v="Matriz de reparto"/>
    <s v="Matriz de la forma en que se reparte las múltiples comunicaciones para su gestión."/>
    <s v="Información"/>
    <s v="Drive"/>
    <s v="Informacion publica"/>
    <s v="Media"/>
    <s v="Media"/>
    <n v="2"/>
    <s v="MEDIA"/>
    <s v="SECRETARIA GENERAL"/>
    <s v="OAPS"/>
    <s v="ACTIVO A CARGO DEL GRUPO DE RELACIONAMIENTO CON LA CIUDADANIA"/>
    <s v="INSTRUMENTOS DE CONTROL"/>
    <s v="Instrumentos de control de Atención a Ciudadanía"/>
    <s v="xlsx"/>
    <s v="Español"/>
    <s v="Digital"/>
    <s v="Publicado"/>
    <s v="RESERVA PARCIAL"/>
    <s v="Ley 1266/08 art 3 lietral c, g, h, art 7 lietral 3,6"/>
    <s v="Decreto 103/15 art 25"/>
    <m/>
  </r>
  <r>
    <x v="1"/>
    <s v="FT-GEGI-004"/>
    <x v="1"/>
    <s v="Encuesta satisfacción eventos y/o encuentros solidarios"/>
    <s v="Encuesta."/>
    <s v="Información"/>
    <s v="Drive"/>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1"/>
    <s v="FT-GEGI-005"/>
    <x v="1"/>
    <s v="Formulario inscripción eventos y/o encuentros solidarios"/>
    <s v="Formulario de inscripción."/>
    <s v="Información"/>
    <s v="Drive"/>
    <s v="Informacion publica"/>
    <s v="Media"/>
    <s v="Media"/>
    <n v="2"/>
    <s v="MEDIA"/>
    <s v="SECRETARIA GENERAL"/>
    <s v="OAPS"/>
    <s v="ACTIVO A CARGO DEL GRUPO DE RELACIONAMIENTO CON LA CIUDADANIA"/>
    <s v="PETICIONES, QUEJAS, RECLAMOS, SUGERENCIAS Y DENUNCIAS- PQRSD"/>
    <s v="Formulario inscripción eventos y/o encuentros solidarios"/>
    <s v="xlsx"/>
    <s v="Español"/>
    <s v="Digital"/>
    <s v="Publicado"/>
    <s v="RESERVA PARCIAL"/>
    <s v="Ley 1266/08 art 3 lietral c, g, h, art 7 lietral 3,6"/>
    <s v="Ley 1266/08 art 3 lietral c, g, h, art 7 lietral 3,6"/>
    <m/>
  </r>
  <r>
    <x v="1"/>
    <s v="FT-GEGI-007"/>
    <x v="1"/>
    <s v="Plan de Comunicaciones"/>
    <s v="Soporte de un plan."/>
    <s v="Información"/>
    <s v="PABLO"/>
    <s v="Informacion publica"/>
    <s v="Media"/>
    <s v="Media"/>
    <n v="2"/>
    <s v="MEDIA"/>
    <s v="SECRETARIA GENERAL"/>
    <s v="OAPS"/>
    <s v="ACTIVO A CARGO DEL GRUPO DE RELACIONAMIENTO CON LA CIUDADANIA"/>
    <s v="PETICIONES, QUEJAS, RECLAMOS, SUGERENCIAS Y DENUNCIAS- PQRSD"/>
    <s v="Plan de Comunicaciones"/>
    <s v="pdf"/>
    <s v="Español"/>
    <s v="Digital"/>
    <s v="Publicado"/>
    <s v="RESERVA PARCIAL"/>
    <s v="Ley 1266/08 art 3 lietral c, g, h, art 7 lietral 3,6"/>
    <s v="Ley 1266/08 art 3 lietral c, g, h, art 7 lietral 3,6"/>
    <m/>
  </r>
  <r>
    <x v="15"/>
    <s v="FT-GEGI-009"/>
    <x v="1"/>
    <s v="Control de cambios Intranet"/>
    <s v="Control cambios intranet."/>
    <s v="Información"/>
    <s v="PABLO"/>
    <s v="Informacion publica"/>
    <s v="Media"/>
    <s v="Media"/>
    <n v="2"/>
    <s v="MEDIA"/>
    <s v="SECRETARIA GENERAL"/>
    <s v="OAPS"/>
    <s v="ACTIVO A CARGO DEL GRUPO DE RELACIONAMIENTO CON LA CIUDADANIA"/>
    <s v="PETICIONES, QUEJAS, RECLAMOS, SUGERENCIAS Y DENUNCIAS- PQRSD"/>
    <s v="Control de cambios Intranet"/>
    <s v="pdf"/>
    <s v="Español"/>
    <s v="Digital"/>
    <s v="Publicado"/>
    <s v="RESERVA PARCIAL"/>
    <s v="Ley 1266/08 art 3 lietral c, g, h, art 7 lietral 3,6"/>
    <s v="Ley 1266/08 art 3 lietral c, g, h, art 7 lietral 3,6"/>
    <m/>
  </r>
  <r>
    <x v="15"/>
    <s v="FT-GEGI-013"/>
    <x v="1"/>
    <s v="Formato de procesos Delegatura Asociativa"/>
    <s v="Formato."/>
    <s v="Información"/>
    <s v="PABLO"/>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15"/>
    <s v="FT-GEGI-014"/>
    <x v="1"/>
    <s v="Esquema de publicación de información"/>
    <s v="Esquema."/>
    <s v="Información"/>
    <s v="PABLO"/>
    <s v="Informacion publica"/>
    <s v="Media"/>
    <s v="Media"/>
    <n v="2"/>
    <s v="MEDIA"/>
    <s v="SECRETARIA GENERAL"/>
    <s v="OAPS"/>
    <s v="ACTIVO A CARGO DEL GRUPO DE RELACIONAMIENTO CON LA CIUDADANIA"/>
    <s v="PETICIONES, QUEJAS, RECLAMOS, SUGERENCIAS Y DENUNCIAS- PQRSD"/>
    <s v="N/A"/>
    <s v="pdf"/>
    <s v="Español"/>
    <s v="Digital"/>
    <s v="Publicado"/>
    <s v="RESERVA PARCIAL"/>
    <s v="Ley 1266/08 art 3 lietral c, g, h, art 7 lietral 3,6"/>
    <s v="Ley 1266/08 art 3 lietral c, g, h, art 7 lietral 3,6"/>
    <m/>
  </r>
  <r>
    <x v="15"/>
    <s v="FT-GEGI-015"/>
    <x v="1"/>
    <s v="Formato solicitud producto o servicio"/>
    <s v="Formato."/>
    <s v="Información"/>
    <s v="PABLO"/>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15"/>
    <s v="FT-GEGI-018"/>
    <x v="1"/>
    <s v="Encuesta de satisfacción eventos y/o encuentros solidarios presenciales"/>
    <s v="Encuesta."/>
    <s v="Información"/>
    <s v="Drive"/>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15"/>
    <s v="FT-GEGI-019"/>
    <x v="1"/>
    <s v="Formato encuesta interna satisfacción estrategias comunicación grupos de interés"/>
    <s v="Formato de encuesta."/>
    <s v="Información"/>
    <s v="Drive"/>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15"/>
    <s v="MA-GEGI-001"/>
    <x v="1"/>
    <s v="REPOSITORIO PABLO"/>
    <s v="Repositorio de manuales. politicas, procedimientos, formatos, plantillas"/>
    <s v="Información"/>
    <s v="Servidor Interno"/>
    <s v="Informacion publica reservada"/>
    <s v="Media"/>
    <s v="Media"/>
    <n v="3"/>
    <s v="ALTA"/>
    <s v="SECRETARIA GENERAL"/>
    <s v="OAPS"/>
    <s v="ACTIVO A CARGO DEL GRUPO DE RELACIONAMIENTO CON LA CIUDADANIA"/>
    <s v="MANUALES"/>
    <s v="Manual de Atencion y Servicio"/>
    <s v="pdf"/>
    <s v="Español"/>
    <s v="Digital"/>
    <s v="Publicado"/>
    <s v="SIN RESERVA"/>
    <m/>
    <m/>
    <m/>
  </r>
  <r>
    <x v="17"/>
    <s v="MT-GEGI-001"/>
    <x v="1"/>
    <s v="Metodología Aplicación de Lenguaje Claro SES"/>
    <s v="Documento que a través de la aplicación de lineamientos de lenguaje claro y teniendo en cuenta el contenido, estructura y diseño de los documentos escritos que produce la Supersolidaria, busca mejorar la comunicación entre los servidores públicos de esta Superintendencia y los grupos de interés, que acceden a dicha información."/>
    <s v="Información"/>
    <s v="PABLO"/>
    <s v="Informacion publica clasificada"/>
    <s v="Media"/>
    <s v="Media"/>
    <n v="2"/>
    <s v="MEDIA"/>
    <s v="Gestión de Grupos de Interes"/>
    <s v="INTENDENTE"/>
    <s v="Funcionarios"/>
    <s v="MANUALES"/>
    <s v="N/A"/>
    <s v="pdf"/>
    <s v="Español"/>
    <s v="Digital"/>
    <s v="Publicado"/>
    <s v="SIN RESERVA"/>
    <s v="Ley 1266/08 art 3 lietral c, g, h, art 7 lietral 3,6"/>
    <s v="Ley 1266/08 art 3 lietral c, g, h, art 7 lietral 3,6"/>
    <m/>
  </r>
  <r>
    <x v="1"/>
    <s v="PO-GEGI-001"/>
    <x v="1"/>
    <s v="Política de Servicio al ciudadano"/>
    <s v="Política de servicio al ciudadano, directrices generales frente al servicio al ciudadano."/>
    <s v="Información"/>
    <s v="PABLO"/>
    <s v="Informacion publica"/>
    <s v="Media"/>
    <s v="Media"/>
    <n v="2"/>
    <s v="MEDIA"/>
    <s v="SECRETARIA GENERAL"/>
    <s v="OAPS"/>
    <s v="ACTIVO A CARGO DEL GRUPO DE RELACIONAMIENTO CON LA CIUDADANIA"/>
    <s v="POLÍTICAS"/>
    <s v="Políica de Servicio al ciudadano"/>
    <s v="pdf"/>
    <s v="Español"/>
    <s v="Digital"/>
    <s v="Publicado"/>
    <s v="SIN RESERVA"/>
    <s v="Ley 1266/08 art 3 lietral c, g, h, art 7 lietral 3,6"/>
    <s v="Ley 1266/08 art 3 lietral c, g, h, art 7 lietral 3,6"/>
    <m/>
  </r>
  <r>
    <x v="1"/>
    <s v="PO-GEGI-002"/>
    <x v="1"/>
    <s v="Política de comunicaciones"/>
    <s v="directrices generales de las comunicaciones internas y externas."/>
    <s v="Información"/>
    <s v="PABLO"/>
    <s v="Informacion publica"/>
    <s v="Media"/>
    <s v="Media"/>
    <n v="2"/>
    <s v="MEDIA"/>
    <s v="SECRETARIA GENERAL"/>
    <s v="OAPS"/>
    <s v="ACTIVO A CARGO DEL GRUPO DE RELACIONAMIENTO CON LA CIUDADANIA"/>
    <s v="POLÍTICAS"/>
    <s v="Política de comunicaciones"/>
    <s v="pdf"/>
    <s v="Español"/>
    <s v="Digital"/>
    <s v="Publicado"/>
    <s v="SIN RESERVA"/>
    <s v="Ley 1266/08 art 3 lietral c, g, h, art 7 lietral 3,6"/>
    <s v="Ley 1266/08 art 3 lietral c, g, h, art 7 lietral 3,6"/>
    <m/>
  </r>
  <r>
    <x v="25"/>
    <s v="GREF-001-7E9"/>
    <x v="4"/>
    <s v="TOKEN BANCO"/>
    <s v="Dispositivo para realiar las aprobaciones de los pagos de los Bancos en el portal del Banco de Bogota."/>
    <s v="Hardware"/>
    <s v="Almacenamiento Local"/>
    <s v="Informacion publica reservada"/>
    <s v="Alta"/>
    <s v="Alta"/>
    <n v="3"/>
    <s v="ALTA"/>
    <s v="SECRETARÍA GENERAL- GRUPO FINANCIERO"/>
    <s v="SECRETARÍA GENERAL- GRUPO FINANCIERO"/>
    <s v="SECRETARÍA GENERAL- GRUPO FINANCIERO"/>
    <s v="N/A"/>
    <s v="N/A"/>
    <s v="N/A"/>
    <s v="Español"/>
    <s v="Físico "/>
    <s v="Disponible "/>
    <s v="RESERVA PARCIAL"/>
    <s v="Ley 1266/08 art 3 lietral c, g, h, art 7 lietral 3,6"/>
    <s v="Ley 1266/08 art 3 lietral c, g, h, art 7 lietral 3,6"/>
    <m/>
  </r>
  <r>
    <x v="25"/>
    <s v="GREF-002-7E9"/>
    <x v="4"/>
    <s v="TOKEN BANCO"/>
    <s v="Dispositivo para realiar las aprobaciones de los pagos de los Bancos en el portal del Banco de Bogota."/>
    <s v="Hardware"/>
    <s v="Almacenamiento Local"/>
    <s v="Informacion publica reservada"/>
    <s v="Alta"/>
    <s v="Alta"/>
    <n v="3"/>
    <s v="ALTA"/>
    <s v="SECRETARÍA GENERAL- GRUPO FINANCIERO"/>
    <s v="SECRETARÍA GENERAL- GRUPO FINANCIERO"/>
    <s v="SECRETARÍA GENERAL- GRUPO FINANCIERO"/>
    <s v="N/A"/>
    <s v="N/A"/>
    <s v="N/A"/>
    <s v="Español"/>
    <s v="Físico "/>
    <s v="Disponible "/>
    <s v="RESERVA PARCIAL"/>
    <s v="Ley 1266/08 art 3 lietral c, g, h, art 7 lietral 3,6"/>
    <s v="Ley 1266/08 art 3 lietral c, g, h, art 7 lietral 3,6"/>
    <m/>
  </r>
  <r>
    <x v="25"/>
    <s v="GREF-003-7E9"/>
    <x v="4"/>
    <s v="TOKEN GSE SIIF NACION"/>
    <s v="Dispositivo de la firma digital para realizar y aprobar transacciones en el aplicativo SIIF NACION del Ministerio de Hacienda y Credito Publico."/>
    <s v="Hardware"/>
    <s v="Almacenamiento Local"/>
    <s v="Informacion publica reservada"/>
    <s v="Alta"/>
    <s v="Alta"/>
    <n v="3"/>
    <s v="ALTA"/>
    <s v="SECRETARÍA GENERAL- GRUPO FINANCIERO"/>
    <s v="SECRETARÍA GENERAL- GRUPO FINANCIERO"/>
    <s v="SECRETARÍA GENERAL- GRUPO FINANCIERO"/>
    <s v="N/A"/>
    <s v="N/A"/>
    <s v="N/A"/>
    <s v="Español"/>
    <s v="Físico "/>
    <s v="Disponible "/>
    <s v="RESERVA PARCIAL"/>
    <s v="Ley 1266/08 art 3 lietral c, g, h, art 7 lietral 3,6"/>
    <s v="Ley 1266/08 art 3 lietral c, g, h, art 7 lietral 3,6"/>
    <m/>
  </r>
  <r>
    <x v="25"/>
    <s v="GREF-004-7E9"/>
    <x v="4"/>
    <s v="TOKEN GSE SIIF NACION"/>
    <s v="Dispositivo de la firma digital para realizar y aprobar transacciones en el aplicativo SIIF NACION del Ministerio de Hacienda y Credito Publico."/>
    <s v="Hardware"/>
    <s v="Almacenamiento Local"/>
    <s v="Informacion publica reservada"/>
    <s v="Alta"/>
    <s v="Alta"/>
    <n v="3"/>
    <s v="ALTA"/>
    <s v="SECRETARÍA GENERAL- GRUPO FINANCIERO"/>
    <s v="SECRETARÍA GENERAL- GRUPO FINANCIERO"/>
    <s v="SECRETARÍA GENERAL- GRUPO FINANCIERO"/>
    <s v="N/A"/>
    <s v="N/A"/>
    <s v="N/A"/>
    <s v="Español"/>
    <s v="Físico "/>
    <s v="Disponible "/>
    <s v="RESERVA PARCIAL"/>
    <s v="Ley 1266/08 art 3 lietral c, g, h, art 7 lietral 3,6"/>
    <s v="Ley 1266/08 art 3 lietral c, g, h, art 7 lietral 3,6"/>
    <m/>
  </r>
  <r>
    <x v="25"/>
    <s v="GREF-005-7E9"/>
    <x v="4"/>
    <s v="TOKEN GSE SIIF NACION"/>
    <s v="Dispositivo de la firma digital para realizar y aprobar transacciones en el aplicativo SIIF NACION del Ministerio de Hacienda y Credito Publico."/>
    <s v="Hardware"/>
    <s v="Almacenamiento Local"/>
    <s v="Informacion publica reservada"/>
    <s v="Alta"/>
    <s v="Alta"/>
    <n v="3"/>
    <s v="ALTA"/>
    <s v="SECRETARÍA GENERAL- GRUPO FINANCIERO"/>
    <s v="SECRETARÍA GENERAL- GRUPO FINANCIERO"/>
    <s v="SECRETARÍA GENERAL- GRUPO FINANCIERO"/>
    <s v="N/A"/>
    <s v="N/A"/>
    <s v="N/A"/>
    <s v="Español"/>
    <s v="Físico "/>
    <s v="Disponible "/>
    <s v="RESERVA PARCIAL"/>
    <s v="Ley 1266/08 art 3 lietral c, g, h, art 7 lietral 3,6"/>
    <s v="Ley 1266/08 art 3 lietral c, g, h, art 7 lietral 3,6"/>
    <m/>
  </r>
  <r>
    <x v="25"/>
    <s v="GREF-025-7E9"/>
    <x v="4"/>
    <s v="TOKEN GSE SIIF NACION"/>
    <s v="Dispositivo de la firma digital para realizar y aprobar transacciones en el aplicativo SIIF NACION del Ministerio de Hacienda y Credito Publico."/>
    <s v="Hardware"/>
    <s v="Almacenamiento Local"/>
    <s v="Informacion publica reservada"/>
    <s v="Alta"/>
    <s v="Alta"/>
    <n v="3"/>
    <s v="ALTA"/>
    <s v="SECRETARÍA GENERAL- GRUPO FINANCIERO"/>
    <s v="SECRETARÍA GENERAL- GRUPO FINANCIERO"/>
    <s v="SECRETARÍA GENERAL- GRUPO FINANCIERO"/>
    <s v="4200."/>
    <s v="N/A"/>
    <s v="N/A"/>
    <s v="Español"/>
    <s v="Físico "/>
    <s v="Disponible "/>
    <s v="RESERVA PARCIAL"/>
    <s v="Ley 1266/08 art 3 lietral c, g, h, art 7 lietral 3,6"/>
    <s v="Ley 1266/08 art 3 lietral c, g, h, art 7 lietral 3,6"/>
    <m/>
  </r>
  <r>
    <x v="25"/>
    <s v="GREF-026-7E9"/>
    <x v="4"/>
    <s v="TOKEN GSE SIIF NACION"/>
    <s v="Dispositivo de la firma digital para realizar y aprobar transacciones en el aplicativo SIIF NACION del Ministerio de Hacienda y Credito Publico."/>
    <s v="Hardware"/>
    <s v="Almacenamiento Local"/>
    <s v="Informacion publica reservada"/>
    <s v="Alta"/>
    <s v="Alta"/>
    <n v="3"/>
    <s v="ALTA"/>
    <s v="SECRETARÍA GENERAL- GRUPO FINANCIERO"/>
    <s v="SECRETARÍA GENERAL- GRUPO FINANCIERO"/>
    <s v="SECRETARÍA GENERAL- GRUPO FINANCIERO"/>
    <s v="4200."/>
    <s v="N/A"/>
    <s v="N/A"/>
    <s v="Español"/>
    <s v="Físico "/>
    <s v="Disponible "/>
    <s v="RESERVA PARCIAL"/>
    <s v="Ley 1266/08 art 3 lietral c, g, h, art 7 lietral 3,6"/>
    <s v="Ley 1266/08 art 3 lietral c, g, h, art 7 lietral 3,6"/>
    <m/>
  </r>
  <r>
    <x v="25"/>
    <s v="GREF-027-7E9"/>
    <x v="4"/>
    <s v="TOKEN GSE SIIF NACION"/>
    <s v="Dispositivo de la firma digital para realizar y aprobar transacciones en el aplicativo SIIF NACION del Ministerio de Hacienda y Credito Publico."/>
    <s v="Hardware"/>
    <s v="Almacenamiento Local"/>
    <s v="Informacion publica reservada"/>
    <s v="Alta"/>
    <s v="Alta"/>
    <n v="3"/>
    <s v="ALTA"/>
    <s v="SECRETARÍA GENERAL- GRUPO FINANCIERO"/>
    <s v="SECRETARÍA GENERAL- GRUPO FINANCIERO"/>
    <s v="SECRETARÍA GENERAL- GRUPO FINANCIERO"/>
    <s v="4200."/>
    <s v="N/A"/>
    <s v="N/A"/>
    <s v="Español"/>
    <s v="Físico "/>
    <s v="Disponible "/>
    <s v="RESERVA PARCIAL"/>
    <s v="Ley 1266/08 art 3 lietral c, g, h, art 7 lietral 3,6"/>
    <s v="Ley 1266/08 art 3 lietral c, g, h, art 7 lietral 3,6"/>
    <m/>
  </r>
  <r>
    <x v="25"/>
    <s v="GREF-028-7E9"/>
    <x v="4"/>
    <s v="TOKEN GSE SIIF NACION"/>
    <s v="Dispositivo de la firma digital para realizar y aprobar transacciones en el aplicativo SIIF NACION del Ministerio de Hacienda y Credito Publico."/>
    <s v="Hardware"/>
    <s v="Almacenamiento Local"/>
    <s v="Informacion publica reservada"/>
    <s v="Alta"/>
    <s v="Alta"/>
    <n v="3"/>
    <s v="ALTA"/>
    <s v="SECRETARÍA GENERAL- GRUPO FINANCIERO"/>
    <s v="SECRETARÍA GENERAL- GRUPO FINANCIERO"/>
    <s v="SECRETARÍA GENERAL- GRUPO FINANCIERO"/>
    <s v="4200."/>
    <s v="N/A"/>
    <s v="N/A"/>
    <s v="Español"/>
    <s v="Físico "/>
    <s v="Disponible "/>
    <s v="RESERVA PARCIAL"/>
    <s v="Ley 1266/08 art 3 lietral c, g, h, art 7 lietral 3,6"/>
    <s v="Ley 1266/08 art 3 lietral c, g, h, art 7 lietral 3,6"/>
    <m/>
  </r>
  <r>
    <x v="25"/>
    <s v="GREF-029-7E9"/>
    <x v="4"/>
    <s v="TOKEN GSE SIIF NACION"/>
    <s v="Dispositivo de la firma digital para realizar y aprobar transacciones en el aplicativo SIIF NACION del Ministerio de Hacienda y Credito Publico."/>
    <s v="Hardware"/>
    <s v="Almacenamiento Local"/>
    <s v="Informacion publica reservada"/>
    <s v="Alta"/>
    <s v="Alta"/>
    <n v="3"/>
    <s v="ALTA"/>
    <s v="SECRETARÍA GENERAL- GRUPO FINANCIERO"/>
    <s v="SECRETARÍA GENERAL- GRUPO FINANCIERO"/>
    <s v="SECRETARÍA GENERAL- GRUPO FINANCIERO"/>
    <s v="4200."/>
    <s v="N/A"/>
    <s v="N/A"/>
    <s v="Español"/>
    <s v="Físico "/>
    <s v="Disponible "/>
    <s v="RESERVA PARCIAL"/>
    <s v="Ley 1266/08 art 3 lietral c, g, h, art 7 lietral 3,6"/>
    <s v="Ley 1266/08 art 3 lietral c, g, h, art 7 lietral 3,6"/>
    <m/>
  </r>
  <r>
    <x v="25"/>
    <s v="GREF-030-7E9"/>
    <x v="4"/>
    <s v="TOKEN GSE SIIF NACION"/>
    <m/>
    <s v="Software"/>
    <s v="Servidor Nube"/>
    <s v="Informacion publica reservada"/>
    <s v="Alta"/>
    <s v="Alta"/>
    <n v="3"/>
    <s v="ALTA"/>
    <s v="SECRETARÍA GENERAL- GRUPO FINANCIERO"/>
    <s v="SECRETARÍA GENERAL- GRUPO FINANCIERO"/>
    <s v="SECRETARÍA GENERAL- GRUPO FINANCIERO"/>
    <s v="4200."/>
    <s v="N/A"/>
    <s v="N/A"/>
    <s v="Español"/>
    <s v="Digital"/>
    <s v="Disponible "/>
    <s v="RESERVA PARCIAL"/>
    <s v="Ley 1266/08 art 3 lietral c, g, h, art 7 lietral 3,6"/>
    <s v="Ley 1266/08 art 3 lietral c, g, h, art 7 lietral 3,6"/>
    <m/>
  </r>
  <r>
    <x v="26"/>
    <s v="FT-COIN-011"/>
    <x v="5"/>
    <s v="Arqueo de Caja Menor"/>
    <s v="Documento que registra la verificación física y documental del dinero y los comprobantes existentes en la caja menor de la entidad al momento de la realización de la auditoria"/>
    <s v="Información"/>
    <s v="Drive"/>
    <s v="Informacion publica reservada"/>
    <s v="Alta"/>
    <s v="Alta"/>
    <n v="3"/>
    <s v="ALTA"/>
    <s v="Control Interno (COIN)"/>
    <s v="OAPS Infraestructura"/>
    <s v="Oficina Control Interno "/>
    <s v="INFORMES"/>
    <s v="Informes de auditoría del control interno"/>
    <s v="pdf"/>
    <s v="Español"/>
    <s v="Digital"/>
    <s v="Disponible "/>
    <s v="RESERVA PARCIAL"/>
    <s v="Ley 1712/14 art 19 literal e"/>
    <s v="Ley 1712/14 art 19 literal e"/>
    <s v="Este documento le permite a la ciudadanía la Protección de los recursos públicos, Facilita la detección de malos manejos, Fomenta la transparencia y la rendición de cuentas, Contribuye a una gestión pública más eficiente y honesta."/>
  </r>
  <r>
    <x v="26"/>
    <s v="PR-COIN-005"/>
    <x v="5"/>
    <s v="Arqueo de Caja Menor"/>
    <s v="Procedimiento que describe los pasos a realizar en los arqueos periódicos y sorpresivos por parte de los servidores asignados por la Oficina de Control Interno, al responsable del manejo de la caja menor."/>
    <s v="Información"/>
    <s v="Servidor Interno"/>
    <s v="Informacion publica clasificada"/>
    <s v="Alta"/>
    <s v="Alta"/>
    <n v="3"/>
    <s v="ALTA"/>
    <s v="Oficina Asesora Plneación y Sistemas (OAPS)"/>
    <s v="OAPS Infraestructura"/>
    <s v="Oficina Control Interno "/>
    <s v="PLANES"/>
    <s v="Procedimientos"/>
    <s v="pdf"/>
    <s v="Español"/>
    <s v="Digital"/>
    <s v="Disponible "/>
    <s v="RESERVA PARCIAL"/>
    <s v="Ley 1266/08 art 3 lietral c, g, h, art 7 lietral 3,6,  Art  2.1.1.4.1.1. Decreto 1081/15"/>
    <s v="Ley 1266/08 art 3 lietral c, g, h, art 7 lietral 3,6,  Art  2.1.1.4.1.1. Decreto 1081/15"/>
    <s v="El procedimiento “Arqueo de Caja Menor” le sirve a la ciudadanía porque garantiza el control y verificación del uso de fondos públicos destinados a gastos menores. A través de revisiones periódicas y sorpresivas, la Oficina de Control Interno asegura que estos recursos se usen correctamente y con los debidos soportes, lo que contribuye a prevenir malos manejos, fortalecer la transparencia institucional y proteger el patrimonio público."/>
  </r>
  <r>
    <x v="0"/>
    <s v="PLES-001-7E9"/>
    <x v="6"/>
    <s v="PABLO -  Modulo SIG"/>
    <s v="Sistema de Información - Plataforma de articulación y balance de la operación_x000a__x000a_Contiene tres modulos: 1. Modulo SIG en el cual se encuentran la documentación  asociada a los procesos, junto con la medición de los indicadores y las acciones correctivas y de mejora. 2. Modulo Strategic Plan en el cual se realiza el seguimiento al Plan de Acción Anual y contiene las evidencias cargadas por los enlaces y el seguimiento. 3. Modulo Banco de proyectos, el cual contiene la información relacionada con la ejecución presupuestal del rubro de inversión, el Plan Anual de Adquisiciones (PAA) y permite expedir Certificados de Banco de Proyectos (CBP) para la emision de Certificados de Disponibilidad Presupuestal (CDP)."/>
    <s v="Información"/>
    <s v="PABLO- Modulo SIG"/>
    <s v="Informacion publica"/>
    <s v="Media"/>
    <s v="Media"/>
    <n v="2"/>
    <s v="MEDIA"/>
    <s v="Evaluación Sistemas de Gestión (EVSG)"/>
    <s v="Sistemas"/>
    <s v="Funcionarios Supersolidaria"/>
    <s v="N/A"/>
    <s v="N/A"/>
    <s v="Digital"/>
    <s v="Español"/>
    <s v="Digital"/>
    <s v="Publicado"/>
    <s v="SIN RESERVA"/>
    <m/>
    <m/>
    <m/>
  </r>
  <r>
    <x v="0"/>
    <s v="PLES-002-7E9"/>
    <x v="6"/>
    <s v="Estrategia de Rendición de Cuentas "/>
    <s v="Plan de trabajo, anexos e informes correspondientes al desarrollo de la Estrategia de Rendición de Cuentas."/>
    <s v="Información"/>
    <s v="Drive OAPS"/>
    <s v="Informacion publica"/>
    <s v="Media"/>
    <s v="Media"/>
    <n v="2"/>
    <s v="MEDIA"/>
    <s v="Planificación Estratégica (PLES)"/>
    <s v="Profesional Universitario de la OAPS"/>
    <s v="Partes Interesadas Supersolidaria"/>
    <s v="120.20 INFORMES"/>
    <s v="120.20.13 INFORMES DE RENDICIÓN DE CUENTAS"/>
    <s v="Digital"/>
    <s v="Español"/>
    <s v="Digital"/>
    <s v="Publicado"/>
    <s v="SIN RESERVA"/>
    <m/>
    <m/>
    <m/>
  </r>
  <r>
    <x v="1"/>
    <s v="PLES-003-7E9"/>
    <x v="6"/>
    <s v="Actas "/>
    <s v="Documento que contiene la descripción del seguimiento a las actividades y los compromisos definidos de los comités de gestión de desempeño, el comité directivo y el comité de seguridad y privacidad de la información."/>
    <s v="Información"/>
    <s v="Drive"/>
    <s v="Informacion publica reservada"/>
    <s v="Alta"/>
    <s v="Media"/>
    <n v="3"/>
    <s v="ALTA"/>
    <s v="Planificación estrategica"/>
    <s v="Oficina Asesora de Planeación y Sistemas"/>
    <s v="Funcionarios Supersolidaria"/>
    <s v="120.3 ACTAS"/>
    <s v="120.3.11 Actas de Comité Institucional de Gestión y Desempeño"/>
    <s v="Digital"/>
    <s v="Español"/>
    <s v="Digital"/>
    <s v="Disponible"/>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1"/>
    <s v="PLES-004-7E9"/>
    <x v="6"/>
    <s v="Informe de gestión institucional"/>
    <s v="El informe de gestión es un instrumento de consolidación de la información general de una entidad, donde se da cuenta de los logros, metas, proceso y dificultades de la gestión en un período determinado de tiempo. Aparte de ser un requerimiento legal y un esfuerzo de la entidad por consolidar un documento de información. "/>
    <s v="Información"/>
    <s v="Drive"/>
    <s v="Informacion publica"/>
    <s v="Media"/>
    <s v="Media"/>
    <n v="2"/>
    <s v="MEDIA"/>
    <s v="Planificación estrategica"/>
    <s v="Oficina Asesora de Planeación y Sistemas"/>
    <s v="Funcionarios Supersolidaria"/>
    <s v="120.24 INFORMES"/>
    <s v="120.24.10 Informes de Gestión Institucional"/>
    <s v="pdf"/>
    <s v="Español"/>
    <s v="Digital"/>
    <s v="Publicado"/>
    <m/>
    <m/>
    <m/>
    <m/>
  </r>
  <r>
    <x v="1"/>
    <s v="PLES-005-7E9"/>
    <x v="6"/>
    <s v="Acta de conformación del equipo líder"/>
    <s v="Este documento contiene el listado de las personas que conforman el equipo lider de rendición de cuentas conforme al MURC"/>
    <s v="Información"/>
    <s v="Drive"/>
    <s v="Informacion publica"/>
    <s v="Alta"/>
    <s v="Media"/>
    <n v="2"/>
    <s v="MEDIA"/>
    <s v="Supersolidaria"/>
    <s v="Oficina Asesora de Planeación y Sistemas"/>
    <s v="Supersolidaria"/>
    <s v="120.24 INFORMES"/>
    <s v="120.24.13 Informes de Rendición de Cuentas"/>
    <s v="pdf"/>
    <s v="Español"/>
    <s v="Digital"/>
    <s v="Publicado"/>
    <m/>
    <m/>
    <m/>
    <m/>
  </r>
  <r>
    <x v="1"/>
    <s v="PLES-006-7E9"/>
    <x v="6"/>
    <s v="Presentación de la audiencia de rendición de cuentas"/>
    <s v="Este documento contiene la información presentada en la audiencia de rendición de cuentas de la vigencia."/>
    <s v="Información"/>
    <s v="Drive"/>
    <s v="Informacion publica clasificada"/>
    <s v="Media"/>
    <s v="Media"/>
    <n v="2"/>
    <s v="MEDIA"/>
    <s v="Supersolidaria"/>
    <s v="Oficina Asesora de Planeación y Sistemas"/>
    <s v="Supersolidaria"/>
    <s v="120.24 INFORMES"/>
    <s v="120.24.13 Informes de Rendición de Cuentas"/>
    <s v="pdf"/>
    <s v="Español"/>
    <s v="Digital"/>
    <s v="Publicado"/>
    <m/>
    <m/>
    <m/>
    <m/>
  </r>
  <r>
    <x v="1"/>
    <s v="PLES-007-7E9"/>
    <x v="6"/>
    <s v="Informe de rendición de cuentas"/>
    <s v="El informe de gestión es un instrumento de consolidación de la información general de una entidad, donde se da cuenta de los logros, metas, proceso y dificultades de la gestión en un período determinado de tiempo en el marco de la rendición de cuentas de la Entidad"/>
    <s v="Información"/>
    <s v="Drive"/>
    <s v="Informacion publica"/>
    <s v="Media"/>
    <s v="Media"/>
    <n v="2"/>
    <s v="MEDIA"/>
    <s v="Supersolidaria"/>
    <s v="Oficina Asesora de Planeación y Sistemas"/>
    <s v="Supersolidaria"/>
    <s v="120.24 INFORMES"/>
    <s v="120.24.13 Informes de Rendición de Cuentas"/>
    <s v="xlsx"/>
    <s v="Español"/>
    <s v="Digital"/>
    <s v="Publicado"/>
    <m/>
    <m/>
    <m/>
    <m/>
  </r>
  <r>
    <x v="27"/>
    <s v="PLES-008-7E9"/>
    <x v="6"/>
    <s v="Plan Anual de Adquisiciones"/>
    <s v="Es una herramienta de planificación contractual utilizada para programar, organizar y dar visibilidad a sus procesos de contratación de bienes, obras y servicios durante un año fiscal."/>
    <s v="Información"/>
    <s v="Drive"/>
    <s v="Informacion publica clasificada"/>
    <s v="Media"/>
    <s v="Media"/>
    <n v="2"/>
    <s v="MEDIA"/>
    <s v="Supersolidaria"/>
    <s v="Profesional Especializado de la OAPS"/>
    <s v="Supersolidaria"/>
    <s v="120.32 PLANES"/>
    <s v="120.32.15 Planes Anuales de Adquisiciones "/>
    <s v="xlsx"/>
    <s v="Español"/>
    <s v="Digital"/>
    <s v="Publicado"/>
    <m/>
    <m/>
    <m/>
    <m/>
  </r>
  <r>
    <x v="27"/>
    <s v="PLES-009-7E9"/>
    <x v="6"/>
    <s v="Modificación del Plan Anual de Adquisiciones"/>
    <s v="Este documento consolida las solicitudes de modificación al Plan Anual de Adquisiciones que son remitidas por las áreas, consolidada y aprobada por el comité de contratación"/>
    <s v="Información"/>
    <s v="Drive"/>
    <s v="Informacion publica clasificada"/>
    <s v="Media"/>
    <s v="Media"/>
    <n v="2"/>
    <s v="MEDIA"/>
    <s v="Supersolidaria"/>
    <s v="Profesional Especializado de la OAPS"/>
    <s v="Supersolidaria"/>
    <s v="120.32 PLANES"/>
    <s v="120.32.15 Planes Anuales de Adquisiciones "/>
    <s v="xlsx"/>
    <s v="Español"/>
    <s v="Digital"/>
    <s v="Publicado"/>
    <m/>
    <m/>
    <m/>
    <m/>
  </r>
  <r>
    <x v="1"/>
    <s v="PLES-010-7E9"/>
    <x v="6"/>
    <s v="Formulación del Plan de Acción Anual"/>
    <s v="Documento que contiene las actividades, indicadores, metas y productos que dan cuenta de la planeación estrategica de la vigencia. "/>
    <s v="Información"/>
    <s v="Drive"/>
    <s v="Informacion publica clasificada"/>
    <s v="Baja"/>
    <s v="Baja"/>
    <n v="2"/>
    <s v="MEDIA"/>
    <s v="Supersolidaria"/>
    <s v="Profesional Especializado de la OAPS"/>
    <s v="Supersolidaria"/>
    <s v="120.32 PLANES"/>
    <s v="120.32.17 Planes de Acción Anual"/>
    <s v="xlsx"/>
    <s v="Español"/>
    <s v="Digital"/>
    <s v="Publicado"/>
    <m/>
    <m/>
    <m/>
    <m/>
  </r>
  <r>
    <x v="1"/>
    <s v="PLES-011-7E9"/>
    <x v="6"/>
    <s v="Informe de seguimiento al Plan de Acción Anual"/>
    <s v="Documento que contiene los avances en el cumplimiento de las metas de la vigencia. "/>
    <s v="Información"/>
    <s v="Drive"/>
    <s v="Informacion publica clasificada"/>
    <s v="Baja"/>
    <s v="Baja"/>
    <n v="2"/>
    <s v="MEDIA"/>
    <s v="Supersolidaria"/>
    <s v="Profesional Especializado de la OAPS"/>
    <s v="Supersolidaria"/>
    <s v="120.32 PLANES"/>
    <s v="120.32.17 Planes de Acción Anual"/>
    <s v="xlsx"/>
    <s v="Español"/>
    <s v="Digital"/>
    <s v="Publicado"/>
    <m/>
    <m/>
    <m/>
    <m/>
  </r>
  <r>
    <x v="1"/>
    <s v="PLES-012-7E9"/>
    <x v="6"/>
    <s v="Plan Estratégico Institucional"/>
    <s v="Es un instrumento a través del cual se realiza la planeación de las acciones orientadas a fortalecer la implementación de las políticas gestión y desempeño. Define la ruta que se va ha seguir para alcanzar las metas para el cuatrienio "/>
    <s v="Información"/>
    <s v="Drive"/>
    <s v="Informacion publica clasificada"/>
    <s v="Baja"/>
    <s v="Baja"/>
    <n v="2"/>
    <s v="MEDIA"/>
    <s v="Supersolidaria"/>
    <s v="Profesional Especializado de la OAPS"/>
    <s v="Supersolidaria"/>
    <s v="120.32 PLANES"/>
    <s v="120.32.23 Planes Estratégicos Institucionales"/>
    <s v="xlsx"/>
    <s v="Español"/>
    <s v="Digital"/>
    <s v="Publicado"/>
    <m/>
    <m/>
    <m/>
    <m/>
  </r>
  <r>
    <x v="1"/>
    <s v="PLES-013-7E9"/>
    <x v="6"/>
    <s v="Informe de Seguimiento al Plan Estratégico Institucional"/>
    <s v="Es una herramienta que contiene el cumplimiento de las metas definidas en el plan estrategico y el seguimiento para cada vigencia."/>
    <s v="Información"/>
    <s v="Drive"/>
    <s v="Informacion publica clasificada"/>
    <s v="Baja"/>
    <s v="Baja"/>
    <n v="2"/>
    <s v="MEDIA"/>
    <s v="Supersolidaria"/>
    <s v="Profesional Especializado de la OAPS"/>
    <s v="Supersolidaria"/>
    <s v="120.32 PLANES"/>
    <s v="120.32.23 Planes Estratégicos Institucionales"/>
    <s v="xlsx"/>
    <s v="Español"/>
    <s v="Digital"/>
    <s v="Publicado"/>
    <m/>
    <m/>
    <m/>
    <m/>
  </r>
  <r>
    <x v="1"/>
    <s v="PLES-014-7E9"/>
    <x v="6"/>
    <s v="Programa de Transparencia y Ética en lo Público"/>
    <s v="Es el instrumento con el que la Superintendencia genera acciones de largo alcance para la lucha  contra la corrupción, Este documento es de utilidad de la cuidadanía para consultar el cumplimiento de la entidad con las disposiciones normativas en cuanto a la Transparencia, Acceso a la Información Pública, Gobierno Abierto, Gestión de Riesgos de corrupción, Lavado de Activos, Financiación del Terrorismo, entre otras temáticas relacionadas. "/>
    <s v="Información"/>
    <s v="Drive"/>
    <s v="Informacion publica clasificada"/>
    <s v="Baja"/>
    <s v="Baja"/>
    <n v="2"/>
    <s v="MEDIA"/>
    <s v="Supersolidaria"/>
    <s v="Oficina Asesora de Planeación y Sistemas"/>
    <s v="Supersolidaria"/>
    <s v="120.35 PROGRAMAS"/>
    <s v="120.35.1 Programa de Transparencia y Ética en lo Público"/>
    <s v="xlsx"/>
    <s v="Español"/>
    <s v="Digital"/>
    <s v="Publicado"/>
    <m/>
    <m/>
    <m/>
    <m/>
  </r>
  <r>
    <x v="1"/>
    <s v="PLES-015-7E9"/>
    <x v="6"/>
    <s v="Mapa de riesgos."/>
    <s v="Consolidado de riesgos de gestión, corrupción y seguridad de la información_x000a_"/>
    <s v="Información"/>
    <s v="Drive"/>
    <s v="Informacion publica clasificada"/>
    <s v="Baja"/>
    <s v="Baja"/>
    <n v="2"/>
    <s v="MEDIA"/>
    <s v="Supersolidaria"/>
    <s v="Profesional Especializado de la OAPS"/>
    <s v="Supersolidaria"/>
    <s v="120.35 PROGRAMAS"/>
    <s v="120.35.1 Programa de Transparencia y Ética en lo Público"/>
    <s v="xlsx"/>
    <s v="Español"/>
    <s v="Digital"/>
    <s v="Publicado"/>
    <m/>
    <m/>
    <m/>
    <m/>
  </r>
  <r>
    <x v="1"/>
    <s v="PLES-016-7E9"/>
    <x v="6"/>
    <s v="Documento del perfil de los proyectos de inversión"/>
    <s v="Este documento contiene la descripción simplificada de un proyecto. Además de definir el propósito y la pertenencia del proyecto, presenta un primer estimado de las actividades requeridas y de la inversión total que se necesitará, así como de los costos operativos anuales, y, en el caso de proyectos destinados a la generación de ingresos, del ingreso anual."/>
    <s v="Información"/>
    <s v="Drive"/>
    <s v="Informacion publica clasificada"/>
    <s v="Baja"/>
    <s v="Baja"/>
    <n v="2"/>
    <s v="MEDIA"/>
    <s v="Supersolidaria"/>
    <s v="Profesional Especializado de la OAPS"/>
    <s v="Supersolidaria"/>
    <s v="120.37 PROYECTOS "/>
    <s v="120.37.2 PROYECTOS DE INVERSIÓN "/>
    <s v="xlsx"/>
    <s v="Español"/>
    <s v="Digital"/>
    <s v="Publicado"/>
    <m/>
    <m/>
    <m/>
    <m/>
  </r>
  <r>
    <x v="1"/>
    <s v="PLES-017-7E9"/>
    <x v="6"/>
    <s v="Cadena de valor de los proyectos de inversión"/>
    <s v="Este documento describe detalladamente todas las actividades y procesos necesarios para transformar los recursos en productos o servicios"/>
    <s v="Información"/>
    <s v="Drive"/>
    <s v="Informacion publica clasificada"/>
    <s v="Baja"/>
    <s v="Baja"/>
    <n v="2"/>
    <s v="MEDIA"/>
    <s v="Supersolidaria"/>
    <s v="Profesional Especializado de la OAPS"/>
    <s v="Supersolidaria"/>
    <s v="120.37 PROYECTOS "/>
    <s v="120.37.2 PROYECTOS DE INVERSIÓN "/>
    <s v="xlsx"/>
    <s v="Español"/>
    <s v="Digital"/>
    <s v="Publicado"/>
    <m/>
    <m/>
    <m/>
    <m/>
  </r>
  <r>
    <x v="28"/>
    <s v="PLES-018-7E9"/>
    <x v="6"/>
    <s v="Matrices de seguimiento a los proyectos de inversión"/>
    <s v="Este documento contiene el seguimiento de manera mensual a la ejecución de los proyectos de inversión "/>
    <s v="Información"/>
    <s v="Drive"/>
    <s v="Informacion publica clasificada"/>
    <s v="Baja"/>
    <s v="Baja"/>
    <n v="2"/>
    <s v="MEDIA"/>
    <s v="Supersolidaria"/>
    <s v="Profesional Especializado de la OAPS"/>
    <s v="Supersolidaria"/>
    <s v="120.37 PROYECTOS "/>
    <s v="120.37.2 PROYECTOS DE INVERSIÓN "/>
    <s v="pdf"/>
    <s v="Español"/>
    <s v="Digital"/>
    <s v="Publicado"/>
    <m/>
    <m/>
    <m/>
    <m/>
  </r>
  <r>
    <x v="1"/>
    <s v="PLES-019-7E9"/>
    <x v="6"/>
    <s v="Actualización y/o modificación a los proyectos de inversión"/>
    <s v="Este documento de control de cambios que contiene todos los cambios que surgen durante un proyecto"/>
    <s v="Información"/>
    <s v="Drive"/>
    <s v="Informacion publica reservada"/>
    <s v="Alta"/>
    <s v="Alta"/>
    <n v="3"/>
    <s v="ALTA"/>
    <s v="Supersolidaria"/>
    <s v="Profesional Especializado de la OAPS"/>
    <s v="Supersolidaria"/>
    <s v="120.37 PROYECTOS "/>
    <s v="120.37.2 PROYECTOS DE INVERSIÓN "/>
    <s v="pdf"/>
    <s v="Español"/>
    <s v="Digital"/>
    <s v="Disponible"/>
    <m/>
    <m/>
    <m/>
    <m/>
  </r>
  <r>
    <x v="29"/>
    <s v="PLES-020-7E9"/>
    <x v="6"/>
    <s v="Informes de seguimiento a los proyectos de inversión"/>
    <s v="Este documento contiene de manera grafica el seguimiento y analisis de la ejecución de los proyectos de inversión. "/>
    <s v="Información"/>
    <s v="Drive"/>
    <s v="Informacion publica"/>
    <s v="Media"/>
    <s v="Media"/>
    <n v="2"/>
    <s v="MEDIA"/>
    <s v="Planificación estrategica"/>
    <m/>
    <s v="Funcionarios Supersolidaria"/>
    <s v="120.37 PROYECTOS "/>
    <s v="120.37.2 PROYECTOS DE INVERSIÓN "/>
    <s v="Digital"/>
    <s v="Español"/>
    <s v="Digital"/>
    <s v="Publicado"/>
    <m/>
    <m/>
    <m/>
    <m/>
  </r>
  <r>
    <x v="29"/>
    <s v="PLES-021-7E9"/>
    <x v="6"/>
    <s v="Repositorio documental de los archivos de apoyo de Planeación Estrategica "/>
    <s v="En un repositorio interno del proceso de Planeación estrategia que contiene todos los archivos de trabajo relacionados en el cumplimiento de las actividades del cronograma."/>
    <s v="Información"/>
    <s v="Drive "/>
    <s v="Informacion publica"/>
    <s v="Media"/>
    <s v="Media"/>
    <n v="2"/>
    <s v="MEDIA"/>
    <s v="Planificación estrategica"/>
    <s v="Profesional Especializado de la OAPS"/>
    <s v="Funcionarios Supersolidaria"/>
    <s v="N/A"/>
    <s v="N/A"/>
    <s v="Digital"/>
    <s v="Español"/>
    <s v="Digital"/>
    <s v="Publicado"/>
    <m/>
    <m/>
    <m/>
    <m/>
  </r>
  <r>
    <x v="29"/>
    <s v="PLES-022-7E9"/>
    <x v="6"/>
    <s v="Seguimiento del plan estratégico sectorial"/>
    <s v="Documento donde se registra la ejecución de la entidad frente al Plan Estrategico Sectorial"/>
    <s v="Información"/>
    <s v="Drive "/>
    <s v="Informacion publica"/>
    <s v="Media"/>
    <s v="Media"/>
    <n v="2"/>
    <s v="MEDIA"/>
    <s v="Planificación estrategica"/>
    <s v="Profesional Especializado de la OAPS"/>
    <s v="Funcionarios Supersolidaria"/>
    <s v="N/A"/>
    <s v="N/A"/>
    <s v="Digital"/>
    <s v="Español"/>
    <s v="Digital"/>
    <s v="Publicado"/>
    <m/>
    <m/>
    <m/>
    <m/>
  </r>
  <r>
    <x v="29"/>
    <s v="PLES-023-7E9"/>
    <x v="6"/>
    <s v="Matriz de Identificación y evaluación de aspectos e impactos ambientales (Módulo Ambiental)"/>
    <s v="Matriz ambiental de la Entidad que permite identificar los aspectos ambientales y valorar los impactos ambientales generados en la entidad, a causa de la ejecución de sus actividades adminstrativas"/>
    <s v="Información"/>
    <s v="Drive OAPS"/>
    <s v="Informacion publica"/>
    <s v="Media"/>
    <s v="Media"/>
    <n v="2"/>
    <s v="MEDIA"/>
    <s v="Planificación estrategica"/>
    <s v="Profesional Universitario de la OAPS"/>
    <s v="Funcionarios Supersolidaria"/>
    <s v="N/A"/>
    <s v="N/A"/>
    <s v="xlsx"/>
    <s v="Español"/>
    <s v="Digital"/>
    <s v="Publicado"/>
    <m/>
    <m/>
    <m/>
    <m/>
  </r>
  <r>
    <x v="29"/>
    <s v="PLES-024-7E9"/>
    <x v="6"/>
    <s v="Identificación de aspectos e impactos ambientales"/>
    <s v="Procedimiento del proceso Planificacion Estrategica-PLES, Identifica, valora y evalua los aspectos ambientales que se generan con el desarrollo de las actividades de la  Superintendencia de la Economía Solidaria y sus impactos ambientales significativos, desde una perspectiva de ciclo de  vida."/>
    <s v="Información"/>
    <s v="PABLO- Modulo SIG"/>
    <s v="Informacion publica"/>
    <s v="Media"/>
    <s v="Media"/>
    <n v="2"/>
    <s v="MEDIA"/>
    <s v="Planificación estrategica"/>
    <s v="Profesional Universitario de la OAPS"/>
    <s v="Funcionarios Supersolidaria"/>
    <s v="120.32 PLANES"/>
    <s v="120.32.22 Planes del Sistema Integrado de Gestión_x000a_"/>
    <s v="pdf"/>
    <s v="Español"/>
    <s v="Digital"/>
    <s v="Publicado"/>
    <m/>
    <m/>
    <m/>
    <m/>
  </r>
  <r>
    <x v="30"/>
    <s v="PLES-025-7E9"/>
    <x v="6"/>
    <s v="Plan Institucional de gestión Ambiental PIGA"/>
    <s v="Instrumento clave de planificación estratégica que parte del análisis de la situación ambiental interna y externa de la entidad, el cual permitirá diseñar y ejecutar programas y acciones orientadas a una gestión ambiental eficiente, promoviendo el uso racional de los recursos naturales y contribuyendo a la reducción, compensación y mitigación de los impactos ambientales derivados de las actividades institucionales. Este plan busca contribuir a la mejora continua del desempeño ambiental de la entidad, y se encuentra alineado con el Sistema de Gestión Ambiental (SGA). "/>
    <s v="Información"/>
    <s v="PABLO- Modulo SIG"/>
    <s v="Informacion publica"/>
    <s v="Media"/>
    <s v="Media"/>
    <n v="2"/>
    <s v="MEDIA"/>
    <s v="Planificación estrategica"/>
    <s v="Profesional Universitario de la OAPS"/>
    <s v="Funcionarios Supersolidaria"/>
    <s v="120.32 PLANES"/>
    <s v="120.32.22 Planes del Sistema Integrado de Gestión_x000a_"/>
    <s v="pdf"/>
    <s v="Español"/>
    <s v="Digital"/>
    <s v="Publicado"/>
    <m/>
    <m/>
    <m/>
    <m/>
  </r>
  <r>
    <x v="31"/>
    <s v="PLES-026-7E9"/>
    <x v="6"/>
    <s v="Anteproyecto de presupuesto de inversión y soportes"/>
    <s v="Es el documento que contiene la programación de los ingresos y gastos de inversión para una vigencia fiscal, y que contiene el detalle de las necesidades previstas por la entidad y sus soportes. "/>
    <s v="Información"/>
    <s v="Drive OAPS"/>
    <s v="Informacion publica"/>
    <s v="Media"/>
    <s v="Media"/>
    <n v="2"/>
    <s v="MEDIA"/>
    <s v="Planificación estrategica"/>
    <s v="Profesional Especializado Universitario de la OAPS"/>
    <s v="Funcionarios Supersolidaria"/>
    <s v="N/A"/>
    <s v="N/A"/>
    <s v="pdf"/>
    <s v="Español"/>
    <s v="Digital"/>
    <s v="Disponible"/>
    <m/>
    <m/>
    <m/>
    <m/>
  </r>
  <r>
    <x v="31"/>
    <s v="PLES-027-7E9"/>
    <x v="6"/>
    <s v="Indicadores de gestión y proceso"/>
    <s v="Es el documento que contiene los indicadores formulados con el fin de cumplir los objetivos definidos en procesos y tambien aquellos relevantes dentro de las funciones de las dependencias de la entidad"/>
    <s v="Información"/>
    <s v="Drive OAPS"/>
    <s v="Informacion publica"/>
    <s v="Media"/>
    <s v="Media"/>
    <n v="2"/>
    <s v="MEDIA"/>
    <s v="Planificación estrategica"/>
    <s v="Profesional Universitario de la OAPS"/>
    <s v="Funcionarios Supersolidaria"/>
    <s v="N/A"/>
    <s v="N/A"/>
    <s v="xlsx"/>
    <s v="Español"/>
    <s v="Digital"/>
    <s v="Publicado"/>
    <m/>
    <m/>
    <m/>
    <m/>
  </r>
  <r>
    <x v="31"/>
    <s v="PLES-028-7E9"/>
    <x v="6"/>
    <s v="Informes a entes de control"/>
    <s v="Son los informes que se expiden con destino a las entidades de control en el marco de las funciones que realizan"/>
    <s v="Información"/>
    <s v="Drive OAPS"/>
    <s v="Informacion publica"/>
    <s v="Media"/>
    <s v="Media"/>
    <n v="2"/>
    <s v="MEDIA"/>
    <s v="Planificación estrategica"/>
    <s v="Profesional Universitario de la OAPS"/>
    <s v="Funcionarios Supersolidaria"/>
    <s v="N/A"/>
    <s v="N/A"/>
    <s v="pdf"/>
    <s v="Español"/>
    <s v="Digital"/>
    <s v="Publicado"/>
    <m/>
    <m/>
    <m/>
    <m/>
  </r>
  <r>
    <x v="31"/>
    <s v="PLES-029-7E9"/>
    <x v="6"/>
    <s v="Informes de seguimiento a CONPES"/>
    <s v="Son los informes que la entidad genera a partir de la ejecución de las acciones de política pública a cargo de la entidad y contenidas en documentos CONPES"/>
    <s v="Información"/>
    <s v="Drive OAPS"/>
    <s v="Informacion publica"/>
    <s v="Media"/>
    <s v="Media"/>
    <n v="2"/>
    <s v="MEDIA"/>
    <s v="Planificación estrategica"/>
    <s v="Profesional Especializado Universitario de la OAPS"/>
    <s v="Funcionarios Supersolidaria"/>
    <s v="N/A"/>
    <s v="N/A"/>
    <s v="pdf"/>
    <s v="Español"/>
    <s v="Digital"/>
    <s v="Publicado"/>
    <m/>
    <m/>
    <m/>
    <m/>
  </r>
  <r>
    <x v="31"/>
    <s v="PLES-030-7E9"/>
    <x v="6"/>
    <s v="Marco de Gasto de Mediano Plazo"/>
    <s v="Es el documento que contiene la programación financiera que permite articular el diseño de políticas, la planeación fiscal en el mediano plazo y la programación presupuestal anual de la entidad."/>
    <s v="Información"/>
    <s v="Drive OAPS"/>
    <s v="Informacion publica"/>
    <s v="Media"/>
    <s v="Media"/>
    <n v="2"/>
    <s v="MEDIA"/>
    <s v="Planificación estrategica"/>
    <s v="Profesional Especializado Universitario de la OAPS"/>
    <s v="Funcionarios Supersolidaria"/>
    <s v="N/A"/>
    <s v="N/A"/>
    <s v="xlsx"/>
    <s v="Español"/>
    <s v="Digital"/>
    <s v="Disponible"/>
    <m/>
    <m/>
    <m/>
    <m/>
  </r>
  <r>
    <x v="31"/>
    <s v="PLES-031-7E9"/>
    <x v="6"/>
    <s v="Estrategia de Cooperación Internacional aprobada"/>
    <s v="Es el documento que contiene las acciones estratégicas que la entidad se ha planteado para la gestión de alianzas y gestión de cooperación interncional en una o varias vigencias. Lo anterior de acuerdo con los objetivos y metas institucionales previstas y contenidas en el PND"/>
    <s v="Información"/>
    <s v="Drive OAPS"/>
    <s v="Informacion publica"/>
    <s v="Media"/>
    <s v="Media"/>
    <n v="2"/>
    <s v="MEDIA"/>
    <s v="Planificación estrategica"/>
    <s v="Oficina Asesora de Planeación y Sistemas"/>
    <s v="Funcionarios Supersolidaria"/>
    <s v="N/A"/>
    <s v="N/A"/>
    <s v="pdf"/>
    <s v="Español"/>
    <s v="Digital"/>
    <s v="Disponible"/>
    <m/>
    <m/>
    <m/>
    <m/>
  </r>
  <r>
    <x v="31"/>
    <s v="PLES-032-7E9"/>
    <x v="6"/>
    <s v="Informes de gestión de la estrategia de cooperación internacional"/>
    <s v="Es el documento que contiene las acciones desarrolladas en el marco de la Estrategia de Cooperación Internacional durante un semestre respectivo, que contiene las convocatorias presentadas así como las socios y alianzas alcanzadas y los resultados obtenidos en el periodo"/>
    <s v="Información"/>
    <s v="Drive OAPS"/>
    <s v="Informacion publica"/>
    <s v="Media"/>
    <s v="Media"/>
    <n v="2"/>
    <s v="MEDIA"/>
    <s v="Planificación estrategica"/>
    <s v="Oficina Asesora de Planeación y Sistemas"/>
    <s v="Funcionarios Supersolidaria"/>
    <s v="N/A"/>
    <s v="N/A"/>
    <s v="pdf"/>
    <s v="Español"/>
    <s v="Digital"/>
    <s v="Disponible"/>
    <m/>
    <m/>
    <m/>
    <m/>
  </r>
  <r>
    <x v="32"/>
    <s v="GSTI-001-7E9"/>
    <x v="7"/>
    <s v="SERVIDOR ACTIVE DIRECTORY"/>
    <s v="Servidor para administrar los usuarios del dominio supersolidaria.gov.co y las credencias durante el inicio de sesión en los aplicativos como en los equipos. Adicionalmente permite administrar las políticas de seguridad de la red."/>
    <s v="Hardware"/>
    <s v="CENTRO DE COMPUTO"/>
    <s v="Informacion public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02-7E9"/>
    <x v="7"/>
    <s v="PEGASO (ORFEO)"/>
    <s v="Servidor destinado al almacenamiento de imágenes digitales generadas y gestionadas dentro del sistema documental orfeo, garantizando su disponibilidad y seguridad."/>
    <s v="Hardware"/>
    <s v="CENTRO DE COMPUTO"/>
    <s v="Informacion publica reservada"/>
    <s v="Alta"/>
    <s v="Medi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03-7E9"/>
    <x v="7"/>
    <s v="FORTISIEM"/>
    <s v="Servidor donde se aloja (security information and event management) es una solución, dedicada a la seguridad de la información. Además, permite relacionar los datos de seguridad y de red bajo un mismo marco. Por lo tanto, la herramienta trata de proporcionar un único panel de control para el centro de seguridad y operaciones de red."/>
    <s v="Hardware"/>
    <s v="CENTRO DE COMPUTO"/>
    <s v="Informacion publica reserv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04-7E9"/>
    <x v="7"/>
    <s v="SERVIDORES DE GESTION DOCUMENTAL"/>
    <s v="Servidores encargados de administrar y almacenar la información necesaria para el funcionamiento de la plataforma de gestion documental de la entidad"/>
    <s v="Hardware"/>
    <s v="CENTRO DE COMPUTO"/>
    <s v="Informacion publica clasific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05-7E9"/>
    <x v="7"/>
    <s v="SERVIDOR DE IMPRESION"/>
    <s v="Un servidor de impresión o servicio de impresión a gran escala es un concentrador, o más bien un servidor, que conecta una impresora a red, para que cualquier pc pueda acceder a ella e imprimir trabajos, sin depender de otro pc para poder utilizarla"/>
    <s v="Hardware"/>
    <s v="CENTRO DE COMPUTO"/>
    <s v="Informacion publica clasificada"/>
    <s v="Medi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06-7E9"/>
    <x v="7"/>
    <s v="SERVIDOR INTRANET"/>
    <s v="Servidor encargado de alojar y administrar la intranet de la entidad, garantizando un entorno seguro y estable para el acceso interno, centralizando servicios, recursos y comunicaciones institucionales con el propósito de optimizar la colaboración, la eficiencia y la disponibilidad de la información."/>
    <s v="Hardware"/>
    <s v="CENTRO DE COMPUTO"/>
    <s v="Informacion publica"/>
    <s v="Media"/>
    <s v="Media"/>
    <n v="2"/>
    <s v="MEDI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07-7E9"/>
    <x v="7"/>
    <s v="DOCUWARE"/>
    <s v="Servidor destinado al alojamiento del aplicativo de gestión documental utilizado hasta el año 2006, el cual permitió la administración y organización de los archivos institucionales durante ese periodo, garantizando el acceso y la conservación de la información en su momento."/>
    <s v="Hardware"/>
    <s v="CENTRO DE COMPUTO"/>
    <s v="Informacion publica clasific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3"/>
    <s v="GSTI-008-7E9"/>
    <x v="7"/>
    <s v="ANTIVIRUS EN NUBE"/>
    <s v="Servidor destinado al alojamiento y gestión del aplicativo de antivirus en la nube, proporcionando capacidades centralizadas de protección, monitoreo y administración de la seguridad de los equipos institucionales, garantizando la disponibilidad y actualización permanente de las defensas contra amenazas digitales."/>
    <s v="Servicio"/>
    <s v="NUBE PROVEEDOR"/>
    <s v="Informacion publica clasificada"/>
    <s v="Media"/>
    <s v="Alta"/>
    <n v="3"/>
    <s v="ALTA"/>
    <s v="Jefe de la Oficina de Planeación y Sistemas"/>
    <s v="Profesional Especializado de Sistemas de la OAPS"/>
    <s v="Funcionarios Supersolidaria"/>
    <s v="LOS SERVIDORES POR SER UN ACTIVO FÍSICO NO ESTAN CONTEMPLADOS EN LAS TRD."/>
    <s v="N/A"/>
    <s v="N/A"/>
    <s v="Inglés"/>
    <s v="Físico "/>
    <s v="Disponible "/>
    <m/>
    <m/>
    <m/>
    <m/>
  </r>
  <r>
    <x v="32"/>
    <s v="GSTI-009-7E9"/>
    <x v="7"/>
    <s v="MESA DE SERVICIO"/>
    <s v="Servidor encargado de administrar la plataforma de gestión de solicitudes de soporte implementada en la entidad, facilitando el registro, control y seguimiento de requerimientos técnicos, garantizando una atención eficiente, trazable y oportuna a las necesidades de los usuarios."/>
    <s v="Hardware"/>
    <s v="CENTRO DE COMPUTO"/>
    <s v="Informacion publica clasificada"/>
    <s v="Media"/>
    <s v="Media"/>
    <n v="2"/>
    <s v="MEDI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0-7E9"/>
    <x v="7"/>
    <s v="MONITOREO (NAGIOS)"/>
    <s v="Servidor donde se aloja el aplicativo de monitorización de redes ampliamente utilizado, de código abierto, que vigila los equipos (hardware) y servicios (software) que se especifiquen."/>
    <s v="Hardware"/>
    <s v="CENTRO DE COMPUTO"/>
    <s v="Informacion publica clasific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1-7E9"/>
    <x v="7"/>
    <s v="MOODLE"/>
    <s v="Plataforma de formación de código abierto (open source) que permite la creación de cursos accesibles a través de internet"/>
    <s v="Hardware"/>
    <s v="CENTRO DE COMPUTO"/>
    <s v="Informacion publica clasificada"/>
    <s v="Media"/>
    <s v="Media"/>
    <n v="2"/>
    <s v="MEDI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2-7E9"/>
    <x v="7"/>
    <s v="SERVIDOR PAGINA WEB NUBE"/>
    <s v="Servidor destinado al alojamiento de la página web institucional en la nube oci, garantizando alta disponibilidad, escalabilidad y seguridad en la publicación de contenidos, brindando acceso confiable y permanente a la información y servicios ofrecidos por la entidad."/>
    <s v="Servicio"/>
    <s v="CENTRO DE COMPUTO"/>
    <s v="Informacion public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3-7E9"/>
    <x v="7"/>
    <s v="PEGASO (APLICACION ORFEO)"/>
    <s v="Servidor destinado al alojamiento del aplicativo de gestión documental orfeo, el cual se encuentra disponible para consulta desde el año 2014, permitiendo la organización, administración y acceso eficiente a los documentos institucionales de manera segura y centralizada."/>
    <s v="Hardware"/>
    <s v="CENTRO DE COMPUTO"/>
    <s v="Informacion publica clasific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4-7E9"/>
    <x v="7"/>
    <s v="SIIGO"/>
    <s v="Servidor donde se aloja el aplicativo siigo sistema integrado de información gerencial operativo, es un software genérico administrativo, que registra las operaciones de la empresa y en general"/>
    <s v="Hardware"/>
    <s v="CENTRO DE COMPUTO"/>
    <s v="Informacion publica clasific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5-7E9"/>
    <x v="7"/>
    <s v="SRVBK01 (Plataforma de Backup)"/>
    <s v="Servidor encargado de administrar la plataforma de Backupsde la entidad, garantizando la ejecución, supervisión y restauración de respaldos de información crítica, asegurando la disponibilidad, integridad y continuidad de los servicios ante eventuales incidentes o contingencias."/>
    <s v="Hardware"/>
    <s v="CENTRO DE COMPUTO"/>
    <s v="Informacion publica reserv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6-7E9"/>
    <x v="7"/>
    <s v="SRVBK02 (Agente de Backup)"/>
    <s v="Servidor encargado de administrar la plataforma de Backupsde la entidad, garantizando la ejecución, supervisión y restauración de respaldos de información crítica, asegurando la disponibilidad, integridad y continuidad de los servicios ante eventuales incidentes o contingencias."/>
    <s v="Hardware"/>
    <s v="CENTRO DE COMPUTO"/>
    <s v="Informacion publica reserv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7-7E9"/>
    <x v="7"/>
    <s v="SVTVCENTER"/>
    <s v="Servidor encargado de administrar la plataforma de virtualización de la entidad, permitiendo la creación, gestión y optimización de máquinas virtuales, lo que contribuye a la eficiencia en el uso de los recursos tecnológicos, la escalabilidad de los servicios y la continuidad operacional de la infraestructura institucional."/>
    <s v="Hardware"/>
    <s v="CENTRO DE COMPUTO"/>
    <s v="Informacion publica reserv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8-7E9"/>
    <x v="7"/>
    <s v="AVAYA"/>
    <s v="Servidor encargado de administrar la plataforma de telefonía de la entidad, garantizando la gestión eficiente de las comunicaciones internas y externas, optimizando los recursos de voz sobre ip, centralizando los servicios y asegurando la continuidad y calidad en las operaciones telefónicas institucionales."/>
    <s v="Hardware"/>
    <s v="CENTRO DE COMPUTO"/>
    <s v="Informacion publica reservada"/>
    <s v="Media"/>
    <s v="Medi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19-7E9"/>
    <x v="7"/>
    <s v="LIBRERIA MSL 2024"/>
    <s v="La librería de cintas permite almacenar los Backupsrealizados por la entidad, trasladándolos a medios externos con el fin de garantizar la conservación, seguridad y disponibilidad de la información respaldada, brindando una capa adicional de protección ante eventuales contingencias o pérdida de datos."/>
    <s v="Hardware"/>
    <s v="CENTRO DE COMPUTO"/>
    <s v="Informacion publica reservada"/>
    <s v="Alta"/>
    <s v="Alta"/>
    <n v="3"/>
    <s v="ALTA"/>
    <s v="Jefe de la Oficina de Planeación y Sistemas"/>
    <s v="Profesional Especializado de Sistemas de la OAPS"/>
    <s v="Funcionarios Supersolidaria"/>
    <s v="LOS SERVIDORES POR SER UN ACTIVO FÍSICO NO ESTAN CONTEMPLADOS EN LAS TRD."/>
    <s v="N/A"/>
    <s v="N/A"/>
    <s v="Español"/>
    <s v="Físico "/>
    <s v="Disponible "/>
    <m/>
    <m/>
    <m/>
    <m/>
  </r>
  <r>
    <x v="32"/>
    <s v="GSTI-020-7E9"/>
    <x v="7"/>
    <s v="STORE EASY 1660"/>
    <s v="Servidor donde se aloja carpetas compartidas de las áreas y carpetas asignadas a los funcionarios"/>
    <s v="Hardware"/>
    <s v="CENTRO DE COMPUTO"/>
    <s v="Informacion publica reservada"/>
    <s v="Alta"/>
    <s v="Alta"/>
    <n v="3"/>
    <s v="ALTA"/>
    <s v="Jefe de la Oficina de Planeación y Sistemas"/>
    <s v="Profesional Especializado de Sistemas de la OAPS"/>
    <s v="Funcionarios Supersolidaria"/>
    <s v="LOS SERVIDORES POR SER UN ACTIVO FÍSICO NO ESTAN CONTEMPLADOS EN LAS TRD."/>
    <s v="N/A"/>
    <s v="N/A"/>
    <s v="Inglés"/>
    <s v="Físico "/>
    <s v="Disponible "/>
    <m/>
    <m/>
    <m/>
    <m/>
  </r>
  <r>
    <x v="32"/>
    <s v="GSTI-021-7E9"/>
    <x v="7"/>
    <s v="SIMPLIVITY 380 G10"/>
    <s v="Servidor diseñado para permitir el alojamiento de servidores virtuales, ofreciendo una infraestructura flexible y escalable que optimiza el uso de recursos tecnológicos, facilita la gestión centralizada y contribuye a la continuidad operacional de los servicios institucionales."/>
    <s v="Hardware"/>
    <s v="CENTRO DE COMPUTO"/>
    <s v="Informacion publica reservada"/>
    <s v="Alta"/>
    <s v="Alta"/>
    <n v="3"/>
    <s v="ALTA"/>
    <s v="Jefe de la Oficina de Planeación y Sistemas"/>
    <s v="Profesional Especializado de Sistemas de la OAPS"/>
    <s v="Funcionarios Supersolidaria"/>
    <s v="LOS SERVIDORES POR SER UN ACTIVO FÍSICO NO ESTAN CONTEMPLADOS EN LAS TRD."/>
    <s v="N/A"/>
    <s v="N/A"/>
    <s v="Inglés"/>
    <s v="Físico "/>
    <s v="Disponible "/>
    <m/>
    <m/>
    <m/>
    <m/>
  </r>
  <r>
    <x v="32"/>
    <s v="GSTI-022-7E9"/>
    <x v="7"/>
    <s v="STORE ONCE 5200"/>
    <s v="Servidor destinado al alojamiento de los Backups de los servidores virtuales, garantizando la conservación, disponibilidad y recuperación oportuna de la información respaldada, contribuyendo a la continuidad del negocio y a la protección de los servicios críticos de la entidad."/>
    <s v="Hardware"/>
    <s v="CENTRO DE COMPUTO"/>
    <s v="Informacion publica reservada"/>
    <s v="Alta"/>
    <s v="Alta"/>
    <n v="3"/>
    <s v="ALTA"/>
    <s v="Jefe de la Oficina de Planeación y Sistemas"/>
    <s v="Profesional Especializado de Sistemas de la OAPS"/>
    <s v="Funcionarios Supersolidaria"/>
    <s v="LOS SERVIDORES POR SER UN ACTIVO FÍSICO NO ESTAN CONTEMPLADOS EN LAS TRD."/>
    <s v="N/A"/>
    <s v="N/A"/>
    <s v="Inglés"/>
    <s v="Físico "/>
    <s v="Disponible "/>
    <m/>
    <m/>
    <m/>
    <m/>
  </r>
  <r>
    <x v="32"/>
    <s v="GSTI-023-7E9"/>
    <x v="7"/>
    <s v="SERVICO DE INTERNET"/>
    <s v="Conjunto de servicios que tienen que ver con las funciones de información, comunicación e interacción"/>
    <s v="Servicio"/>
    <s v="CENTRO DE COMPUTO"/>
    <s v="Informacion publica"/>
    <s v="Alta"/>
    <s v="Alta"/>
    <n v="3"/>
    <s v="ALTA"/>
    <s v="Jefe de la Oficina de Planeación y Sistemas"/>
    <s v="Profesional Especializado de Sistemas de la OAPS"/>
    <s v="Funcionarios Supersolidaria"/>
    <s v="LOS SERVICIOS NO ESTAN CONTEMPLADOS EN LAS TRD."/>
    <s v="N/A"/>
    <s v="N/A"/>
    <s v="N/A"/>
    <s v="Físico "/>
    <s v="Disponible "/>
    <m/>
    <m/>
    <m/>
    <m/>
  </r>
  <r>
    <x v="32"/>
    <s v="GSTI-024-7E9"/>
    <x v="7"/>
    <s v="ORACLE ODA X7"/>
    <s v="Servidores de repositorio de la información financiera del sector solidario y aplicativos misionales"/>
    <s v="Hardware"/>
    <s v="CENTRO DE COMPUTO"/>
    <s v="Informacion publica reservada"/>
    <s v="Alta"/>
    <s v="Alta"/>
    <n v="3"/>
    <s v="ALTA"/>
    <s v="Jefe de la Oficina de Planeación y Sistemas"/>
    <s v="Profesional Especializado de Sistemas de la OAPS"/>
    <s v="Funcionarios Supersolidaria"/>
    <s v="&quot;LOS SERVIDORES POR SER UN ACTIVO FÍSICO NO ESTAN CONTEMPLADOS EN LAS TRD._x000a_ &quot;"/>
    <s v="N/A"/>
    <s v="N/A"/>
    <s v="N/A"/>
    <s v="Físico "/>
    <s v="Disponible "/>
    <m/>
    <m/>
    <m/>
    <m/>
  </r>
  <r>
    <x v="32"/>
    <s v="GSTI-025-7E9"/>
    <x v="7"/>
    <s v="ORACLE ODA X3"/>
    <s v="Ambiente de desarrollo y pruebas"/>
    <s v="Hardware"/>
    <s v="CENTRO DE COMPUTO"/>
    <s v="Informacion publica reservada"/>
    <s v="Alta"/>
    <s v="Alta"/>
    <n v="3"/>
    <s v="ALTA"/>
    <s v="Jefe de la Oficina de Planeación y Sistemas"/>
    <s v="Profesional Especializado de Sistemas de la OAPS"/>
    <s v="Funcionarios Supersolidaria"/>
    <s v="LOS SERVIDORES POR SER UN ACTIVO FÍSICO NO ESTAN CONTEMPLADOS EN LAS TRD."/>
    <s v="N/A"/>
    <s v="N/A"/>
    <s v="N/A"/>
    <s v="Físico "/>
    <s v="Disponible "/>
    <m/>
    <m/>
    <m/>
    <m/>
  </r>
  <r>
    <x v="32"/>
    <s v="FT-GSTI-003"/>
    <x v="7"/>
    <s v="INGRESO AL CENTRO DE COMPUTO."/>
    <s v="Formato donde se registra el ingreso al centro de cómputo"/>
    <s v="Información"/>
    <s v="CENTRO DE COMPUTO"/>
    <s v="Informacion publica clasificada"/>
    <s v="Media"/>
    <s v="Media"/>
    <n v="2"/>
    <s v="MEDIA"/>
    <s v="Jefe de la Oficina de Planeación y Sistemas"/>
    <s v="Profesional Especializado de Sistemas de la OAPS"/>
    <s v="USUARIOS  AUTORIZADOS"/>
    <m/>
    <s v="N/A"/>
    <s v="xlsx"/>
    <s v="Español"/>
    <s v="Digital"/>
    <s v="Disponible "/>
    <m/>
    <m/>
    <m/>
    <m/>
  </r>
  <r>
    <x v="32"/>
    <s v="FT-GSTI-001"/>
    <x v="7"/>
    <s v="ENTREGA DE CINTAS DE BACKUP."/>
    <s v="Formato donde se registra la entrega de cintas a medios externos"/>
    <s v="Información"/>
    <s v="Servidor Interno"/>
    <s v="Informacion publica clasificada"/>
    <s v="Alta"/>
    <s v="Alta"/>
    <n v="3"/>
    <s v="ALTA"/>
    <s v="Jefe de la Oficina de Planeación y Sistemas"/>
    <s v="Profesional Especializado de Sistemas de la OAPS"/>
    <s v="USUARIOS INTERNOS"/>
    <m/>
    <s v="N/A"/>
    <s v="xlsx"/>
    <s v="Español"/>
    <s v="Digital"/>
    <s v="Disponible "/>
    <m/>
    <m/>
    <m/>
    <m/>
  </r>
  <r>
    <x v="32"/>
    <s v="FT-GSTI-002"/>
    <x v="7"/>
    <s v="RESTAURACION DE INFORMACION."/>
    <s v="Formato donde se registra la restauración de Backups"/>
    <s v="Información"/>
    <s v="Servidor Interno"/>
    <s v="Informacion publica clasificada"/>
    <s v="Media"/>
    <s v="Media"/>
    <n v="2"/>
    <s v="MEDIA"/>
    <s v="Jefe de la Oficina de Planeación y Sistemas"/>
    <s v="Profesional Especializado de Sistemas de la OAPS"/>
    <s v="USUARIOS INTERNOS"/>
    <m/>
    <s v="N/A"/>
    <s v="xlsx"/>
    <s v="Español"/>
    <s v="Digital"/>
    <s v="Disponible "/>
    <m/>
    <m/>
    <m/>
    <m/>
  </r>
  <r>
    <x v="32"/>
    <s v="IN-GSTI-001"/>
    <x v="7"/>
    <s v="USO MESA DE SERVICIO"/>
    <s v="Guía para realizar la creación de incidentes en la mesa de servicios"/>
    <s v="Información"/>
    <s v="SISTEMA PLABLO"/>
    <s v="Informacion publica clasificada"/>
    <s v="Media"/>
    <s v="Media"/>
    <n v="2"/>
    <s v="MEDIA"/>
    <s v="Jefe de la Oficina de Planeación y Sistemas"/>
    <s v="Profesional Especializado de Sistemas de la OAPS"/>
    <s v="USUARIOS INTERNOS"/>
    <m/>
    <s v="N/A"/>
    <s v="N/A"/>
    <s v="Español"/>
    <s v="Digital"/>
    <s v="Disponible "/>
    <m/>
    <m/>
    <m/>
    <m/>
  </r>
  <r>
    <x v="32"/>
    <s v="IN-GSTI-002"/>
    <x v="7"/>
    <s v="002        MANTENIMIENTO A LA INFRAESTRUCTURA TECNOLOGICA "/>
    <s v="Instructivo para el mantenimientos a la infraestructura tecnológica"/>
    <s v="Información"/>
    <s v="SISTEMA PLABLO"/>
    <s v="Informacion publica clasificada"/>
    <s v="Media"/>
    <s v="Media"/>
    <n v="2"/>
    <s v="MEDIA"/>
    <s v="Jefe de la Oficina de Planeación y Sistemas"/>
    <s v="Profesional Especializado de Sistemas de la OAPS"/>
    <s v="USUARIOS INTERNOS"/>
    <m/>
    <s v="N/A"/>
    <s v="pdf"/>
    <s v="Español"/>
    <s v="Digital"/>
    <s v="Disponible "/>
    <m/>
    <m/>
    <m/>
    <m/>
  </r>
  <r>
    <x v="32"/>
    <s v="IN-GSTI-003"/>
    <x v="7"/>
    <s v="INSTUCTIVO REPORTE FORMULARIO OFICIAL DE RENDICION DE CUENTAS SICSES "/>
    <s v="Instructivo del formulario oficial de rendición de cuentas a la superintendencia de la economía solidaria a través del sistema integral de captura de la superintendencia de la economía solidaria - SICSES."/>
    <s v="Información"/>
    <s v="SISTEMA PLABLO"/>
    <s v="Informacion publica clasificada"/>
    <s v="Media"/>
    <s v="Media"/>
    <n v="2"/>
    <s v="MEDIA"/>
    <s v="Jefe de la Oficina de Planeación y Sistemas"/>
    <s v="Profesional Especializado de Sistemas de la OAPS"/>
    <s v="USUARIOS INTERNOS Y EXTERNOS"/>
    <m/>
    <s v="N/A"/>
    <s v="pdf"/>
    <s v="Español"/>
    <s v="Digital"/>
    <s v="Disponible "/>
    <m/>
    <m/>
    <m/>
    <m/>
  </r>
  <r>
    <x v="32"/>
    <s v="MA-GSTI-001"/>
    <x v="7"/>
    <s v="INTRODUCCIÓN A LOS REGISTROS ADMINISTRATIVOS PARA SU APROVECHAMIENTO ESTADÍSTICO "/>
    <s v="El presente manual, se genera con el fin de introducir a los funcionarios de la entidad, en los registros administrativos y su aprovechamiento estadístico, iniciando desde su introducción, antecedentes, marco normativo, lineamentos del modelo integrado de planeación y gestión y conceptos de registro administrativo, operación estadística, características, un enunciado de las etapas del diagnóstico,"/>
    <s v="Información"/>
    <s v="SISTEMA PLABLO"/>
    <s v="Informacion publica clasificada"/>
    <s v="Media"/>
    <s v="Media"/>
    <n v="2"/>
    <s v="MEDIA"/>
    <s v="Jefe de la Oficina de Planeación y Sistemas"/>
    <s v="Profesional Especializado de Sistemas de la OAPS"/>
    <s v="USUARIOS INTERNOS"/>
    <m/>
    <s v="N/A"/>
    <s v="pdf"/>
    <s v="Español"/>
    <s v="Digital"/>
    <s v="Disponible "/>
    <m/>
    <m/>
    <m/>
    <m/>
  </r>
  <r>
    <x v="32"/>
    <s v="PR-GSTI-001"/>
    <x v="7"/>
    <s v="GESTIONAR LA CONFIDENCIALIDAD, INTEGRIDAD Y DISPONIBILIDAD DE LOS SERVICIOS TI"/>
    <s v="Garantizar la integridad, disponibilidad y confidencialidad de los datos, mediante la prestación de servicios de ti que apoyen la gestión de los procesos y facilite la toma de decisiones."/>
    <s v="Información"/>
    <s v="SISTEMA PLABLO"/>
    <s v="Informacion publica clasificada"/>
    <s v="Media"/>
    <s v="Media"/>
    <n v="2"/>
    <s v="MEDIA"/>
    <s v="Jefe de la Oficina de Planeación y Sistemas"/>
    <s v="Profesional Especializado de Sistemas de la OAPS"/>
    <s v="USUARIOS INTERNOS"/>
    <m/>
    <s v="N/A"/>
    <s v="N/A"/>
    <s v="Español"/>
    <s v="Digital"/>
    <s v="Disponible "/>
    <m/>
    <m/>
    <m/>
    <m/>
  </r>
  <r>
    <x v="32"/>
    <s v="PR-GSTI-002"/>
    <x v="7"/>
    <s v="CAPTURA, VALIDACIÓN Y PROCESAMIENTO DE INFORMACIÓN "/>
    <s v="Describe el proceso de captura y validación de la información financiera del sector solidario"/>
    <s v="Información"/>
    <s v="SISTEMA PLABLO"/>
    <s v="Informacion publica clasificada"/>
    <s v="Media"/>
    <s v="Media"/>
    <n v="2"/>
    <s v="MEDIA"/>
    <s v="Jefe de la Oficina de Planeación y Sistemas"/>
    <s v="Profesional Especializado de Sistemas de la OAPS"/>
    <s v="USUARIOS INTERNOS"/>
    <m/>
    <s v="N/A"/>
    <s v="pdf"/>
    <s v="Español"/>
    <s v="Digital"/>
    <s v="Disponible "/>
    <m/>
    <m/>
    <m/>
    <m/>
  </r>
  <r>
    <x v="32"/>
    <s v="GSTI-026-7E9"/>
    <x v="7"/>
    <s v="Licenciamiento del software"/>
    <s v="La licencia de software es la autorización otorgada por el autor o los autores, titulares del derecho intelectual exclusivo sobre su obra, para permitir a terceros el uso legítimo de dicha creación, en este caso específicamente de los programas informáticos, definiendo los términos, condiciones y limitaciones de su utilización."/>
    <s v="Información"/>
    <s v="https://drive.google.com/drive/folders/1KZaBDSDEi0SjKctvZjod7pYOX614wgWo?usp=drive_link"/>
    <s v="Informacion publica clasificada"/>
    <s v="Alta"/>
    <s v="Alta"/>
    <n v="3"/>
    <s v="ALTA"/>
    <s v="Jefe de la Oficina de Planeación y Sistemas"/>
    <s v="Profesional Especializado de Sistemas de la OAPS"/>
    <s v="ADMINISTRADORES"/>
    <m/>
    <s v="N/A"/>
    <s v="N/A"/>
    <s v="Español"/>
    <s v="Digital"/>
    <s v="Disponible "/>
    <m/>
    <m/>
    <m/>
    <m/>
  </r>
  <r>
    <x v="32"/>
    <s v="GSTI-027-7E9"/>
    <x v="7"/>
    <s v=".supersolidaria.gov.co.cer"/>
    <s v="El certificado ssl es un mecanismo de seguridad digital que autentica la identidad de un sitio web y establece una conexión cifrada entre el servidor y el navegador del usuario, garantizando la confidencialidad, integridad y protección de los datos transmitidos a través de internet."/>
    <s v="Otros"/>
    <s v="https://sedeelectronica.supersolidaria.gov.co/SedeElectronica/info/certificadosUsadosEnSede.jsp#no-back-button"/>
    <s v="Informacion publica"/>
    <s v="Media"/>
    <s v="Alta"/>
    <n v="2"/>
    <s v="MEDIA"/>
    <s v="Jefe de la Oficina de Planeación y Sistemas"/>
    <s v="Profesional Especializado de Sistemas de la OAPS"/>
    <s v="PROFESIONAL ESPECIALIZADO"/>
    <m/>
    <s v="N/A"/>
    <s v="xlsx"/>
    <s v="Español"/>
    <s v="Digital"/>
    <s v="Disponible "/>
    <m/>
    <m/>
    <m/>
    <m/>
  </r>
  <r>
    <x v="32"/>
    <s v="GSTI-028-7E9"/>
    <x v="7"/>
    <s v="REPOSITORIO DE CONTRASEÑAS "/>
    <s v="Keepass es un software de repositorio destinado al almacenamiento y gestión segura de usuarios y contraseñas, permitiendo centralizar las credenciales en una base de datos cifrada y protegida, reduciendo el riesgo de exposición y fortaleciendo el control sobre el acceso a los sistemas y aplicativos institucionales."/>
    <s v="Información"/>
    <s v="https://docs.google.com/spreadsheets/d/1EhIA4y9GgUESqrkqXyAF9eqGsP5ziP2ZIZ7fsAFi3Gk/edit#gid=0"/>
    <s v="Informacion publica reservada"/>
    <s v="Alta"/>
    <s v="Alta"/>
    <n v="3"/>
    <s v="ALTA"/>
    <s v="Jefe de la Oficina de Planeación y Sistemas"/>
    <s v="Profesional Especializado de Sistemas de la OAPS"/>
    <s v="PROFESIONAL ESPECIALIZADO"/>
    <m/>
    <s v="N/A"/>
    <s v="N/A"/>
    <s v="Español"/>
    <s v="Digital"/>
    <s v="Disponible "/>
    <m/>
    <m/>
    <m/>
    <m/>
  </r>
  <r>
    <x v="34"/>
    <s v="GSTI-006-"/>
    <x v="7"/>
    <s v="PRUEBAS DE DESARROLLO DE SOFTWAREFT"/>
    <s v="El documento de pruebas de desarrollo de sistemas de información es un instrumento técnico que registra y evidencia las validaciones realizadas durante el ciclo de construcción de un software, garantizando que los módulos, funcionalidades y procesos implementados cumplan con los requerimientos establecidos, aseguren la calidad del producto y reduzcan los riesgos de fallas en su puesta en producción."/>
    <s v="Información"/>
    <s v="SISTEMA PLABLO"/>
    <s v="Informacion publica reservada"/>
    <s v="Alta"/>
    <s v="Alta"/>
    <n v="3"/>
    <s v="ALTA"/>
    <s v="Jefe de la Oficina de Planeación y Sistemas"/>
    <s v="Profesional Especializado de Sistemas de la OAPS"/>
    <s v="REQUERIMIENTOS"/>
    <m/>
    <s v="N/A"/>
    <s v="xlsx"/>
    <s v="Español"/>
    <s v="Digital"/>
    <s v="Disponible "/>
    <m/>
    <m/>
    <m/>
    <m/>
  </r>
  <r>
    <x v="34"/>
    <s v="FT-GSTI-004"/>
    <x v="7"/>
    <s v="REQUERIMIENTOS DE SOFTWARE."/>
    <s v="Los requerimientos para el levantamiento de información corresponden al conjunto de condiciones, insumos y criterios necesarios para recolectar datos de manera organizada y confiable, definiendo los objetivos, alcance, fuentes, métodos y herramientas que se utilizarán, con el propósito de asegurar la calidad y la pertinencia de la información recopilada para el desarrollo del proyecto o proceso institucional."/>
    <s v="Información"/>
    <s v="SISTEMA PLABLO"/>
    <s v="Informacion publica reservada"/>
    <s v="Alta"/>
    <s v="Alta"/>
    <n v="3"/>
    <s v="ALTA"/>
    <s v="Jefe de la Oficina de Planeación y Sistemas"/>
    <s v="Profesional Especializado de Sistemas de la OAPS"/>
    <s v="REQUERIMIENTOS"/>
    <m/>
    <s v="N/A"/>
    <s v="xlsx"/>
    <s v="Español"/>
    <s v="Digital"/>
    <s v="Disponible "/>
    <m/>
    <m/>
    <m/>
    <m/>
  </r>
  <r>
    <x v="34"/>
    <s v="PR-GSTI-003"/>
    <x v="7"/>
    <s v="GESTIÓN DE APLICACIONES"/>
    <s v="El procedimiento de lineamientos para la atención de solicitudes de gestión de aplicaciones, su desarrollo, puesta en producción y capacitación a los usuarios establece las directrices y pasos a seguir para garantizar que cada requerimiento sea atendido de manera eficiente, asegurando el diseño y desarrollo adecuado de las soluciones, su implementación controlada en los ambientes de producción y la transferencia de conocimiento necesaria para que los usuarios finales puedan utilizarlas correctamente, optimizando así los procesos institucionales."/>
    <s v="Información"/>
    <s v="SISTEMA PLABLO"/>
    <s v="Informacion publica reservada"/>
    <s v="Alta"/>
    <s v="Alta"/>
    <n v="3"/>
    <s v="ALTA"/>
    <s v="Jefe de la Oficina de Planeación y Sistemas"/>
    <s v="Profesional Especializado de Sistemas de la OAPS"/>
    <s v="TODA LA ENTIDAD"/>
    <m/>
    <s v="N/A"/>
    <s v="pdf"/>
    <s v="Español"/>
    <s v="Digital"/>
    <s v="Disponible "/>
    <m/>
    <m/>
    <m/>
    <m/>
  </r>
  <r>
    <x v="34"/>
    <s v="GSTI-029-7E9"/>
    <x v="7"/>
    <s v="BASES DE DATOS"/>
    <s v="Las bases de datos de producción son los entornos donde se almacena, administra y procesa la información real utilizada por los sistemas institucionales en su operación diaria, garantizando disponibilidad, integridad y seguridad en el manejo de los datos críticos, así como el soporte eficaz a los procesos misionales y administrativos de la entidad."/>
    <s v="Software"/>
    <s v="SERVIDOR ORACLE"/>
    <s v="Informacion publica reservada"/>
    <s v="Alta"/>
    <s v="Alta"/>
    <n v="3"/>
    <s v="ALTA"/>
    <s v="Jefe de la Oficina de Planeación y Sistemas"/>
    <s v="Profesional Especializado de Sistemas de la OAPS"/>
    <s v="FUNCIONARIO"/>
    <m/>
    <s v="N/A"/>
    <s v="sql"/>
    <s v="Español"/>
    <s v="Digital"/>
    <s v="Disponible "/>
    <m/>
    <m/>
    <m/>
    <m/>
  </r>
  <r>
    <x v="35"/>
    <s v="FT-GSTI-009"/>
    <x v="7"/>
    <s v="REQUERIMIENTOS CENTRO DE ANALITICA."/>
    <s v="Define los criterios, necesidades y especificaciones técnicas que deben cumplirse para el diseño, implementación y operación de la plataforma de analítica institucional, estableciendo los lineamientos para la recolección, procesamiento y visualización de datos, con el objetivo de fortalecer la toma de decisiones basadas en información confiable, oportuna y segura."/>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FT-GSTI-011"/>
    <x v="7"/>
    <s v="SOLICITUD DE PERMISOS ESIGNA."/>
    <s v="Documento que establece el análisis previo sobre la factibilidad técnica, operativa y administrativa de un proyecto, definiendo además los productos, resultados y documentos que deben ser generados en cada fase de su ejecución, con el propósito de asegurar el cumplimiento de los objetivos institucionales y la trazabilidad del proceso."/>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FT-GSTI-005"/>
    <x v="7"/>
    <s v="VIABILIDAD Y LISTA DE ENTREGABLES."/>
    <s v="Consolida el análisis sobre la factibilidad de ejecutar un proyecto o iniciativa, evaluando sus aspectos técnicos, financieros y operativos, además de detallar los productos, documentos y resultados que deben ser generados en cada etapa, asegurando la correcta planificación, seguimiento y cumplimiento de los objetivos institucion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FT-GSTI-007"/>
    <x v="7"/>
    <s v="VERSIONAMIENTO DE APLICACIONES Y BASES DE DATOS."/>
    <s v="Documento que define los lineamientos y mecanismos para controlar, registrar y administrar los cambios realizados en el código, funcionalidades y estructuras de datos, asegurando la trazabilidad, integridad y disponibilidad de las versiones implementadas, con el propósito de minimizar riesgos, optimizar la gestión tecnológica y respaldar la continuidad"/>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FT-GSTI-008"/>
    <x v="7"/>
    <s v="CONTROL DE CAMBIOS."/>
    <s v="Documento que establece el procedimiento para solicitar, evaluar, aprobar y registrar las modificaciones realizadas en los sistemas, aplicaciones o infraestructura tecnológica, garantizando que cada ajuste se ejecute de manera controlada, reduciendo riesgos, asegurando la trazabilidad y preservando la continuidad de los servicios institucion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IN-GSTI-009"/>
    <x v="7"/>
    <s v="INSTRUCTIVO DE USO NUEVO CARGADOR (IN-GSTI-009)"/>
    <s v="Tiene como objetivo brindar instrucciones detalladas a las entidades vigiladas sobre el uso del nuevo cargador del sistema SICSES, utilizado para el reporte del formulario oficial de rendición de cuentas. Establece definiciones clave, referencias a documentos asociados (manual de uso y video instructivo) y describe paso a paso el proceso de registro, ingreso y cargue de archivo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33"/>
    <x v="7"/>
    <s v="MANUAL DE USUARIO SIMULADOR MODELO DE PERDIDAD ESPERADA (MA-GSTI-033)"/>
    <s v="Documento que proporciona las instrucciones necesarias para la correcta utilización de la herramienta, describiendo sus funcionalidades, procesos de operación y requerimientos técnicos, con el objetivo de facilitar el uso adecuado del simulador, optimizar su desempeño y apoyar la toma de decisiones basadas en el cálculo de riesgos y pérdidas potenci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04"/>
    <x v="7"/>
    <s v="MANUAL ADMINISTADOR DOCUMENTACIÓN PABLO"/>
    <s v="Documento que establece las directrices, funcionalidades y procedimientos para la gestión de la plataforma pablo, permitiendo a los administradores realizar el control, organización y mantenimiento de la documentación institucional, asegurando la disponibilidad, integridad y acceso eficiente a la información."/>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08"/>
    <x v="7"/>
    <s v="MANUAL ADMINISTRADOR MEJORA PABLO"/>
    <s v="Este manual actúa como una guía operativa para el administrador de pablo, asegurando que la gestión documental se realice de forma ordenada, segura y alineada con los requerimientos institucion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07"/>
    <x v="7"/>
    <s v="MANUAL DE USUARIO MEDICIÓN PABLO"/>
    <s v="Documento por el cual se establecen las instrucciones y lineamientos necesarios para el uso adecuado de la plataforma pablo en su módulo de medición, describiendo las funcionalidades disponibles, los procedimientos de operación y los controles de seguridad, con el fin de garantizar una utilización eficiente y segura que apoye la gestión institucional y el seguimiento de resultado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03"/>
    <x v="7"/>
    <s v="MANUAL DE USO NUEVO CARGADOR"/>
    <s v="Documento por el cual se definen las instrucciones y directrices para el uso del nuevo cargador, estableciendo los procedimientos de operación, condiciones de seguridad y recomendaciones necesarias para garantizar su adecuado funcionamiento, optimizando el proceso de uso y asegurando la protección de los equipos y usuario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09"/>
    <x v="7"/>
    <s v="MANUAL DE USUARIO MEJORA PABLO"/>
    <s v="Documento por el cual se establecen las instrucciones y orientaciones necesarias para el uso del módulo de mejora de la plataforma pablo, detallando sus funcionalidades, procesos de operación y lineamientos de seguridad, con el propósito de garantizar una utilización eficiente y segura que apoye la gestión institucional y el seguimiento de actividad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06"/>
    <x v="7"/>
    <s v="MANUAL ADMINISTRADOR MEDICIÓN PABLO"/>
    <s v="Documento por el cual se definen las directrices y responsabilidades del administrador en el uso del módulo de medición de la plataforma pablo, estableciendo procedimientos, controles y configuraciones necesarias para garantizar una gestión segura, eficiente y alineada con los objetivos institucion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05"/>
    <x v="7"/>
    <s v="MANUAL DE USUARIO DOCUMENTACIÓN PABLO"/>
    <s v="Documento por el cual se establecen las instrucciones y lineamientos necesarios para el uso del módulo de documentación de la plataforma pablo, describiendo sus funcionalidades, procedimientos de operación y mecanismos de seguridad, con el fin de garantizar una utilización adecuada, eficiente y segura que apoye la gestión institucional y el acceso a la información."/>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PL-GSTI-001"/>
    <x v="7"/>
    <s v="PLAN DE CONTINGENCIA ESIGNA OFICINA ASESORA DE PLANEACIÓN Y SISTEMAS"/>
    <s v="Este documento establece los lineamientos y procedimientos de la oficina asesora de planeación y sistemas para afrontar una caída del sistema Esigna, definiendo mecanismos alternos y responsabilidades que aseguran la continuidad, el control y la trazabilidad de los procesos institucion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PR-GSTI-006"/>
    <x v="7"/>
    <s v="SIMULADOR MODELO PERDIDA ESPERADA"/>
    <s v="Este documento describe el funcionamiento del simulador del modelo de pérdida esperada, estableciendo los requerimientos, parámetros y procedimientos necesarios para su uso. Además, define los criterios de configuración y operación que permiten realizar cálculos de manera controlada y segura, apoyando la toma de decisiones y el cumplimiento de los objetivos institucion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IN-GSTI-004"/>
    <x v="7"/>
    <s v="INSTRUCTIVO PARA EL USO DEL SISTEMA DE MULTAS Y SANCIONES POR ADMINISTRADOR)"/>
    <s v="Documento que establece el instructivo para el uso del sistema de multas y sanciones por parte del administrador, definiendo los pasos, criterios y responsabilidades necesarias para garantizar una correcta gestión, asegurando el cumplimiento de los procedimientos y la trazabilidad de las acciones ejecutadas en la plataforma."/>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IN-GSTI-008"/>
    <x v="7"/>
    <s v="INSTRUCTIVO PARA LA INSTALACIÓN Y ACTUALIZACIÓN DE SICSES"/>
    <s v="Documento que define el instructivo para la instalación y actualización del sistema SICSES, detallando los pasos, requisitos y responsabilidades necesarias para su correcta implementación, asegurando la disponibilidad, funcionalidad y continuidad operativa de la plataforma."/>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IN-GSTI-005"/>
    <x v="7"/>
    <s v="INSTRUCTIVO PARA EL USO DEL SISTEMAS DE MULTAS Y SANCIONES POR EL USUARIO"/>
    <s v="Documento que establece el procedimiento para el uso del sistema de multas y sanciones por parte de los usuarios, definiendo los pasos necesarios para acceder a la plataforma, consultar el estado de las multas o sanciones, generar informes en pdf y disponer de la información requerida, con el objetivo de garantizar un manejo transparente y accesible de estos proceso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12"/>
    <x v="7"/>
    <s v="MANUAL DE ACCESO A PLATAFORMA."/>
    <s v="Documento que establece las formas de ingreso al sistema de gestión documental Esigna, ya sea por intranet o url externa, definiendo el uso de certificado digital o usuario y contraseña, así como las instrucciones para consultar y actualizar datos, cambiar contraseña y configurar opciones según los lineamientos de la oap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02"/>
    <x v="7"/>
    <s v="MANUAL DE USO DE SICSES."/>
    <s v="Documento que describe el uso del sistema de información SICSES, incluyendo las funcionalidades disponibles para los usuarios, los procedimientos para su correcta operación y las pautas necesarias para garantizar una adecuada gestión de la información, contribuyendo a la optimización de procesos y cumplimiento de lineamientos institucionales ."/>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32"/>
    <x v="7"/>
    <s v="MANUAL DE USUARIO DEL FORMULARIO DE BALANCE SOCIAL."/>
    <s v="Documento que tiene como finalidad orientar a los usuarios en el uso del formulario de balance social, estableciendo pasos claros y directrices prácticas para su diligenciamiento adecuado, asegurando la consistencia de la información y facilitando el cumplimiento de los requerimientos institucion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6"/>
    <x v="7"/>
    <s v="MANUAL DE RELACIÓN DE RADICADOS DE ENTRADA A EXPEDIENTES."/>
    <s v="Documento que tiene como propósito orientar a los usuarios en el proceso de relacionar radicados de entrada a expedientes activos en el aplicativo Esigna, estableciendo pasos claros para la transmisión de documentos y garantizando que la información quedé adecuadamente incorporada en los expedientes institucion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19"/>
    <x v="7"/>
    <s v="MANUAL DE SUBIDA DE ANEXOS A EXPEDIENTES )"/>
    <s v="Documento que establece las directrices técnicas para el cargue de anexos a expedientes dentro del sistema de gestión documental de la superintendencia de la economía solidaria, definiendo el objetivo, alcance y terminología, y detallando paso a paso el proceso de búsqueda del expediente, acceso a la pestaña de documentos, subida de archivos, diligenciamiento de metadatos y confirmación de la operación, garantizando la organización y trazabilidad documental."/>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3"/>
    <x v="7"/>
    <s v="MANUAL DE CREACION DE OFICIOS MASIVOS."/>
    <s v="Documento que establece las directrices para la creación de oficios masivos, orientando a los usuarios en el uso del sistema de gestión documental para generar comunicaciones dirigidas a múltiples destinatarios, desde la creación del expediente padre hasta el envío a revisión, incluyendo la selección de revisores y firmantes, la redacción, el posicionamiento de firmas, la carga de anexos y la radicación correspondiente."/>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4"/>
    <x v="7"/>
    <s v="MANUAL DE CAMBIO DE ASUNTO DE EXPEDIENTE."/>
    <s v="Documento que instruye a los funcionarios sobre el procedimiento para modificar el asunto de un expediente en el sistema Esigna, estableciendo las directrices desde el acceso al expediente hasta la edición y guardo del nuevo asunto, con el objetivo de garantizar la corrección y actualización de la información en la gestión documental"/>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5"/>
    <x v="7"/>
    <s v="MANUAL DE TRASLADO DE EXPEDIENTES."/>
    <s v="El documento que explica el proceso de traslado de expedientes detalla las directrices necesarias para realizar el movimiento de expedientes entre dependencias dentro del sistema de gestión documental, garantizando su integridad y accesibilidad. El texto indica que el usuario debe buscar el expediente, ingresar a otras acciones, seleccionar la opción de trasladar a otra dependencia, especificar la nueva dependencia y, si es necesario, incluir observaciones antes de finalizar el proceso. De esta manera, se asegura que los expedientes se gestionen correctamente cuando fueron creados en una unidad errónea o requieren ser compartido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7"/>
    <x v="7"/>
    <s v="MANUAL DE CAMBIO DE ESTADO Y ARCHIVADO DE RADICADO."/>
    <s v="Documento que orienta el proceso de relación de radicados de entrada a expedientes, describiendo paso a paso la vinculación de documentos a expedientes activos en el sistema, desde la selección del radicado hasta la confirmación de su transmisión y adjunto final_x000a_ ."/>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8"/>
    <x v="7"/>
    <s v="MANUAL DE GENERACIÓN DE INFORMES PENDIENTES."/>
    <s v="Documento que orienta a los usuarios en la generación de informes de tareas pendientes desde el cuadro de mando de la plataforma Esigna, mediante el uso de parámetros como usuario, fechas y formato de salida, permitiendo identificar y hacer seguimiento a radicados y actividades pendientes, recomendando su aplicación frecuente por los supervisores para garantizar el control de las tareas bajo su responsabilidad"/>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9"/>
    <x v="7"/>
    <s v="MANUAL DE CREACION DE ANUNCIOS."/>
    <s v="Documento que orienta a los usuarios en el proceso de creación de anuncios para el tablón, desde el ingreso al sistema, la definición de título, resumen y vigencia, hasta la carga de documentos, publicación y visualización en la sede electrónica, garantizando la adecuada difusión de actos administrativo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30"/>
    <x v="7"/>
    <s v="MANUAL DE USO DE ESIGNA PARA USUARIOS EXTERNOS."/>
    <s v="Documento que describe los requerimientos y procedimientos para el uso de Esigna por parte de usuarios externos, incluyendo las condiciones técnicas, la instalación de complementos, el empleo de tokens de firma y los canales de soporte disponibles, asegurando un acceso eficiente y seguro."/>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16"/>
    <x v="7"/>
    <s v="MANUAL DE CREACION DE MEMORANDOS."/>
    <s v="Documento ma-gsti-016 - manual técnico de creación de memorandos: establece el procedimiento para elaborar memorandos en el sistema de gestión documental Esigna, garantizando su correcta redacción, proyección, firma y envío, así como la inclusión de anexos y la dEsignación de revisores cuando corresponda."/>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17"/>
    <x v="7"/>
    <s v="MANUAL DE CREACION DE RESOLUCIONES."/>
    <s v="Documento que explica el proceso de creación de resoluciones en el sistema de gestión documental Esigna, desde la generación de una nueva acción en un expediente padre, su clasificación y edición, hasta la incorporación de firmas y anexos, permitiendo finalizar con la asignación de revisores cuando sea necesario, todo bajo los puntos de control definidos en el flujograma del proceso"/>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18"/>
    <x v="7"/>
    <s v="MANUAL DE CREACION DE CIRCULARES."/>
    <s v="Documento que orienta el proceso de creación de circulares en el sistema de gestión documental, estableciendo los pasos para definir datos de destinatarios y remitentes, seleccionar revisores, redactar el contenido, posicionar firmas y adjuntar anexos, asegurando una correcta elaboración de comunicaciones internas y externa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0"/>
    <x v="7"/>
    <s v="MANUAL DE POSICIONAMIENTO DE FIRMAS."/>
    <s v="Documento que explica el proceso de posicionamiento de firmas en el sistema de gestión documental Esigna, detallando los pasos para ubicar correctamente las rúbricas manuscritas, configurar el orden de los firmantes y asegurar la estética y validez de los actos administrativo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1"/>
    <x v="7"/>
    <s v="MANUAL DE ENVIO DE AVISOS."/>
    <s v="Documento que instruye al usuario en el paso a paso para la remisión de avisos informativos en expedientes, los cuales deben ser comunicados a otros funcionarios de la entidad, utilizando el sistema de gestión documental Esigna, asegurando que el proceso sea claro, privado y que los avisos lleguen a los destinatarios o dependencias correspondient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22"/>
    <x v="7"/>
    <s v="MANUAL DE ARCHIVADO DE EXPEDIENTES."/>
    <s v="Documento que establece las directrices para finalizar y archivar expedientes en el sistema, definiendo los pasos a seguir, las condiciones necesarias y las opciones disponibles para que el proceso sea exitoso"/>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31"/>
    <x v="7"/>
    <s v="MANUAL DE CLASIFICACION DE RADICADOS DE ENTRADA."/>
    <s v="Documento que tiene como objetivo exponer la secuencia necesaria para reclasificar una solicitud del usuario y dar inicio a un expediente como trámite, brindando orientación sobre el uso de la oficina virtual, el acceso a la bandeja de solicitudes y la correcta asignación del tipo de expediente, garantizando la adecuada clasificación y gestión de los radicados de entrada"/>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13"/>
    <x v="7"/>
    <s v="MANUAL DE RECONOCIMIENTO DE PLATAFORMA."/>
    <s v="Documento que explica el funcionamiento de la plataforma, detallando su navegación, los elementos principales de la interfaz y las funciones disponibles para los usuarios, con el fin de facilitar el reconocimiento inicial y el uso eficiente del sistema"/>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PR-GSTI-004"/>
    <x v="7"/>
    <s v="GESTIÓN DE REQUERIMIENTOS - CENTRO DE ANALÍTICA."/>
    <s v="Documento que establece el procedimiento para la gestión de requerimientos del centro de analítica, definiendo el levantamiento, desarrollo, implementación, pruebas y socialización de los entregables, con el fin de garantizar que todas las solicitudes tecnológicas de la entidad se atiendan de manera ordenada, controlada y eficiente"/>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PR-GSTI-005"/>
    <x v="7"/>
    <s v="ATENCIÓN DE LAS INCONSISTENCIAS DE DATOS."/>
    <s v="Documento que define los lineamientos para la atención de las inconsistencias de datos en el sistema de contribuciones, estableciendo el proceso desde la recepción de la solicitud en la mesa de servicio hasta el cierre del ticket, garantizando la corrección de la información y el soporte necesario para mantener la confiabilidad de los registro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FT-GSTI-010"/>
    <x v="7"/>
    <s v="CHECK LIST REVISION Y/O ALISTAMIENTO DE EQUIPOS."/>
    <s v="Documento que establece el check list de revisión y/o alistamiento de equipos, definiendo las validaciones necesarias para el registro de sistemas, aplicativos y configuraciones autorizadas en la infraestructura de la superintendencia, asegurando que cada equipo cumpla con los requisitos de seguridad y funcionalidad antes de su uso"/>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FT-GSTI-012"/>
    <x v="7"/>
    <s v="ACCESO A INFRAESTRUCTURA TI."/>
    <s v="Documento que establece el formato para el registro de solicitudes de acceso a la infraestructura ti, incluyendo datos del funcionario solicitante, dependencia, usuario autorizado, correo electrónico, fecha de caducidad del permiso, recursos asignados e ip, así como los tipos de acceso permitidos (lectura, escritura o total), con el fin de garantizar el control y la trazabilidad de los permisos otorgado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10"/>
    <x v="7"/>
    <s v="MANUAL TÉCNICO TI PARA EL TELETRABAJO."/>
    <s v="Documento que describe las directrices técnicas para el teletrabajo, incluyendo requisitos de conectividad, seguridad informática, acceso remoto a sistemas institucionales y uso adecuado de herramientas digitales, con el fin de garantizar la continuidad operativa y la protección de la información."/>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4"/>
    <s v="GSTI-030-7E9"/>
    <x v="7"/>
    <s v="CODIGO FUENTE DESARROLLOS IN-HOUSE - SERVIDOR GIT LAB"/>
    <s v="El código fuente es el conjunto de instrucciones escritas en un lenguaje de programación que permite crear y modificar los sistemas y aplicaciones de la entidad, almacenándose en el servidor gitlab para su organización y uso por los equipos de desarrollo."/>
    <s v="Información"/>
    <s v="SERVIDOR HERCULES"/>
    <s v="Informacion publica reservada"/>
    <s v="Alta"/>
    <s v="Alta"/>
    <n v="3"/>
    <s v="ALTA"/>
    <s v="Jefe de la Oficina de Planeación y Sistemas"/>
    <s v="Profesional Universitario de Sistemas de la OAPS"/>
    <s v="FUNCIONARIO"/>
    <m/>
    <s v="N/A"/>
    <s v="PASS - FRM"/>
    <s v="Inglés"/>
    <s v="Digital"/>
    <s v="Disponible "/>
    <m/>
    <m/>
    <m/>
    <m/>
  </r>
  <r>
    <x v="34"/>
    <s v="GSTI-031-7E9"/>
    <x v="7"/>
    <s v="Correo capturadorsicses@supersolidaria.gov.co"/>
    <s v="El correo electrónico desde donde se publican las nuevas versiones del instalador y actualizador es el medio oficial habilitado para informar a los usuarios sobre la disponibilidad de estas actualizaciones, las cuales se alojan en las carpetas de drive vinculadas a la página web institucional, garantizando su acceso y descarga de manera segura y centralizada."/>
    <s v="Servicio"/>
    <s v="DRIVE GOOGLE"/>
    <s v="Informacion publica clasificada"/>
    <s v="Media"/>
    <s v="Media"/>
    <n v="2"/>
    <s v="MEDIA"/>
    <s v="Jefe de la Oficina de Planeación y Sistemas"/>
    <s v="Profesional Universitario de Sistemas de la OAPS"/>
    <s v="CLIENTES EXTERNOS"/>
    <m/>
    <s v="N/A"/>
    <s v="N/A"/>
    <s v="Español"/>
    <s v="Digital"/>
    <s v="Disponible "/>
    <m/>
    <m/>
    <m/>
    <m/>
  </r>
  <r>
    <x v="34"/>
    <s v="GSTI-032-7E9"/>
    <x v="7"/>
    <s v="Correo efinancieros@supersolidaria.gov.co"/>
    <s v="El correo electrónico donde se reciben todos los reportes con la información financiera de las entidades vigiladas funciona como canal oficial de recepción, garantizando la centralización de los datos, el seguimiento oportuno y el adecuado control sobre la información remitida por las organizaciones bajo supervisión."/>
    <s v="Servicio"/>
    <s v="DRIVE GOOGLE"/>
    <s v="Informacion publica clasificada"/>
    <s v="Media"/>
    <s v="Media"/>
    <n v="2"/>
    <s v="MEDIA"/>
    <s v="Jefe de la Oficina de Planeación y Sistemas"/>
    <s v="Profesional Universitario de Sistemas de la OAPS"/>
    <s v="CLIENTES EXTERNOS"/>
    <m/>
    <s v="N/A"/>
    <s v="Digital"/>
    <s v="Español"/>
    <s v="Digital"/>
    <s v="Disponible "/>
    <m/>
    <m/>
    <m/>
    <m/>
  </r>
  <r>
    <x v="34"/>
    <s v="GSTI-033-7E9"/>
    <x v="7"/>
    <s v="SERVIDOR SESCONSOLIDA "/>
    <s v="La funcionalidad del programa sesconsolida permite el cargue automático de la información que llega al correo efinancieros@supersolidaria.gov.co, optimizando el proceso de recepción y registro de los datos financieros remitidos por las entidades vigiladas, asegurando mayor eficiencia, oportunidad y trazabilidad en el manejo de la información."/>
    <s v="Software"/>
    <s v="CENTRO DE COMPUTO"/>
    <s v="Informacion publica clasificada"/>
    <s v="Alta"/>
    <s v="Alta"/>
    <n v="3"/>
    <s v="ALTA"/>
    <s v="Jefe de la Oficina de Planeación y Sistemas"/>
    <s v="Profesional Universitario de Sistemas de la OAPS"/>
    <s v="FUNCIONARIO"/>
    <m/>
    <s v="N/A"/>
    <s v="exe"/>
    <s v="Español"/>
    <s v="Digital"/>
    <s v="Disponible "/>
    <m/>
    <m/>
    <m/>
    <m/>
  </r>
  <r>
    <x v="34"/>
    <s v="GSTI-034-7E9"/>
    <x v="7"/>
    <s v="SERVIDOR SICSES"/>
    <s v="Ervidor donde se compila el código fuente del SICSES, funcionando como el entorno centralizado para la construcción, integración y validación de los desarrollos, garantizando la disponibilidad, integridad y trazabilidad del software institucional."/>
    <s v="Software"/>
    <s v="Drive compartido efinancieros@supersolidaria.gov.co"/>
    <s v="Informacion publica clasificada"/>
    <s v="Alta"/>
    <s v="Alta"/>
    <n v="3"/>
    <s v="ALTA"/>
    <s v="Jefe de la Oficina de Planeación y Sistemas"/>
    <s v="Profesional Universitario de Sistemas de la OAPS"/>
    <s v="FUNCIONARIO"/>
    <m/>
    <s v="N/A"/>
    <s v="exe"/>
    <s v="Español"/>
    <s v="Digital"/>
    <s v="Disponible "/>
    <m/>
    <m/>
    <m/>
    <m/>
  </r>
  <r>
    <x v="36"/>
    <s v="GSTI-035-7E9"/>
    <x v="7"/>
    <s v="SERVIDOR DIGITURNO"/>
    <s v="El sistema que controla la asignación de turnos presenciales y virtuales permite organizar y gestionar las citas que se ofrecen a los ciudadanos, tanto por los grupos de soporte del capturador SICSES como por el grupo de atención al usuario, garantizando orden, disponibilidad y eficiencia en la prestación del servicio."/>
    <s v="Software"/>
    <s v="Servidor Interno"/>
    <s v="Informacion publica clasificada"/>
    <s v="Alta"/>
    <s v="Alta"/>
    <n v="3"/>
    <s v="ALTA"/>
    <s v="Jefe de la Oficina de Planeación y Sistemas"/>
    <s v="Profesional de Sistemas de la OAPS"/>
    <s v="Grupo Gasif - CAU"/>
    <m/>
    <s v="N/A"/>
    <s v="N/A"/>
    <s v="Español"/>
    <s v="Digital"/>
    <s v="Disponible "/>
    <m/>
    <m/>
    <m/>
    <m/>
  </r>
  <r>
    <x v="37"/>
    <s v="GSTI-036-7E9"/>
    <x v="7"/>
    <s v="Circulares_V2.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37-7E9"/>
    <x v="7"/>
    <s v="Correspondencia Masiva.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38-7E9"/>
    <x v="7"/>
    <s v="Edicto.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39-7E9"/>
    <x v="7"/>
    <s v="Entrada de CCOO y PQRS.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0-7E9"/>
    <x v="7"/>
    <s v="Envío CCOO y PQRS.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1-7E9"/>
    <x v="7"/>
    <s v="Gestión radicados de salida_V5.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2-7E9"/>
    <x v="7"/>
    <s v="Histórico Orfeo.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3-7E9"/>
    <x v="7"/>
    <s v="MEMORANDO.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4-7E9"/>
    <x v="7"/>
    <s v="Notificar resolución_Cobranzas.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5-7E9"/>
    <x v="7"/>
    <s v="Notificar resolución_V2.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6-7E9"/>
    <x v="7"/>
    <s v="Notificar.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7-7E9"/>
    <x v="7"/>
    <s v="OFICIO.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8-7E9"/>
    <x v="7"/>
    <s v="Préstamos.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49-7E9"/>
    <x v="7"/>
    <s v="Publicar en SECOP.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50-7E9"/>
    <x v="7"/>
    <s v="Publicar.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51-7E9"/>
    <x v="7"/>
    <s v="Radicado Orfeo.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52-7E9"/>
    <x v="7"/>
    <s v="Resoluciones_V5.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53-7E9"/>
    <x v="7"/>
    <s v="Sistema de Gestión de CCOO y PQRS.bpm"/>
    <s v="Diagramas bpm son representaciones gráficas de los procesos de negocio que permiten modelar, analizar y optimizar el flujo de actividades dentro de una organización, facilitando la visualización de responsabilidades, tiempos, interacciones y puntos críticos para mejorar la eficiencia y el control."/>
    <s v="Otros"/>
    <s v="Servidor Interno"/>
    <s v="Informacion publica clasificada"/>
    <s v="Alta"/>
    <s v="Alta"/>
    <n v="3"/>
    <s v="ALTA"/>
    <s v="Jefe de la Oficina de Planeación y Sistemas"/>
    <s v="Profesional Universitario de Sistemas de la OAPS"/>
    <s v="ADMINISTRADOR PLATAFORMA"/>
    <m/>
    <s v="N/A"/>
    <s v="Digital"/>
    <s v="Español"/>
    <s v="Digital"/>
    <s v="Disponible "/>
    <m/>
    <m/>
    <m/>
    <m/>
  </r>
  <r>
    <x v="37"/>
    <s v="GSTI-054-7E9"/>
    <x v="7"/>
    <s v="SERVIDORES ESIGNA"/>
    <s v="Los servidores que conforman la plataforma del sistema documental Esigna son los encargados de garantizar el funcionamiento, disponibilidad y seguridad de los procesos de firma electrónica y gestión documental de la entidad, incluyendo el servidor de aplicaciones, el servidor de bases de datos y los servidores de respaldo que soportan la infraestructura tecnológica."/>
    <s v="Información"/>
    <s v="DRIVE GOOGLE"/>
    <s v="Informacion publica reservada"/>
    <s v="Alta"/>
    <s v="Alta"/>
    <n v="3"/>
    <s v="ALTA"/>
    <s v="Jefe de la Oficina de Planeación y Sistemas"/>
    <s v="Profesional Universitario de Sistemas de la OAPS"/>
    <s v="LIDER DEL PROCESO INFRAESTRUCTURA"/>
    <m/>
    <s v="N/A"/>
    <s v="Digital"/>
    <s v="Español"/>
    <s v="Digital"/>
    <s v="Disponible "/>
    <m/>
    <m/>
    <m/>
    <m/>
  </r>
  <r>
    <x v="35"/>
    <s v="MA-GSTI-014"/>
    <x v="7"/>
    <s v="MANUAL DE CREACION DE EXPEDIENTES."/>
    <s v="Documento que establece las instrucciones para la creación de expedientes en la plataforma, definiendo los pasos necesarios para radicar, organizar y asociar la información de manera correcta, asegurando la trazabilidad y el cumplimiento de los procedimientos institucionales."/>
    <s v="Información"/>
    <s v="SISTEMA PLABLO"/>
    <s v="Informacion publica clasificada"/>
    <s v="Media"/>
    <s v="Media"/>
    <n v="2"/>
    <s v="MEDIA"/>
    <s v="Jefe de la Oficina de Planeación y Sistemas"/>
    <s v="Profesional Universitario de Sistemas de la OAPS"/>
    <s v="FUNCIONARIO"/>
    <m/>
    <s v="N/A"/>
    <s v="pdf"/>
    <s v="Español"/>
    <s v="Digital"/>
    <s v="Disponible "/>
    <m/>
    <m/>
    <m/>
    <m/>
  </r>
  <r>
    <x v="35"/>
    <s v="MA-GSTI-015"/>
    <x v="7"/>
    <s v="MANUAL DE CREACION DE OFICIOS."/>
    <s v="Documento que explica el procedimiento para la creación de oficios de salida en el sistema de gestión documental Esigna, desde la generación de una nueva acción en un expediente, la selección de revisores y firmantes, la redacción y edición del contenido mediante docsecure, el posicionamiento de firmas electrónicas, la adición de anexos y el registro de datos de radicación, garantizando la estandarización, trazabilidad y correcta gestión de los documentos institucionales."/>
    <s v="Información"/>
    <s v="SISTEMA PLABLO"/>
    <s v="Informacion publica clasificada"/>
    <s v="Media"/>
    <s v="Media"/>
    <n v="2"/>
    <s v="MEDIA"/>
    <s v="Jefe de la Oficina de Planeación y Sistemas"/>
    <s v="Profesional Especializado de la OAPS"/>
    <s v="FUNCIONARIO"/>
    <m/>
    <s v="N/A"/>
    <s v="pdf"/>
    <s v="Español"/>
    <s v="Digital"/>
    <s v="Disponible "/>
    <m/>
    <m/>
    <m/>
    <m/>
  </r>
  <r>
    <x v="35"/>
    <s v="FT-GETI-001"/>
    <x v="8"/>
    <s v="ESPECIFICACION DE NECESIDADES TECNICAS."/>
    <s v="Documento que consolida la especificación de necesidades técnicas, detallando los requerimientos funcionales y operativos para la adquisición o implementación de soluciones tecnológicas, permitiendo definir los criterios de evaluación y asegurar que las soluciones se ajusten a las necesidades institucionales y normativas."/>
    <s v="Información"/>
    <s v="SISTEMA PLABLO"/>
    <s v="Informacion publica clasificada"/>
    <s v="Media"/>
    <s v="Media"/>
    <n v="2"/>
    <s v="MEDIA"/>
    <s v="Jefe de la Oficina de Planeación y Sistemas"/>
    <s v="Profesional Especializado de la OAPS"/>
    <s v="FUNCIONARIO"/>
    <m/>
    <s v="N/A"/>
    <s v="pdf"/>
    <s v="Español"/>
    <s v="Digital"/>
    <s v="Disponible "/>
    <m/>
    <m/>
    <m/>
    <m/>
  </r>
  <r>
    <x v="35"/>
    <s v="FT-GETI-002"/>
    <x v="8"/>
    <s v="MATRIZ DE NECESIDADES TECNICAS."/>
    <s v="Documento que establece la matriz de necesidades técnicas, organizando y priorizando los requerimientos tecnológicos de la entidad, con el propósito de garantizar una planificación eficiente, transparente y alineada con los objetivos institucionales y los marcos normativos aplicables."/>
    <s v="Información"/>
    <s v="SISTEMA PLABLO"/>
    <s v="Informacion publica clasificada"/>
    <s v="Media"/>
    <s v="Media"/>
    <n v="2"/>
    <s v="MEDIA"/>
    <s v="Jefe de la Oficina de Planeación y Sistemas"/>
    <s v="Profesional Especializado de la OAPS"/>
    <s v="OAPS"/>
    <s v="120.31.1"/>
    <s v="N/A"/>
    <s v="pdf"/>
    <s v="Español"/>
    <s v="Digital"/>
    <s v="Disponible "/>
    <m/>
    <m/>
    <m/>
    <m/>
  </r>
  <r>
    <x v="35"/>
    <s v="FT-GETI-003"/>
    <x v="8"/>
    <s v="ANEXO1 PLAN DE RECUPERACION DESASTRES TECNOLOGICOS."/>
    <s v="Este documento establece una lista de chequeo para evaluar los daños y afectaciones en equipos, servicios y recursos tecnológicos de la entidad, incluyendo sistemas de almacenamiento, redes, servidores, página web, intranet, telefonía, ups, bases de datos y otros componentes, además del registro de observaciones y propuestas de mejora para fortalecer la respuesta en futuros eventos."/>
    <s v="Información"/>
    <s v="SISTEMA PLABLO"/>
    <s v="Informacion publica clasificada"/>
    <s v="Media"/>
    <s v="Media"/>
    <n v="2"/>
    <s v="MEDIA"/>
    <s v="Jefe de la Oficina de Planeación y Sistemas"/>
    <s v="Profesional Especializado de la OAPS"/>
    <s v="OAPS"/>
    <s v="120.27.21"/>
    <s v="N/A"/>
    <s v="pdf"/>
    <s v="Español"/>
    <s v="Digital"/>
    <s v="Disponible "/>
    <m/>
    <m/>
    <m/>
    <m/>
  </r>
  <r>
    <x v="35"/>
    <s v="PR-GETI-004"/>
    <x v="8"/>
    <s v="GESTIÓN DE USUARIOS."/>
    <s v="Documento que describe la gestión de usuarios establece los procedimientos para crear, modificar, inactivar o eliminar cuentas y perfiles, definiendo responsabilidades y criterios de seguridad para garantizar el control de accesos y la protección de los sistemas institucionales."/>
    <s v="Información"/>
    <s v="SISTEMA PLABLO"/>
    <s v="Informacion publica clasificada"/>
    <s v="Media"/>
    <s v="Media"/>
    <n v="2"/>
    <s v="MEDIA"/>
    <s v="Jefe de la Oficina de Planeación y Sistemas"/>
    <s v="Profesional Especializado de la OAPS"/>
    <s v="OAPS"/>
    <s v="120.27.21"/>
    <s v="N/A"/>
    <s v="pdf"/>
    <s v="Español"/>
    <s v="Digital"/>
    <s v="Disponible "/>
    <m/>
    <m/>
    <m/>
    <m/>
  </r>
  <r>
    <x v="35"/>
    <s v="PR-GETI-005"/>
    <x v="8"/>
    <s v="GESTION DE INCIDENTES."/>
    <s v="Documento que establece el procedimiento para la gestión de incidentes de seguridad de la información, definiendo objetivos, alcance, terminología y lineamientos para la identificación, clasificación, respuesta, contención, erradicación y recuperación, garantizando el registro y documentación de todas las acciones a través de herramientas como el siem y fortianalyzer, así como la participación del ciso, el equipo oaps y el comité de seguridad de la información, con el propósito de mitigar impactos, asegurar la continuidad operativa y fortalecer el control institucional"/>
    <s v="Información"/>
    <s v="SISTEMA PLABLO"/>
    <s v="Informacion publica clasificada"/>
    <s v="Media"/>
    <s v="Media"/>
    <n v="2"/>
    <s v="MEDIA"/>
    <s v="Jefe de la Oficina de Planeación y Sistemas"/>
    <s v="Profesional Especializado de la OAPS"/>
    <s v="OAPS"/>
    <s v="120.27.21"/>
    <s v="N/A"/>
    <s v="pdf"/>
    <s v="Español"/>
    <s v="Digital"/>
    <s v="Disponible "/>
    <m/>
    <m/>
    <m/>
    <m/>
  </r>
  <r>
    <x v="35"/>
    <s v="FT-GETI-007"/>
    <x v="8"/>
    <s v="IDENTIFICACIÓN, VALORACIÓN Y CLASIFICACIÓN DE ACTIVOS DE INFORMACIÓN."/>
    <s v="Documento que establece el proceso para identificar, valorar y clasificar los activos de información, definiendo criterios de importancia, sensibilidad y criticidad, con el propósito de garantizar un control adecuado y una protección efectiva de los recursos tecnológicos e institucionales."/>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L-GETI-002"/>
    <x v="8"/>
    <s v="PLAN DE RECUPERACION ANTE DESASTRES TECNOLOGICOS."/>
    <s v="Documento que establece las estrategias, procedimientos y recursos necesarios para restablecer de forma oportuna la operación de los sistemas y servicios tecnológicos críticos tras un desastre, minimizando el impacto en la continuidad del negocio y la seguridad de la información."/>
    <s v="Información"/>
    <s v="SISTEMA PLABLO"/>
    <s v="Informacion publica clasificada"/>
    <s v="Media"/>
    <s v="Media"/>
    <n v="2"/>
    <s v="MEDIA"/>
    <s v="Jefe de la Oficina de Planeación y Sistemas"/>
    <s v="Profesional Especializado de la OAPS"/>
    <s v="OAPS"/>
    <s v="120.27.21"/>
    <s v="N/A"/>
    <s v="pdf"/>
    <s v="Español"/>
    <s v="Digital"/>
    <s v="Disponible "/>
    <m/>
    <m/>
    <m/>
    <m/>
  </r>
  <r>
    <x v="35"/>
    <s v="PL-GETI-001"/>
    <x v="8"/>
    <s v="PLAN ESTRATEGICO DE TECNOLOGIAS DE LA INFORMACION."/>
    <s v="Documento que define la hoja de ruta para el desarrollo y fortalecimiento de las capacidades tecnológicas institucionales, alineando los objetivos de ti con la estrategia organizacional y priorizando iniciativas que mejoren la eficiencia, seguridad e innovación."/>
    <s v="Información"/>
    <s v="SISTEMA PLABLO"/>
    <s v="Informacion publica clasificada"/>
    <s v="Media"/>
    <s v="Media"/>
    <n v="2"/>
    <s v="MEDIA"/>
    <s v="Jefe de la Oficina de Planeación y Sistemas"/>
    <s v="Profesional Especializado de la OAPS"/>
    <s v="OAPS"/>
    <s v="120.27.22"/>
    <s v="N/A"/>
    <s v="pdf"/>
    <s v="Español"/>
    <s v="Digital"/>
    <s v="Disponible "/>
    <m/>
    <m/>
    <m/>
    <m/>
  </r>
  <r>
    <x v="35"/>
    <s v="PO-GETI-008"/>
    <x v="8"/>
    <s v="POLITICAS DE LA ORGANIZACION DE LA SEGURIDAD DE LA INFORMACION."/>
    <s v="Documento que establece las directrices, responsabilidades y lineamientos generales para la gestión, protección y uso adecuado de la información institucional, asegurando la alineación con el modelo de seguridad y privacidad de la información (mspi) y las normativas vigentes."/>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01 "/>
    <x v="8"/>
    <s v="POLITICA DE BACKUP Y RESTAURACION."/>
    <s v="Documento que define los lineamientos y procedimientos para la realización de copias de seguridad y la restauración de información crítica, garantizando la disponibilidad, integridad y recuperación oportuna de los datos ante incidentes o fallas."/>
    <s v="Información"/>
    <s v="SISTEMA PLABLO"/>
    <s v="Informacion publica clasificada"/>
    <s v="Media"/>
    <s v="Media"/>
    <n v="2"/>
    <s v="MEDIA"/>
    <s v="Jefe de la Oficina de Planeación y Sistemas"/>
    <s v="Profesional Especializado de la OAPS"/>
    <s v="TODA LA ENTIDAD"/>
    <s v="120.28.1"/>
    <s v="N/A"/>
    <s v="pdf"/>
    <s v="Español"/>
    <s v="Digital"/>
    <s v="Disponible "/>
    <m/>
    <m/>
    <m/>
    <m/>
  </r>
  <r>
    <x v="35"/>
    <s v="PO-GETI-004"/>
    <x v="8"/>
    <s v="POLITICA DE ADQUISICION, DESARROLLO Y MANTENIMIENTO DE SISTEMAS DE INFORMACIÓN."/>
    <s v="Documento que establece los criterios y requisitos para la adquisición, desarrollo, implementación y mantenimiento de sistemas de información, asegurando que cumplan con estándares de calidad, seguridad y alineación con las necesidades institucionales."/>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05 "/>
    <x v="8"/>
    <s v="POLITICAS DE CRIPTOGRAFÍA."/>
    <s v="Documento que define los lineamientos para el uso, gestión y protección de mecanismos criptográficos, con el fin de garantizar la confidencialidad, integridad y autenticidad de la información institucional durante su almacenamiento y transmisión."/>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10 "/>
    <x v="8"/>
    <s v="POLITICA DE SEGURIDAD DE LAS COMUNICACIONES. "/>
    <s v="Documento que establece las directrices para proteger la información durante su transmisión a través de redes y medios de comunicación, garantizando su confidencialidad, integridad, disponibilidad y autenticidad mediante controles técnicos y organizativos adecuados."/>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11"/>
    <x v="8"/>
    <s v="POLITICA DE SEGURIDAD DE LAS OPERACIONES."/>
    <s v="Documento que define los lineamientos y controles necesarios para garantizar que las operaciones de los sistemas de información se realicen de forma segura, minimizando riesgos, asegurando la continuidad de los servicios y protegiendo los recursos tecnológicos institucionales."/>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13"/>
    <x v="8"/>
    <s v="POLITICA DE SEGURIDAD FISICA Y EL ENTORNO."/>
    <s v="Documento que establece las medidas y controles para proteger los activos físicos, instalaciones y entornos donde se procesa o almacena la información, previniendo accesos no autorizados, daños y pérdidas que puedan comprometer la seguridad institucional."/>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06"/>
    <x v="8"/>
    <s v="POLITICA DE GESTION DE ACTIVOS DE INFORMACION."/>
    <s v="Documento que define las directrices para la identificación, clasificación, uso, protección y control de los activos de información, garantizando su adecuada administración durante todo el ciclo de vida y asegurando su integridad, disponibilidad y confidencialidad."/>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02"/>
    <x v="8"/>
    <s v="POLITICA DE CONTROL DE ACCESO."/>
    <s v="Documento que establece los lineamientos para gestionar y regular el acceso a la información y a los recursos tecnológicos, garantizando que solo usuarios autorizados puedan utilizarlos, de acuerdo con su rol y necesidad, preservando la confidencialidad, integridad y disponibilidad de los datos."/>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07"/>
    <x v="8"/>
    <s v="POLITICA DE GESTION DE INCIDENTES DE SEGURIDAD DE LA INFORMACION."/>
    <s v="Documento que define los lineamientos para la detección, reporte, análisis, respuesta y aprendizaje frente a incidentes de seguridad de la información, con el fin de minimizar su impacto, restaurar la operación y prevenir su recurrencia."/>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12 "/>
    <x v="8"/>
    <s v="POLITICA DE SEGURIDAD DE LOS RECURSOS HUMANOS."/>
    <s v="Documento que establece las directrices para garantizar que el personal, antes, durante y después de su vinculación laboral o contractual, cumpla con las responsabilidades de seguridad de la información, minimizando riesgos derivados del factor humano."/>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03_x000a_"/>
    <x v="8"/>
    <s v="POLITICA DE SEGURIDAD Y PRIVACIDAD DE LA INFORMACION._x000a_"/>
    <s v="Documento que define el marco de principios, objetivos y lineamientos para proteger la información institucional, garantizando su confidencialidad, integridad, disponibilidad y privacidad, en cumplimiento de las normativas vigentes y del modelo de seguridad y privacidad de la información (mspi)."/>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5"/>
    <s v="PO-GETI-009"/>
    <x v="8"/>
    <s v="POLITICA DE RELACION CON LOS PROVEEDORES."/>
    <s v="Documento que establece los lineamientos para gestionar la relación con proveedores que tengan acceso a información o recursos tecnológicos institucionales, asegurando el cumplimiento de requisitos de seguridad y la protección de los activos durante toda la cadena de suministro."/>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8"/>
    <s v="FT-GETI-008"/>
    <x v="8"/>
    <s v="ACUERDO DE CONFIDENCIALIDAD Y NO DIVULGACIÓN CONTRATISTAS."/>
    <s v="Documento que formaliza el compromiso de los contratistas de proteger la información institucional a la que tengan acceso, prohibiendo su divulgación o uso no autorizado, y estableciendo responsabilidades y sanciones en caso de incumplimiento."/>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8"/>
    <s v="IN-GETI-001"/>
    <x v="8"/>
    <s v="CREACIÓN, INACTIVACIÓN Y/O ACTUALIZACIÓN DE USUARIOS."/>
    <s v="Documento que establece el procedimiento para gestionar el ciclo de vida de las cuentas de usuario en los sistemas institucionales, incluyendo su creación, modificación e inactivación, garantizando el control de accesos y la protección de la información."/>
    <s v="Información"/>
    <s v="SISTEMA PLABLO"/>
    <s v="Informacion publica clasificada"/>
    <s v="Media"/>
    <s v="Media"/>
    <n v="2"/>
    <s v="MEDIA"/>
    <s v="Jefe de la Oficina de Planeación y Sistemas"/>
    <s v="Profesional Especializado de la OAPS"/>
    <s v="TODA LA ENTIDAD"/>
    <s v="120.28.3"/>
    <s v="N/A"/>
    <s v="pdf"/>
    <s v="Español"/>
    <s v="Digital"/>
    <s v="Disponible "/>
    <m/>
    <m/>
    <m/>
    <m/>
  </r>
  <r>
    <x v="39"/>
    <s v="FT-GEGI-007"/>
    <x v="1"/>
    <s v="Plan Anual de Comunicaciones"/>
    <s v="Formato en el cual Comunicaciones traza o diseña la estrategia anual para visibilizar y posicionar a la Supersolidaria, ante los grupos de valor, interés y otros interesados"/>
    <s v="Información"/>
    <s v="Drive"/>
    <s v="Informacion publica clasificada"/>
    <s v="Media"/>
    <s v="Media"/>
    <n v="2"/>
    <s v="MEDIA"/>
    <s v="Gestión de Grupos de Interes"/>
    <s v="INTENDENTE"/>
    <s v="Comunicaciones"/>
    <s v="PLANES"/>
    <s v="N/A"/>
    <s v="xlsx"/>
    <s v="Español"/>
    <s v="Digital"/>
    <s v="Publicado"/>
    <s v="RESERVA PARCIAL"/>
    <s v="Ley 1266/08 art 3 lietral c, g, h, art 7 lietral 3,6"/>
    <s v="Ley 1266/08 art 3 lietral c, g, h, art 7 lietral 3,6"/>
    <s v="PTEP"/>
  </r>
  <r>
    <x v="21"/>
    <s v="FT-GEGI-004"/>
    <x v="1"/>
    <s v="Encuesta satisfacción eventos y/o encuentros solidarios"/>
    <s v="Formato para el diseño e implementación de las encuestas que se aplican a los usuarios internos y externos que asisten en los eventos, encuentros solidarios o en las actividades de participación que realiza la Supersolidaria y que reflejan la opinión particular, sobre los elementos que se determinan para calificar o valorar el desarrollo de las sesiones presenciales y/o virtuales"/>
    <s v="Información"/>
    <s v="Drive"/>
    <s v="Informacion publica clasificada"/>
    <s v="Media"/>
    <s v="Media"/>
    <n v="2"/>
    <s v="MEDIA"/>
    <s v="Gestión de Grupos de Interes"/>
    <s v="INTENDENTE"/>
    <s v="Comunicaciones"/>
    <s v="ENCUESTAS MEDICIÓN DE SATISFACCIÓN DE USUARIOS"/>
    <s v="N/A"/>
    <s v="docx"/>
    <s v="Español"/>
    <s v="Digital"/>
    <s v="Publicado"/>
    <s v="RESERVA PARCIAL"/>
    <s v="Ley 1266/08 art 3 lietral c, g, h, art 7 lietral 3,6"/>
    <s v="Ley 1266/08 art 3 lietral c, g, h, art 7 lietral 3,6"/>
    <s v="Utilidad con fines de control social con base en la normativa asociada a la transparencia en la gestión pública"/>
  </r>
  <r>
    <x v="21"/>
    <s v="FT-GEGI-005"/>
    <x v="1"/>
    <s v="Formulario inscripción eventos y/o encuentros solidarios"/>
    <s v="Formato para el diseño e implementación del formulario de inscripción, a través del cual se consolidan los datos de contacto y de caracterización de los usuarios internos y externos que participan en los eventos, encuentros solidarios o en las actividades de participación que realiza la Supersolidaria y que reflejan el número de interesados en el desarrollo de las sesiones presenciales y/o virtuales"/>
    <s v="Información"/>
    <s v="Drive"/>
    <s v="Informacion publica clasificada"/>
    <s v="Media"/>
    <s v="Media"/>
    <n v="2"/>
    <s v="MEDIA"/>
    <s v="Gestión de Grupos de Interes"/>
    <s v="INTENDENTE"/>
    <s v="Comunicaciones"/>
    <s v="INVENTARIOS"/>
    <s v="N/A"/>
    <s v="docx"/>
    <s v="Español"/>
    <s v="Digital"/>
    <s v="Publicado"/>
    <s v="RESERVA PARCIAL"/>
    <s v="Ley 1266/08 art 3 lietral c, g, h, art 7 lietral 3,6"/>
    <s v="Ley 1266/08 art 3 lietral c, g, h, art 7 lietral 3,6"/>
    <s v="Utilidad con fines de control social con base en la normativa asociada a la transparencia en la gestión pública"/>
  </r>
  <r>
    <x v="21"/>
    <s v="FT-GEGI-006"/>
    <x v="1"/>
    <s v="Estrategia Campaña (FT-GEGI-006)"/>
    <s v="Formato para el diseño y planeación de las acciones a realizar, a partir de una necedidad de información. En este, se determina el nombre, slogan, público objetivo, objetivos, número de piezas, canales, fechas de publicación y responsables."/>
    <s v="Información"/>
    <s v="Drive"/>
    <s v="Informacion publica clasificada"/>
    <s v="Media"/>
    <s v="Media"/>
    <n v="2"/>
    <s v="MEDIA"/>
    <s v="Gestión de Grupos de Interes"/>
    <s v="INTENDENTE"/>
    <s v="Comunicaciones"/>
    <s v="INVENTARIOS"/>
    <s v="N/A"/>
    <s v="xlsx"/>
    <s v="Español"/>
    <s v="Digital"/>
    <s v="Publicado"/>
    <s v="RESERVA PARCIAL"/>
    <s v="Ley 1266/08 art 3 lietral c, g, h, art 7 lietral 3,6"/>
    <s v="Ley 1266/08 art 3 lietral c, g, h, art 7 lietral 3,6"/>
    <s v="Utilidad con fines pedagógicos, académicos y/o de investigación."/>
  </r>
  <r>
    <x v="40"/>
    <s v="FT-GEGI-015"/>
    <x v="1"/>
    <s v="Solicitud Producto o Servicio (FT-GEGI-015)"/>
    <s v="Formato para el registro de las solicitudes que recibe Comunicaciones diariamente. Contiene el tipo de requerimiento, área o dependencia, grupo, responsable, profesional asignado para su ejecución, fecha de recepción y tiempo estimado o solicitado para respuesta."/>
    <s v="Información"/>
    <s v="Drive"/>
    <s v="Informacion publica clasificada"/>
    <s v="Media"/>
    <s v="Media"/>
    <n v="2"/>
    <s v="MEDIA"/>
    <s v="Gestión de Grupos de Interes"/>
    <s v="Comunicaciones"/>
    <s v="Comunicaciones"/>
    <s v="INVENTARIOS"/>
    <s v="N/A"/>
    <s v="xlsx"/>
    <s v="Español"/>
    <s v="Digital"/>
    <s v="Publicado"/>
    <s v="RESERVA PARCIAL"/>
    <s v="Ley 1266/08 art 3 lietral c, g, h, art 7 lietral 3,6"/>
    <s v="Ley 1266/08 art 3 lietral c, g, h, art 7 lietral 3,6"/>
    <s v="PTEP"/>
  </r>
  <r>
    <x v="41"/>
    <s v="FT-GEGI-016"/>
    <x v="1"/>
    <s v="Gestión Petición, Queja, Reclamo, Sugerencia, Denuncia, Felicitación Redes Sociales (FT-GEGI-016)"/>
    <s v="Formato para el registro de las peticiones, quejas, reclamos, sugerencias, denuncias y/o felicitaciones que recibe el grupo de comunicaciones diariamente, a través de mensajes directos o públicos por parte de los grupos de valor e interés, por medio de los perfiles oficiales de la Entidad en las redes sociales en las que tiene presencia."/>
    <s v="Información"/>
    <s v="Drive"/>
    <s v="Informacion publica clasificada"/>
    <s v="Media"/>
    <s v="Media"/>
    <n v="2"/>
    <s v="MEDIA"/>
    <s v="Gestión de Grupos de Interes"/>
    <s v="Comunicaciones"/>
    <s v="Comunicaciones"/>
    <s v="INVENTARIOS"/>
    <s v="N/A"/>
    <s v="xlsx"/>
    <s v="Español"/>
    <s v="Digital"/>
    <s v="Publicado"/>
    <s v="RESERVA PARCIAL"/>
    <s v="Ley 1266/08 art 3 lietral c, g, h, art 7 lietral 3,6"/>
    <s v="Ley 1266/08 art 3 lietral c, g, h, art 7 lietral 3,6"/>
    <s v="PTEP"/>
  </r>
  <r>
    <x v="22"/>
    <s v="FT-GEGI-017"/>
    <x v="1"/>
    <s v="Registro de Atención a Usuarios"/>
    <s v="Formato para el registro de las atenciones a los grupos de valor e interés que se realizan por parte de los Servidores Públicos de la Entidad en territorios y/o espacios de participación ciudadana como eventos presenciales liderados por la Superintendencia y/o Entidades del Sector Solidario o Gobierno Nacional."/>
    <s v="Información"/>
    <s v="Drive"/>
    <s v="Informacion publica clasificada"/>
    <s v="Media"/>
    <s v="Media"/>
    <n v="2"/>
    <s v="MEDIA"/>
    <s v="Gestión de Grupos de Interes"/>
    <s v="Comunicaciones"/>
    <s v="Comunicaciones"/>
    <s v="INVENTARIOS"/>
    <s v="N/A"/>
    <s v="xlsx"/>
    <s v="Español"/>
    <s v="Digital"/>
    <s v="Publicado"/>
    <s v="RESERVA PARCIAL"/>
    <s v="Ley 1266/08 art 3 lietral c, g, h, art 7 lietral 3,6"/>
    <s v="Ley 1266/08 art 3 lietral c, g, h, art 7 lietral 3,6"/>
    <s v="PTEP"/>
  </r>
  <r>
    <x v="22"/>
    <s v="FT-GEGI-018"/>
    <x v="1"/>
    <s v="Encuesta de Satisfacción Eventos y/o Encuentros Solidarios Presenciales "/>
    <s v="Formato en el que se registra una valoración subjetiva frente al grado de satisfacción de los asistentes a esenarios de participación ciudadana, liderados por la Superintendencia, como los Encuentros Solidarios y/o eventos tanto presenciales como virtuales"/>
    <s v="Información"/>
    <s v="Drive"/>
    <s v="Informacion publica clasificada"/>
    <s v="Media"/>
    <s v="Media"/>
    <n v="2"/>
    <s v="MEDIA"/>
    <s v="Gestión de Grupos de Interes"/>
    <s v="Comunicaciones"/>
    <s v="Comunicaciones"/>
    <s v="ENCUESTAS MEDICIÓN DE SATISFACCIÓN DE USUARIOS"/>
    <s v="N/A"/>
    <s v="xlsx"/>
    <s v="Español"/>
    <s v="Digital"/>
    <s v="Publicado"/>
    <s v="RESERVA PARCIAL"/>
    <s v="Ley 1266/08 art 3 lietral c, g, h, art 7 lietral 3,6"/>
    <s v="Ley 1266/08 art 3 lietral c, g, h, art 7 lietral 3,6"/>
    <s v="PTEP"/>
  </r>
  <r>
    <x v="42"/>
    <s v="FT-GEGI-019"/>
    <x v="1"/>
    <s v="Encuesta Interna Satisfacción Estrategias Comunicación Grupos de Interés"/>
    <s v="Formato en el que se registra una valoración subjetiva frente al grado de satisfacción de los servidores públicos de la Superintendencia, acera de las estrategias de comunicación internas que desarrolla el grupo de comunicaciones"/>
    <s v="Información"/>
    <s v="Drive"/>
    <s v="Informacion publica clasificada"/>
    <s v="Media"/>
    <s v="Media"/>
    <n v="2"/>
    <s v="MEDIA"/>
    <s v="Gestión de Grupos de Interes"/>
    <s v="Comunicaciones"/>
    <s v="Comunicaciones"/>
    <s v="ENCUESTAS MEDICIÓN DE SATISFACCIÓN DE USUARIOS"/>
    <s v="N/A"/>
    <s v="xlsx"/>
    <s v="Español"/>
    <s v="Digital"/>
    <s v="Publicado"/>
    <s v="RESERVA PARCIAL"/>
    <s v="Ley 1266/08 art 3 lietral c, g, h, art 7 lietral 3,6"/>
    <s v="Ley 1266/08 art 3 lietral c, g, h, art 7 lietral 3,6"/>
    <s v="PTEP"/>
  </r>
  <r>
    <x v="42"/>
    <s v="FT-GEGI-020"/>
    <x v="1"/>
    <s v="Encuesta Externa Satisfacción Estrategias Comunicación Grupos de Interés"/>
    <s v="Formato en el que se registra una valoración subjetiva frente al grado de satisfacción de los distintos grupos de interés de la Superintendencia, acera de las estrategias de comunicación externa que desarrolla el grupo de comunicaciones"/>
    <s v="Información"/>
    <s v="Drive"/>
    <s v="Informacion publica clasificada"/>
    <s v="Media"/>
    <s v="Media"/>
    <n v="2"/>
    <s v="MEDIA"/>
    <s v="Gestión de Grupos de Interes"/>
    <s v="Comunicaciones"/>
    <s v="Comunicaciones"/>
    <s v="ENCUESTAS MEDICIÓN DE SATISFACCIÓN DE USUARIOS"/>
    <s v="N/A"/>
    <s v="xlsx"/>
    <s v="Español"/>
    <s v="Digital"/>
    <s v="Publicado"/>
    <s v="RESERVA PARCIAL"/>
    <s v="Ley 1266/08 art 3 lietral c, g, h, art 7 lietral 3,6"/>
    <s v="Ley 1266/08 art 3 lietral c, g, h, art 7 lietral 3,6"/>
    <s v="PTEP"/>
  </r>
  <r>
    <x v="43"/>
    <s v="GEGI-068-7E9"/>
    <x v="1"/>
    <s v="Facebook"/>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s v="Utilidad con fines pedagógicos, académicos y/o de investigación."/>
  </r>
  <r>
    <x v="44"/>
    <s v="GEGI-069-7E9"/>
    <x v="1"/>
    <s v="Twitter"/>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s v="Utilidad con fines pedagógicos, académicos y/o de investigación."/>
  </r>
  <r>
    <x v="45"/>
    <s v="GEGI-070-7E9"/>
    <x v="1"/>
    <s v="LinkedIn"/>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s v="Utilidad con fines pedagógicos, académicos y/o de investigación."/>
  </r>
  <r>
    <x v="46"/>
    <s v="GEGI-071-7E9"/>
    <x v="1"/>
    <s v="Instagram"/>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s v="Utilidad con fines pedagógicos, académicos y/o de investigación."/>
  </r>
  <r>
    <x v="47"/>
    <s v="GEGI-072-7E9"/>
    <x v="1"/>
    <s v="YouTube"/>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s v="Utilidad con fines pedagógicos, académicos y/o de investigación."/>
  </r>
  <r>
    <x v="48"/>
    <s v="GEGI-073-7E9"/>
    <x v="1"/>
    <s v="Threads"/>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s v="Utilidad con fines pedagógicos, académicos y/o de investigación."/>
  </r>
  <r>
    <x v="49"/>
    <s v="GEGI-074-7E9"/>
    <x v="1"/>
    <s v="Constant Contac"/>
    <s v="Cuenta oficial de la Entidad, vigente en la plataforma de un tercero; la cual es utilizada para el envío masivo de correos electrónicos a los grupos de valor, interés y otros interesados"/>
    <s v="Servicio"/>
    <s v="N/A"/>
    <s v="Informacion publica reservada"/>
    <s v="Alta"/>
    <s v="Alta"/>
    <n v="3"/>
    <s v="ALTA"/>
    <s v="Gestión de Grupos de Interes"/>
    <s v="Comunicaciones"/>
    <s v="Comunicaciones"/>
    <s v="PUBLICACIONES INSTITUCIONALES"/>
    <s v="N/A"/>
    <s v="N/A"/>
    <s v="Español"/>
    <s v="Digital"/>
    <s v="Publicado"/>
    <s v="RESERVA PARCIAL"/>
    <s v="Ley 1266/08 art 3 lietral c, g, h, art 7 lietral 3,6"/>
    <s v="Ley 1266/08 art 3 lietral c, g, h, art 7 lietral 3,6"/>
    <s v="Utilidad con fines de control social con base en la normativa asociada a la transparencia en la gestión pública"/>
  </r>
  <r>
    <x v="23"/>
    <s v="FT-GEGI-010"/>
    <x v="1"/>
    <s v="Control de cambios de página web "/>
    <s v="Bitácora a manera de formulario, donde se consignan todos los seguimientos, ajustes, cambios y datos que se publican en la página web."/>
    <s v="Información"/>
    <s v="Drive"/>
    <s v="Informacion publica clasificada"/>
    <s v="Media"/>
    <s v="Media"/>
    <n v="2"/>
    <s v="MEDIA"/>
    <s v="Gestión de Grupos de Interes"/>
    <s v="Comunicaciones"/>
    <s v="Comunicaciones"/>
    <s v="ADMINISTRACIÓN DEL CONTENIDO DE LA PÁGINA WEB"/>
    <s v="N/A"/>
    <s v="xlsx"/>
    <s v="Español"/>
    <s v="Digital"/>
    <s v="Publicado"/>
    <s v="RESERVA PARCIAL"/>
    <s v="Ley 1266/08 art 3 lietral c, g, h, art 7 lietral 3,6"/>
    <s v="Ley 1266/08 art 3 lietral c, g, h, art 7 lietral 3,6"/>
    <s v="PTEP"/>
  </r>
  <r>
    <x v="23"/>
    <s v="FT-GEGI-009"/>
    <x v="1"/>
    <s v="Control de cambios Intranet"/>
    <s v="Bitácora a manera de formulario, donde se consignan todos los seguimientos, ajustes, cambios y datos que se publican en la intranet."/>
    <s v="Información"/>
    <s v="Drive"/>
    <s v="Informacion publica clasificada"/>
    <s v="Media"/>
    <s v="Media"/>
    <n v="2"/>
    <s v="MEDIA"/>
    <s v="Gestión de Grupos de Interes"/>
    <s v="Comunicaciones"/>
    <s v="Comunicaciones"/>
    <s v="ADMINISTRACIÓN NOTISOLIDARIO_x000a_ (Debido a que la intranet es solo para consulta de los servidores públicos de la Entidad, se considera esta serie documental, porque a través de ella, se evidencian las actividades realizadas en cumplimiento de las funciones administrativas de la Supersolidaria)"/>
    <s v="N/A"/>
    <s v="xlsx"/>
    <s v="Español"/>
    <s v="Digital"/>
    <s v="Publicado"/>
    <s v="RESERVA PARCIAL"/>
    <s v="Ley 1266/08 art 3 lietral c, g, h, art 7 lietral 3,6"/>
    <s v="Ley 1266/08 art 3 lietral c, g, h, art 7 lietral 3,6"/>
    <s v="PTEP"/>
  </r>
  <r>
    <x v="24"/>
    <s v="FT-GEGI-014"/>
    <x v="1"/>
    <s v="Esquema de Publicación de Información."/>
    <s v="Formato que detalla la periodicidad, responsables y ubicación de la información que se publica en la página web de la Supersolidaria, la cual, esta puesta a disposición de los ciudadanos de forma libre y sin restricciones, en formatos estándar e interoperables que facilitan su acceso y reutilización (datos abiertos); según lo establecido por la Estrategia de Gobierno Digital, o quella que la reemplace, así como otras previsiones aplicables en cuanto a la publicación y divulgación de la información."/>
    <s v="Información"/>
    <s v="Drive"/>
    <s v="Informacion publica clasificada"/>
    <s v="Media"/>
    <s v="Media"/>
    <n v="2"/>
    <s v="MEDIA"/>
    <s v="Gestión de Grupos de Interes"/>
    <s v="Comunicaciones"/>
    <s v="Público en General"/>
    <s v="ADMINISTRACIÓN DEL CONTENIDO DE LA PÁGINA WEB"/>
    <s v="N/A"/>
    <s v="xlsx"/>
    <s v="Español"/>
    <s v="Digital"/>
    <s v="Publicado"/>
    <s v="RESERVA PARCIAL"/>
    <s v="Ley 1266/08 art 3 lietral c, g, h, art 7 lietral 3,6"/>
    <s v="Ley 1266/08 art 3 lietral c, g, h, art 7 lietral 3,6"/>
    <s v="PTEP"/>
  </r>
  <r>
    <x v="12"/>
    <s v="GEGI-075-7E9"/>
    <x v="1"/>
    <s v="Sound Cloud"/>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s v="Utilidad con fines de control social con base en la normativa asociada a la transparencia en la gestión pública"/>
  </r>
  <r>
    <x v="12"/>
    <s v="GEGI-076-7E9"/>
    <x v="1"/>
    <s v="Spotify"/>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s v="Utilidad con fines de control social con base en la normativa asociada a la transparencia en la gestión pública"/>
  </r>
  <r>
    <x v="21"/>
    <s v="GU-GEGI-001"/>
    <x v="1"/>
    <s v="Guía de Servicio y Atención Incluyente."/>
    <s v="Documento que resume las pautas básicas para el fortalecimiento del servicio prestado por la Superintendencia. Expone los principales elementos que tanto los encargados de la atención directa al ciudadano, como los responsables del diseño y coordinación de las estrategias de servicio, deben contemplar a la hora de desarrollar su labor. Así mismo, se espera que aporte a la Superintendencia de la Economía Solidaria en el mejoramiento de los servicios de atención y orientación para las personas con discapacidad."/>
    <s v="Información"/>
    <s v="PABLO"/>
    <s v="Informacion publica clasificada"/>
    <s v="Media"/>
    <s v="Media"/>
    <n v="2"/>
    <s v="MEDIA"/>
    <s v="Gestión de Grupos de Interes"/>
    <s v="INTENDENTE"/>
    <s v="Grupo de atencion al ciudadano - Comunicaciones"/>
    <s v="MANUALES"/>
    <s v="N/A"/>
    <s v="pdf"/>
    <s v="Español"/>
    <s v="Digital"/>
    <s v="Publicado"/>
    <s v="SIN RESERVA"/>
    <s v="Ley 1266/08 art 3 lietral c, g, h, art 7 lietral 3,6"/>
    <s v="Ley 1266/08 art 3 lietral c, g, h, art 7 lietral 3,6"/>
    <m/>
  </r>
  <r>
    <x v="20"/>
    <s v="PO-GEGI-001"/>
    <x v="1"/>
    <s v="Política de Servicio al Ciudadano."/>
    <s v="Documento que busca establecer y conceptuar sobre los lineamientos para la atención de los derechos de petición, quejas, reclamos, sugerencias y denuncias, que se presenten en contra de las organizaciones solidarias vigiladas y en contra de la Superintendencia. En el mismo sentido, la Política buscará garantizar a los diferentes grupos de interés de la Superintendencia, el acceso a la oferta de servicios con los que cuenta esta Superintendencia."/>
    <s v="Información"/>
    <s v="PABLO"/>
    <s v="Informacion publica clasificada"/>
    <s v="Media"/>
    <s v="Media"/>
    <n v="2"/>
    <s v="MEDIA"/>
    <s v="Gestión de Grupos de Interes"/>
    <s v="INTENDENTE"/>
    <s v="Funcionarios"/>
    <s v="MANUALES"/>
    <s v="N/A"/>
    <s v="pdf"/>
    <s v="Español"/>
    <s v="Digital"/>
    <s v="Publicado"/>
    <s v="SIN RESERVA"/>
    <s v="Ley 1266/08 art 3 lietral c, g, h, art 7 lietral 3,6"/>
    <s v="Ley 1266/08 art 3 lietral c, g, h, art 7 lietral 3,6"/>
    <m/>
  </r>
  <r>
    <x v="17"/>
    <s v="PR-GEGI-001"/>
    <x v="1"/>
    <s v="Caracterizar los Grupos de Interés."/>
    <s v="Documento que establece el procedimiento a través del cual, se gestionan para los grupos de interés: estrategias de comunicación, protección al usuario, promoción de la participación ciudadana y del ejercicio de control social de las organizaciones solidarias sujetas de supervisión. Inicia con la identificación de los objetivos de la caracterización y su alcance; finaliza con la divulgación y publicación del informe de caracterización de grupos de interés"/>
    <s v="Información"/>
    <s v="PABLO"/>
    <s v="Informacion publica clasificada"/>
    <s v="Media"/>
    <s v="Media"/>
    <n v="2"/>
    <s v="MEDIA"/>
    <s v="Gestión de Grupos de Interes"/>
    <s v="INTENDENTE"/>
    <s v="OAPS"/>
    <s v="MANUALES"/>
    <s v="N/A"/>
    <s v="pdf"/>
    <s v="Español"/>
    <s v="Digital"/>
    <s v="Publicado"/>
    <s v="SIN RESERVA"/>
    <s v="Ley 1266/08 art 3 lietral c, g, h, art 7 lietral 3,6"/>
    <s v="Ley 1266/08 art 3 lietral c, g, h, art 7 lietral 3,6"/>
    <m/>
  </r>
  <r>
    <x v="21"/>
    <s v="PR-GEGI-003"/>
    <x v="1"/>
    <s v="Definir y aplicar estrategias de participación."/>
    <s v="Documento que establece el procedimiento a través del cual se procura mejorar la comunicación de nuestros grupos de interés, generar confianza, legitimidad y participación en la gestión de la Entidad; por medio de una atención ágil, efectiva y eficiente, a través de los canales de comunicación existentes."/>
    <s v="Información"/>
    <s v="PABLO"/>
    <s v="Informacion publica clasificada"/>
    <s v="Media"/>
    <s v="Media"/>
    <n v="2"/>
    <s v="MEDIA"/>
    <s v="Gestión de Grupos de Interes"/>
    <s v="INTENDENTE"/>
    <s v="Grupo de atencion al ciudadano , Comunicaciones , OAPS"/>
    <s v="MANUALES"/>
    <s v="N/A"/>
    <s v="pdf"/>
    <s v="Español"/>
    <s v="Digital"/>
    <s v="Publicado"/>
    <s v="SIN RESERVA"/>
    <s v="Ley 1266/08 art 3 lietral c, g, h, art 7 lietral 3,6"/>
    <s v="Ley 1266/08 art 3 lietral c, g, h, art 7 lietral 3,6"/>
    <m/>
  </r>
  <r>
    <x v="21"/>
    <s v="PR-GEGI-004"/>
    <x v="1"/>
    <s v="Atención a los Grupos de Interés."/>
    <s v="Documento que establece el procedimiento por medio del cual se procura brindar una atención ágil, efectiva y eficiente a los diferentes grupos de interés de la Superintendencia, a través de los canales de comunicación existentes. Inicia con una solicitud y finaliza con la realización del informe trimestral de atención al ciudadano."/>
    <s v="Información"/>
    <s v="PABLO"/>
    <s v="Informacion publica clasificada"/>
    <s v="Media"/>
    <s v="Media"/>
    <n v="2"/>
    <s v="MEDIA"/>
    <s v="Gestión de Grupos de Interes"/>
    <s v="INTENDENTE"/>
    <s v="Grupo de atencion al ciudadano , Comunicaciones , OAPS"/>
    <s v="MANUALES"/>
    <s v="N/A"/>
    <s v="pdf"/>
    <s v="Español"/>
    <s v="Digital"/>
    <s v="Publicado"/>
    <s v="SIN RESERVA"/>
    <s v="Ley 1266/08 art 3 lietral c, g, h, art 7 lietral 3,6"/>
    <s v="Ley 1266/08 art 3 lietral c, g, h, art 7 lietral 3,6"/>
    <m/>
  </r>
  <r>
    <x v="23"/>
    <s v="FT-GEGI-009"/>
    <x v="1"/>
    <s v="Control de cambios Intranet."/>
    <s v="Bitácora a manera de formulario, donde se consignan todos los seguimientos, ajustes, cambios y datos que se publican en la intranet."/>
    <s v="Información"/>
    <s v="Drive"/>
    <s v="Informacion publica clasificada"/>
    <s v="Media"/>
    <s v="Media"/>
    <n v="2"/>
    <s v="MEDIA"/>
    <s v="Gestión de Grupos de Interes"/>
    <s v="Comunicaciones"/>
    <s v="Comunicaciones"/>
    <s v="ADMINISTRACIÓN NOTISOLIDARIO_x000a_ (Debido a que la intranet es solo para consulta de los servidores públicos de la Entidad, se considera esta serie documental, porque a través de ella, se evidencian las actividades realizadas en cumplimiento de las funciones administrativas de la Supersolidaria)"/>
    <s v="N/A"/>
    <s v="xlsx"/>
    <s v="Español"/>
    <s v="Digital"/>
    <s v="Publicado"/>
    <s v="RESERVA PARCIAL"/>
    <s v="Ley 1266/08 art 3 lietral c, g, h, art 7 lietral 3,6"/>
    <s v="Ley 1266/08 art 3 lietral c, g, h, art 7 lietral 3,6"/>
    <m/>
  </r>
  <r>
    <x v="15"/>
    <s v="GEGI-077-7E9"/>
    <x v="1"/>
    <s v="Polílica de Simplificacion y Racionalizacion del tramite"/>
    <s v="Politica de simplificacion y racionalizacion."/>
    <s v="Información"/>
    <s v="En servicios de almacenamiento en la nube de la institución (Drive)"/>
    <s v="Informacion publica"/>
    <s v="Media"/>
    <s v="Media"/>
    <n v="2"/>
    <s v="MEDIA"/>
    <s v="SECRETARIA GENERAL"/>
    <s v="OAPS"/>
    <s v="ACTIVO A CARGO DEL GRUPO DE RELACIONAMIENTO CON LA CIUDADANIA"/>
    <s v="POLÍTICAS"/>
    <s v="Políica de Simplificacion y Racionalizacion del tramite"/>
    <s v="pdf"/>
    <s v="Español"/>
    <s v="Digital"/>
    <s v="Publicado"/>
    <s v="RESERVA PARCIAL"/>
    <s v="Ley 1712/14 art 19 literal e"/>
    <s v="Ley 1712/14 art 19 literal e"/>
    <m/>
  </r>
  <r>
    <x v="15"/>
    <s v="MA-GEGI-001"/>
    <x v="1"/>
    <s v="Manual de Atencion y Servicio"/>
    <s v="Manual para la atención de grupos de interés de la SES."/>
    <s v="Información"/>
    <s v="PABLO"/>
    <s v="Informacion publica"/>
    <s v="Media"/>
    <s v="Media"/>
    <n v="2"/>
    <s v="MEDIA"/>
    <s v="SECRETARIA GENERAL"/>
    <s v="OAPS"/>
    <s v="ACTIVO A CARGO DEL GRUPO DE RELACIONAMIENTO CON LA CIUDADANIA"/>
    <s v="MANUALES"/>
    <s v="Manual de Atencion y Servicio"/>
    <s v="pdf"/>
    <s v="Español"/>
    <s v="Digital"/>
    <s v="Publicado"/>
    <s v="SIN RESERVA"/>
    <m/>
    <m/>
    <m/>
  </r>
  <r>
    <x v="18"/>
    <s v="SUF-002-7E9"/>
    <x v="2"/>
    <s v="Actividades de vigilancia jurídica a Cooperativas de ahorro y credito"/>
    <s v="Registro de actuaciones de vigilancia jurídica, controles de cumplimiento normativo y posesiones - gestión de trámites por el sistema de gestión documental a las cooperativasde ahorro y credito"/>
    <s v="Información"/>
    <s v="Servidor interno, Drive"/>
    <s v="Informacion publica reservada"/>
    <s v="Alta"/>
    <s v="Alta"/>
    <n v="3"/>
    <s v="ALTA"/>
    <s v="Delegatura para la supervision de la actividad finanicera en el cooperativismo"/>
    <s v="Oficina Asesora de Planeación y Sistemas"/>
    <s v="Superintendente (a), Delegado (a), Intedente (a), Coordinadores, gestores, Oficina Asesora Jurídica, Empresas Solidarias, Entes de Control (Grupos de valor)"/>
    <n v="220"/>
    <s v="220.32.11_x000a_220.32.13"/>
    <s v="pdf"/>
    <s v="Español"/>
    <s v="Digital"/>
    <s v="Disponible "/>
    <m/>
    <m/>
    <m/>
    <s v="PTEP"/>
  </r>
  <r>
    <x v="18"/>
    <s v="SUF-003-7E9"/>
    <x v="2"/>
    <s v="Actividades de control - Investigaciones administrativas sancionatorias"/>
    <s v="Registro de Actuaciones de control, relacionadas con proceso administrativo sancionatorio - gestión de trámites por el sistema de gestión documental a las cooperativas de ahorro y credito"/>
    <s v="Información"/>
    <s v="Servidor interno, Drive"/>
    <s v="Informacion publica reservada"/>
    <s v="Alta"/>
    <s v="Alta"/>
    <n v="3"/>
    <s v="ALTA"/>
    <s v="Delegatura para la supervision de la actividad finanicera en el cooperativismo"/>
    <s v="Oficina Asesora de Planeación y Sistemas"/>
    <s v="Superintendente (a), Delegado (a), Intedente (a), Coordinadores, gestores, Oficina Asesora Jurídica, Empresas Solidarias, Entes de Control (Grupos de valor)"/>
    <n v="220"/>
    <s v="220.32.15"/>
    <s v="pdf"/>
    <s v="Español"/>
    <s v="Digital"/>
    <s v="Disponible "/>
    <m/>
    <m/>
    <m/>
    <s v="PTEP"/>
  </r>
  <r>
    <x v="18"/>
    <s v="SUF-004-7E9"/>
    <x v="2"/>
    <s v="Visitas de inspección a cooperativas de ahorro y credito"/>
    <s v="Registro de Actividades de inspección y demás actuaciones resultado de la implementación de los procedimientos documentados"/>
    <s v="Información"/>
    <s v="Servidor interno, Drive"/>
    <s v="Informacion publica reservada"/>
    <s v="Alta"/>
    <s v="Alta"/>
    <n v="3"/>
    <s v="ALTA"/>
    <s v="Delegatura para la supervision de la actividad finanicera en el cooperativismo"/>
    <s v="Oficina Asesora de Planeación y Sistemas"/>
    <s v="Superintendente (a), Delegado (a), Intedente (a), Coordinadores, gestores, Oficina Asesora Jurídica, Empresas Solidarias, Entes de Control (Grupos de valor)"/>
    <s v="211 - 212-213-214"/>
    <m/>
    <s v="pdf"/>
    <s v="Español"/>
    <s v="Digital"/>
    <s v="Disponible "/>
    <m/>
    <m/>
    <m/>
    <s v="PTEP"/>
  </r>
  <r>
    <x v="18"/>
    <s v="SUF-005-7E9"/>
    <x v="2"/>
    <s v="Procesos de Evaluación Financiera a cooperativas de ahorro y credito"/>
    <s v="Registro de Actuaciones de vigilancia financiera gestionadas por el sistema de gestión documental a las cooperativas de ahorro y credito"/>
    <s v="Información"/>
    <s v="Servidor interno, Drive"/>
    <s v="Informacion publica reservada"/>
    <s v="Alta"/>
    <s v="Alta"/>
    <n v="3"/>
    <s v="ALTA"/>
    <s v="Delegatura para la supervision de la actividad finanicera en el cooperativismo"/>
    <s v="Oficina Asesora de Planeación y Sistemas"/>
    <s v="Superintendente (a), Delegado (a), Intedente (a), Coordinadores, gestores, Oficina Asesora Jurídica, Empresas Solidarias, Entes de Control (Grupos de valor)"/>
    <s v="211.32"/>
    <s v="211.32.13"/>
    <s v="pdf"/>
    <s v="Español"/>
    <s v="Digital"/>
    <s v="Disponible "/>
    <m/>
    <m/>
    <m/>
    <s v="PTEP"/>
  </r>
  <r>
    <x v="18"/>
    <s v="SUF-006-7E9"/>
    <x v="2"/>
    <s v="Actividades transversales"/>
    <s v="Registro de Actividades gestionadas por la Delegatura para la supervisión de la actividad financiera en el cooperativismo, relacionadas con actividades de gestión, estratégicas, transversales, de seguimiento y control a los procesos y tramites"/>
    <s v="Información"/>
    <s v="Servidor interno, Drive"/>
    <s v="Informacion publica reservada"/>
    <s v="Alta"/>
    <s v="Alta"/>
    <n v="3"/>
    <s v="ALTA"/>
    <s v="Delegatura para la supervision de la actividad finanicera en el cooperativismo"/>
    <s v="Oficina Asesora de Planeación y Sistemas"/>
    <s v="Superintendente (a), Delegado (a), Intedente (a), Coordinadores, gestores, Oficina Asesora Jurídica, Empresas Solidarias, Entes de Control (Grupos de valor)"/>
    <n v="200"/>
    <m/>
    <s v="pdf"/>
    <s v="Español"/>
    <s v="Digital"/>
    <s v="Disponible "/>
    <m/>
    <m/>
    <m/>
    <s v="PTEP"/>
  </r>
  <r>
    <x v="18"/>
    <s v="GEGI-078-7E9"/>
    <x v="1"/>
    <s v="Gestión y trámite de PQRSDF"/>
    <s v="Registro de Atención de Peticiones, Quejas, Reclamos,  Sugerencias, Denuncias y/o felicitaciones radicadas contra las empresas solidarias supervisadas por la Delegatura financiera, de conformidad con lo establecido en la normatividad vigente"/>
    <s v="Información"/>
    <s v="Servidor interno, Drive"/>
    <s v="Informacion publica reservada"/>
    <s v="Alta"/>
    <s v="Alta"/>
    <n v="3"/>
    <s v="ALTA"/>
    <s v="Delegatura para la supervision de la actividad finanicera en el cooperativismo"/>
    <s v="Oficina Asesora de Planeación y Sistemas"/>
    <s v="Superintendente (a), Delegado (a), Intedente (a), Coordinadores, Oficina Asesora Jurídica, Empresas Solidarias, Entes de Control (Grupos de valor)"/>
    <s v="211 - 212-213-214"/>
    <s v=".17"/>
    <s v="pdf"/>
    <s v="Español"/>
    <s v="Digital"/>
    <s v="Disponible "/>
    <m/>
    <m/>
    <m/>
    <s v="PTEP"/>
  </r>
  <r>
    <x v="18"/>
    <s v="SUA-008-7E9"/>
    <x v="2"/>
    <s v="Actividades del Despacho"/>
    <s v="REGISTRO de actividades gestionadas por el Despacho de la Delegatura Asociativa, relacionadas con actividades de gestión, estratégicas, transversales, de seguimiento y control"/>
    <s v="Información"/>
    <s v="Drive"/>
    <m/>
    <m/>
    <m/>
    <n v="0"/>
    <e v="#N/A"/>
    <s v="Delegatura del Ahorro y la Forma Asociativa Solidaria"/>
    <s v="Delegatura del Ahorro y la Forma Asociativa Solidaria"/>
    <s v="Superintendente, Delegados, intedentes, cordinadores, entes de control (Grupos de valor)"/>
    <n v="300"/>
    <s v="N/A"/>
    <s v="pdf"/>
    <s v="Español"/>
    <s v="Digital"/>
    <s v="Disponible "/>
    <m/>
    <m/>
    <m/>
    <m/>
  </r>
  <r>
    <x v="50"/>
    <s v="MA-GEAD-001"/>
    <x v="9"/>
    <s v="Manual manejo y control de recursos físicos"/>
    <s v="Definir los criterios y lineamientos generales que orientan la administración, custodia, manejo,_x000a_  registro y control de recursos físicos de propiedad de la Superintendencia de la Economía_x000a_  Solidaria, identificando las políticas que lo componen para llevar a cabo la ejecución de los_x000a_  programas y metas fijados por la Alta Dirección, así como el apoyo logístico necesario para_x000a_  facilitar el normal desarrollo de las actividades propias de la entidad."/>
    <s v="Información"/>
    <s v="PABLO"/>
    <s v="Informacion publica clasificada"/>
    <s v="Alta"/>
    <s v="Media"/>
    <n v="3"/>
    <s v="ALTA"/>
    <s v="Gestión administrativa"/>
    <s v="Profesional Universitario Secretaria_x000a_  General"/>
    <s v="Gestión Administrativa"/>
    <s v="PROGRAMAS"/>
    <s v="Programa de Salud y Seguridad en el trabajo y bienestar social"/>
    <s v="pdf"/>
    <s v="Español"/>
    <s v="Digital"/>
    <s v="Disponible "/>
    <s v="RESERVA PARCIAL"/>
    <s v="Ley 1266/08 art 3 lietral c, g, h, art 7 lietral 3,6"/>
    <s v="Ley 1266/08 art 3 lietral c, g, h, art 7 lietral 3,6"/>
    <m/>
  </r>
  <r>
    <x v="51"/>
    <s v="PL-GEAD-001"/>
    <x v="9"/>
    <s v="Plan de gestión integral de residuos"/>
    <s v="Establecer las actividades para el manejo integral de los residuos peligrosos y especiales, mediante la clasificación, transporte, almacenamiento, recolección y disposición final por un gestor autorizado, para evitar impactos ambientales negativos que se puedan presentar."/>
    <s v="Información"/>
    <s v="PABLO"/>
    <s v="Informacion publica clasificada"/>
    <s v="Alta"/>
    <s v="Media"/>
    <n v="3"/>
    <s v="ALTA"/>
    <s v="Gestión administrativa"/>
    <s v="Profesional Universitario Secretaria_x000a_  General"/>
    <s v="Gestión Administrativa"/>
    <s v="PROGRAMAS"/>
    <s v="Programa de Salud y Seguridad en el trabajo y bienestar social"/>
    <s v="pdf"/>
    <s v="Español"/>
    <s v="Digital"/>
    <s v="Disponible "/>
    <s v="RESERVA PARCIAL"/>
    <s v="Ley 1266/08 art 3 lietral c, g, h, art 7 lietral 3,6"/>
    <s v="Ley 1266/08 art 3 lietral c, g, h, art 7 lietral 3,6"/>
    <m/>
  </r>
  <r>
    <x v="50"/>
    <s v="PR-GEAD-001"/>
    <x v="9"/>
    <s v="Inspecciones planeadas"/>
    <s v="Promover y garantizar a través de las inspecciones planeadas las situaciones que se puedan presentar en las diferentes_x000a_  áreas de la entidad y gestionar las acciones enfocadas a mejorar las condiciones de trabajo para la prevención, control y_x000a_  minimización de la probabilidad de ocurrencia de accidentes, interrupciones de trabajo, enfermedades laborales o_x000a_  alteraciones al medio ambiente y cumpliendo la normatividad aplicable"/>
    <s v="Información"/>
    <s v="PABLO"/>
    <s v="Informacion publica clasificada"/>
    <s v="Alta"/>
    <s v="Media"/>
    <n v="3"/>
    <s v="ALTA"/>
    <s v="Gestión administrativa"/>
    <s v="Profesional Universitario Secretaria_x000a_  General"/>
    <s v="Gestión Administrativa"/>
    <s v="PROGRAMAS"/>
    <s v="Programa de Salud y Seguridad en el trabajo y bienestar social"/>
    <s v="pdf"/>
    <s v="Español"/>
    <s v="Digital"/>
    <s v="Disponible "/>
    <s v="RESERVA PARCIAL"/>
    <s v="Ley 1266/08 art 3 lietral c, g, h, art 7 lietral 3,6"/>
    <s v="Ley 1266/08 art 3 lietral c, g, h, art 7 lietral 3,6"/>
    <m/>
  </r>
  <r>
    <x v="50"/>
    <s v="PR-GEAD-002"/>
    <x v="9"/>
    <s v="Gestión integral residuos peligrosos y especiales"/>
    <s v="Establecer las actividades para el manejo integral de los residuos peligrosos y especiales, mediante la clasificación, transporte, almacenamiento, recolección y disposición final por un gestor autorizado, para evitar impactos ambientales negativos que se puedan presentar."/>
    <s v="Información"/>
    <s v="PABLO"/>
    <s v="Informacion publica clasificada"/>
    <s v="Alta"/>
    <s v="Media"/>
    <n v="3"/>
    <s v="ALTA"/>
    <s v="Gestión administrativa"/>
    <s v="Profesional Universitario Secretaria_x000a_  General"/>
    <s v="Gestión Administrativa"/>
    <s v="PROGRAMAS"/>
    <s v="Programa de Salud y Seguridad en el trabajo y bienestar social"/>
    <s v="pdf"/>
    <s v="Español"/>
    <s v="Digital"/>
    <s v="Disponible "/>
    <s v="RESERVA PARCIAL"/>
    <s v="Ley 1266/08 art 3 lietral c, g, h, art 7 lietral 3,6"/>
    <s v="Ley 1266/08 art 3 lietral c, g, h, art 7 lietral 3,6"/>
    <m/>
  </r>
  <r>
    <x v="51"/>
    <s v="PR-GEAD-003"/>
    <x v="9"/>
    <s v="Gestión de Inventarios"/>
    <s v="Definir los criterios y lineamientos generales que orientan la administración, custodia, manejo, registro, control, aseguramiento y la disposición final de activos y bienes de propiedad de la Entidad por medio de la gestión de los inventarios."/>
    <s v="Información"/>
    <s v="PABLO"/>
    <s v="Informacion publica clasificada"/>
    <s v="Alta"/>
    <s v="Media"/>
    <n v="3"/>
    <s v="ALTA"/>
    <s v="Gestión administrativa"/>
    <s v="Coordinadora Grupo de Gestión_x000a_  Documental y Administrativa"/>
    <s v="Gestión Administrativa"/>
    <s v="INVENTARIOS"/>
    <s v="Inventarios de bienes muebles"/>
    <s v="pdf"/>
    <s v="Español"/>
    <s v="Digital"/>
    <s v="Disponible "/>
    <s v="RESERVA PARCIAL"/>
    <s v="Ley 1266/08 art 3 lietral c, g, h, art 7 lietral 3,6"/>
    <s v="Ley 1266/08 art 3 lietral c, g, h, art 7 lietral 3,6"/>
    <m/>
  </r>
  <r>
    <x v="50"/>
    <s v="PR-GEAD-004"/>
    <x v="9"/>
    <s v="Mantenimiento Preventivo y Correctivo"/>
    <s v="Mantener en óptimas condiciones de funcionamiento los bienes muebles, inmuebles y el parque automotor, así como la_x000a_  planta eléctrica de la Superintendencia de la Economía Solidaria, a través de la ejecución mantenimientos preventivos y_x000a_  correctivos"/>
    <s v="Información"/>
    <s v="PABLO"/>
    <s v="Informacion publica clasificada"/>
    <s v="Alta"/>
    <s v="Media"/>
    <n v="3"/>
    <s v="ALTA"/>
    <s v="Gestión administrativa"/>
    <s v="Profesional Universitario Secretaria_x000a_  General"/>
    <s v="Gestión Administrativa"/>
    <s v="INVENTARIOS"/>
    <s v="Inventarios de bienes muebles"/>
    <s v="pdf"/>
    <s v="Español"/>
    <s v="Digital"/>
    <s v="Disponible "/>
    <s v="RESERVA PARCIAL"/>
    <s v="Ley 1266/08 art 3 lietral c, g, h, art 7 lietral 3,6"/>
    <s v="Ley 1266/08 art 3 lietral c, g, h, art 7 lietral 3,6"/>
    <m/>
  </r>
  <r>
    <x v="50"/>
    <s v="PR-GEAD-005"/>
    <x v="9"/>
    <s v="Gestión suministro bienes y servicios"/>
    <s v="Coordinar el abastecimiento de bienes, servicios y suministros que requieran las áreas, con criterios de calidad, eficiencia_x000a_  y oportunidad y bajo los parámetros de ley establecidos."/>
    <s v="Información"/>
    <s v="PABLO"/>
    <s v="Informacion publica clasificada"/>
    <s v="Alta"/>
    <s v="Media"/>
    <n v="3"/>
    <s v="ALTA"/>
    <s v="Gestión administrativa"/>
    <s v="Profesional Universitario Secretaria_x000a_  General"/>
    <s v="Gestión Administrativa"/>
    <s v="INVENTARIOS"/>
    <s v="Inventarios de bienes muebles"/>
    <s v="pdf"/>
    <s v="Español"/>
    <s v="Digital"/>
    <s v="Disponible "/>
    <s v="SIN RESERVA"/>
    <m/>
    <m/>
    <m/>
  </r>
  <r>
    <x v="50"/>
    <s v="GEAD-001-7E9"/>
    <x v="9"/>
    <s v="jpalacios@supersolidaria.gov.co"/>
    <s v="Correo Instituacional que contiene informacion gestionada por Gestion Administrativa"/>
    <s v="Información"/>
    <s v="Servidor Nube"/>
    <s v="Informacion publica reservada"/>
    <s v="Alta"/>
    <s v="Alta"/>
    <n v="3"/>
    <s v="ALTA"/>
    <s v="Gestión administrativa"/>
    <s v="Profesional Universitario Secretaria_x000a_  General"/>
    <s v="Profesional Universitario Secretaria General"/>
    <s v="INVENTARIOS"/>
    <s v="Inventarios de bienes muebles"/>
    <s v="Digital"/>
    <s v="Español"/>
    <s v="Digital"/>
    <s v="Disponible "/>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50"/>
    <s v="GEAD-002-7E9"/>
    <x v="9"/>
    <s v="gestionadministrativa@supersolidaria.gov.co"/>
    <s v="Correo Instituacional que contiene informacion gestionada por Gestion Administrativa"/>
    <s v="Información"/>
    <s v="Servidor Nube"/>
    <s v="Informacion publica reservada"/>
    <s v="Alta"/>
    <s v="Alta"/>
    <n v="3"/>
    <s v="ALTA"/>
    <s v="Gestión administrativa"/>
    <s v="Contratista"/>
    <s v="Contratista"/>
    <s v="INVENTARIOS"/>
    <s v="Inventarios de bienes muebles"/>
    <s v="Digital"/>
    <s v="Español"/>
    <s v="Digital"/>
    <s v="Disponible "/>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50"/>
    <s v="GEAD-003-7E9"/>
    <x v="9"/>
    <s v="DOCUMENTOS PROPIEDAD AUTOMOVILES"/>
    <s v="Documentos que certifican a la Superintendencia de la Economia Solidaria como propietario de los vehiculos con los que cuenta la Entidad, asi como los documentos de ley exijidos por el Ministerio de Transporte para que los vehiculos puedan realizar sus desplazamientos a nivel Nacional."/>
    <s v="Información"/>
    <s v="Almacenamiento Local"/>
    <s v="Informacion publica reservada"/>
    <s v="Alta"/>
    <s v="Alta"/>
    <n v="3"/>
    <s v="ALTA"/>
    <s v="Gestión administrativa"/>
    <s v="Conductores"/>
    <s v="N/A"/>
    <s v="HISTORIAL DE VEHICULO"/>
    <m/>
    <s v="físico"/>
    <s v="Español"/>
    <s v="Físico y/o digital"/>
    <s v="Disponible "/>
    <s v="RESERVA PARCIAL"/>
    <s v="Ley 1266/08 art 3 lietral c, g, h, art 7 lietral 3,6"/>
    <s v="Decreto 103/15 art 25"/>
    <m/>
  </r>
  <r>
    <x v="50"/>
    <s v="GEAD-004-7E9"/>
    <x v="9"/>
    <s v="LLAVES BODEGAS ALMACEN"/>
    <s v="Juego de llaves con las que cuentan Gestion Administrativa de los espacios destinados para el Almacenamiento y custodia de los Activos y Suministros de la Superintendencia de la Economia Solidaria"/>
    <s v="Otros"/>
    <s v="Almacenamiento Local"/>
    <s v="Informacion publica reservada"/>
    <s v="Alta"/>
    <s v="Alta"/>
    <n v="3"/>
    <s v="ALTA"/>
    <s v="Gestión administrativa"/>
    <s v="Profesional Universitario Secretaria_x000a_  General"/>
    <s v="Profesional Universitario Secretaria_x000a_  General"/>
    <s v="INVENTARIOS"/>
    <s v="Inventarios de bienes muebles"/>
    <s v="físico"/>
    <s v="Español"/>
    <s v="Físico "/>
    <s v="Disponible "/>
    <s v="RESERVA PARCIAL"/>
    <s v="Ley 1266/08 art 3 lietral c, g, h, art 7 lietral 3,6"/>
    <s v="Decreto 103/15 art 25"/>
    <m/>
  </r>
  <r>
    <x v="50"/>
    <s v="GEAD-005-7E9"/>
    <x v="9"/>
    <s v="LLAVES BODEGAS RESPEL"/>
    <s v="Juego de llaves con las que cuentan gestion Administrativa de la Bodega en la que se Almacena los residuos RESPEL de la Superintendencia de la Economia Solidaria"/>
    <s v="Otros"/>
    <s v="Almacenamiento Local"/>
    <s v="Informacion publica reservada"/>
    <s v="Alta"/>
    <s v="Alta"/>
    <n v="3"/>
    <s v="ALTA"/>
    <s v="Gestión administrativa"/>
    <s v="Profesional Universitario Secretaria_x000a_  General"/>
    <s v="Profesional Universitario Secretaria_x000a_  General"/>
    <s v="INVENTARIOS"/>
    <s v="Inventarios de bienes muebles"/>
    <s v="Fisico"/>
    <s v="Español"/>
    <s v="Físico "/>
    <s v="Disponible "/>
    <s v="RESERVA PARCIAL"/>
    <s v="Ley 1266/08 art 3 lietral c, g, h, art 7 lietral 3,6"/>
    <s v="Decreto 103/15 art 25"/>
    <m/>
  </r>
  <r>
    <x v="50"/>
    <s v="GEAD-006-7E9"/>
    <x v="9"/>
    <s v="BASE DE DATOS INVENTARIOS"/>
    <s v="Servidor en donde Gestion Administrativa lleva la administracion, seguimiento y control de la informacion de la totalidad de los Activos de propiedad de la Superintendencia de la Economia Solidaria"/>
    <s v="Hardware"/>
    <s v="Servidor Interno"/>
    <s v="Informacion publica reservada"/>
    <s v="Alta"/>
    <s v="Alta"/>
    <n v="3"/>
    <s v="ALTA"/>
    <s v="Gestión administrativa"/>
    <s v="OAPS"/>
    <s v="Profesional Universitario Secretaria_x000a_  General / Profesional Especializado Contabilidad"/>
    <s v="INVENTARIOS"/>
    <s v="Inventarios de bienes muebles"/>
    <s v="Web"/>
    <s v="Español"/>
    <s v="Digital"/>
    <s v="Disponible "/>
    <s v="RESERVA PARCIAL"/>
    <s v="Ley 1712/14 art 6 lietral d, art 18 lietral a"/>
    <s v="Ley 1712/14 art 6 lietral d, art 18 lietral a"/>
    <m/>
  </r>
  <r>
    <x v="52"/>
    <s v="FT-GEAD-001"/>
    <x v="9"/>
    <s v="Informe de inspecciones"/>
    <s v="Informe de la inspección que describe las características generales del edificio inspeccionado,"/>
    <s v="Información"/>
    <s v="PABLO"/>
    <s v="Informacion publica reservada"/>
    <s v="Alta"/>
    <s v="Alta"/>
    <n v="3"/>
    <s v="ALTA"/>
    <s v="Gestión administrativa"/>
    <s v="Profesional Universitario Secretaria_x000a_  General"/>
    <s v="Gestión Administrativa / Talento Humano"/>
    <s v="PROGRAMAS"/>
    <s v="Programa de Salud y Seguridad en el trabajo y bienestar social"/>
    <s v="xlsx"/>
    <s v="Español"/>
    <s v="Físico y/o digital"/>
    <s v="Disponible "/>
    <s v="RESERVA PARCIAL"/>
    <s v="Ley 1266/08 art 3 lietral c, g, h, art 7 lietral 3,6"/>
    <s v="Ley 1266/08 art 3 lietral c, g, h, art 7 lietral 3,6"/>
    <m/>
  </r>
  <r>
    <x v="52"/>
    <s v="FT-GEAD-002"/>
    <x v="9"/>
    <s v="Cronograma de inspecciones planeadas"/>
    <s v="Información en una representación grafica y ordenada donde se registra las tareas se lleven a cabo"/>
    <s v="Información"/>
    <s v="PABLO"/>
    <s v="Informacion publica reservada"/>
    <s v="Alta"/>
    <s v="Alta"/>
    <n v="3"/>
    <s v="ALTA"/>
    <s v="Gestión administrativa"/>
    <s v="Profesional Universitario Secretaria_x000a_  General"/>
    <s v="Gestión Administrativa"/>
    <s v="PROGRAMAS"/>
    <s v="Programa de Salud y Seguridad en el trabajo y bienestar social"/>
    <s v="xlsx"/>
    <s v="Español"/>
    <s v="Digital"/>
    <s v="Disponible "/>
    <s v="RESERVA PARCIAL"/>
    <s v="Ley 1266/08 art 3 lietral c, g, h, art 7 lietral 3,6"/>
    <s v="Ley 1266/08 art 3 lietral c, g, h, art 7 lietral 3,6"/>
    <m/>
  </r>
  <r>
    <x v="52"/>
    <s v="FT-GEAD-004"/>
    <x v="9"/>
    <s v="Inspección de vehículo"/>
    <s v="Formato que registra el estado actual del vehículo"/>
    <s v="Información"/>
    <s v="PABLO"/>
    <s v="Informacion publica"/>
    <s v="Media"/>
    <s v="Media"/>
    <n v="2"/>
    <s v="MEDIA"/>
    <s v="Gestión administrativa"/>
    <s v="Profesional Universitario Secretaria_x000a_  General"/>
    <s v="Gestión Administrativa"/>
    <s v="HISTORIAL DE VEHICULOS"/>
    <s v="N/A"/>
    <s v="xlsx"/>
    <s v="Español"/>
    <s v="Físico y/o digital"/>
    <s v="Disponible "/>
    <s v="SIN RESERVA"/>
    <m/>
    <m/>
    <m/>
  </r>
  <r>
    <x v="52"/>
    <s v="FT-GEAD-005"/>
    <x v="9"/>
    <s v="Inspección de equipos"/>
    <s v="Formato que registra los aspectos a verificar la planta y balanza eléctrica"/>
    <s v="Información"/>
    <s v="PABLO"/>
    <s v="Informacion publica"/>
    <s v="Media"/>
    <s v="Media"/>
    <n v="2"/>
    <s v="MEDIA"/>
    <s v="Gestión administrativa"/>
    <s v="Profesional Universitario Secretaria_x000a_  General"/>
    <s v="Gestión Administrativa"/>
    <s v="INVENTARIOS"/>
    <s v="Inventarios de bienes muebles"/>
    <s v="xlsx"/>
    <s v="Español"/>
    <s v="Físico y/o digital"/>
    <s v="Disponible "/>
    <s v="SIN RESERVA"/>
    <m/>
    <m/>
    <m/>
  </r>
  <r>
    <x v="52"/>
    <s v="FT-GEAD-006"/>
    <x v="9"/>
    <s v="Inspecciones SG-Seguridad y Salud en Trabajo"/>
    <s v="Formato que registra las condiciones y hallazgos de seguridad y salud en el trabajo"/>
    <s v="Información"/>
    <s v="PABLO"/>
    <s v="Informacion publica"/>
    <s v="Media"/>
    <s v="Media"/>
    <n v="2"/>
    <s v="MEDIA"/>
    <s v="Gestión administrativa"/>
    <s v="Profesional Universitario Secretaria_x000a_  General"/>
    <s v="Gestión Administrativa / Talento Humano"/>
    <s v="PROGRAMAS"/>
    <s v="Programa de Salud y Seguridad en el trabajo y bienestar social"/>
    <s v="xlsx"/>
    <s v="Español"/>
    <s v="Físico y/o digital"/>
    <s v="Disponible "/>
    <s v="SIN RESERVA"/>
    <m/>
    <m/>
    <m/>
  </r>
  <r>
    <x v="52"/>
    <s v="FT-GEAD-007 "/>
    <x v="9"/>
    <s v="Inspección ergonomía puestos de trabajo"/>
    <s v="Formato que registra los aspectos ambientales, condiciones físicas del trabajo y hallazgos que permite cuantificar la Prioridad de atención"/>
    <s v="Información"/>
    <s v="PABLO"/>
    <s v="Informacion publica clasificada"/>
    <s v="Media"/>
    <s v="Alta"/>
    <n v="3"/>
    <s v="ALTA"/>
    <s v="Gestión administrativa"/>
    <s v="Profesional Universitario Secretaria_x000a_  General"/>
    <s v="Gestión Administrativa / Talento Humano"/>
    <s v="PROGRAMAS"/>
    <s v="Programa de Salud y Seguridad en el trabajo y bienestar social"/>
    <s v="xlsx"/>
    <s v="Español"/>
    <s v="Físico y/o digital"/>
    <s v="Disponible "/>
    <s v="RESERVA PARCIAL"/>
    <s v="Ley 1266/08 art 3 lietral c, g, h, art 7 lietral 3,6"/>
    <s v="Ley 1266/08 art 3 lietral c, g, h, art 7 lietral 3,6"/>
    <m/>
  </r>
  <r>
    <x v="52"/>
    <s v="FT-GEAD-009"/>
    <x v="9"/>
    <s v="Inspección de extintores"/>
    <s v="Formato que registra los criterios de tipo y estado del extintor"/>
    <s v="Información"/>
    <s v="PABLO"/>
    <s v="Informacion publica"/>
    <s v="Media"/>
    <s v="Media"/>
    <n v="2"/>
    <s v="MEDIA"/>
    <s v="Gestión administrativa"/>
    <s v="Profesional Universitario Secretaria_x000a_  General"/>
    <s v="Gestión Administrativa / Talento Humano"/>
    <s v="PROGRAMAS"/>
    <s v="Programa de Salud y Seguridad en el trabajo y bienestar social"/>
    <s v="xlsx"/>
    <s v="Español"/>
    <s v="Físico y/o digital"/>
    <s v="Disponible "/>
    <s v="SIN RESERVA"/>
    <m/>
    <m/>
    <m/>
  </r>
  <r>
    <x v="52"/>
    <s v="FT-GEAD-010"/>
    <x v="9"/>
    <s v="Registro mensual de generación Respel"/>
    <s v="Se lleva información mensualmente sobre el plan de los registros RESPEL generados"/>
    <s v="Información"/>
    <s v="PABLO"/>
    <s v="Informacion publica clasificada"/>
    <s v="Alta"/>
    <s v="Media"/>
    <n v="3"/>
    <s v="ALTA"/>
    <s v="Gestión administrativa"/>
    <s v="Profesional Universitario Secretaria_x000a_  General"/>
    <s v="Gestión Administrativa / Talento Humano"/>
    <s v="PROGRAMAS"/>
    <s v="Programa de Salud y Seguridad en el trabajo y bienestar social"/>
    <s v="xlsx"/>
    <s v="Español"/>
    <s v="Físico y/o digital"/>
    <s v="Disponible "/>
    <s v="RESERVA PARCIAL"/>
    <s v="Ley 1266/08 art 3 lietral c, g, h, art 7 lietral 3,6"/>
    <s v="Ley 1266/08 art 3 lietral c, g, h, art 7 lietral 3,6"/>
    <m/>
  </r>
  <r>
    <x v="52"/>
    <s v="FT-GEAD-011"/>
    <x v="9"/>
    <s v="Resumen generación de recursos peligrosos"/>
    <s v="Resumen generación de residuos peligrosos de enero a diciembre"/>
    <s v="Información"/>
    <s v="PABLO"/>
    <s v="Informacion publica clasificada"/>
    <s v="Alta"/>
    <s v="Media"/>
    <n v="3"/>
    <s v="ALTA"/>
    <s v="Gestión administrativa"/>
    <s v="Profesional Universitario Secretaria_x000a_  General"/>
    <s v="Gestión Administrativa / Talento Humano"/>
    <s v="PROGRAMAS"/>
    <s v="Programa de Salud y Seguridad en el trabajo y bienestar social"/>
    <s v="xlsx"/>
    <s v="Español"/>
    <s v="Físico y/o digital"/>
    <s v="Disponible "/>
    <s v="RESERVA PARCIAL"/>
    <s v="Ley 1266/08 art 3 lietral c, g, h, art 7 lietral 3,6"/>
    <s v="Ley 1266/08 art 3 lietral c, g, h, art 7 lietral 3,6"/>
    <m/>
  </r>
  <r>
    <x v="52"/>
    <s v="FT-GEAD-012"/>
    <x v="9"/>
    <s v="Control de los procedimientos externos para Respel"/>
    <s v="Control de los procedimiento de respe"/>
    <s v="Información"/>
    <s v="PABLO"/>
    <s v="Informacion publica clasificada"/>
    <s v="Media"/>
    <s v="Media"/>
    <n v="2"/>
    <s v="MEDIA"/>
    <s v="Gestión administrativa"/>
    <s v="Profesional Universitario Secretaria_x000a_  General"/>
    <s v="Gestión Administrativa / Talento Humano"/>
    <s v="PROGRAMAS"/>
    <s v="Programa de Salud y Seguridad en el trabajo y bienestar social"/>
    <s v="xlsx"/>
    <s v="Español"/>
    <s v="Físico y/o digital"/>
    <s v="Disponible "/>
    <s v="RESERVA PARCIAL"/>
    <s v="Ley 1266/08 art 3 lietral c, g, h, art 7 lietral 3,6"/>
    <s v="Ley 1266/08 art 3 lietral c, g, h, art 7 lietral 3,6"/>
    <m/>
  </r>
  <r>
    <x v="52"/>
    <s v="FT-GEAD-013"/>
    <x v="9"/>
    <s v="Lista de chequeo para vehículos de transporte de mercancías peligrosas"/>
    <s v="Control que registra los dato transportados de las mercancía peligrosas"/>
    <s v="Información"/>
    <s v="PABLO"/>
    <s v="Informacion publica"/>
    <s v="Baja"/>
    <s v="Baja"/>
    <n v="1"/>
    <s v="BAJA"/>
    <s v="Gestión administrativa"/>
    <s v="Profesional Universitario Secretaria_x000a_  General"/>
    <s v="Gestión Administrativa / Talento Humano"/>
    <s v="PROGRAMAS"/>
    <s v="Programa de Salud y Seguridad en el trabajo y bienestar social"/>
    <s v="xlsx"/>
    <s v="Español"/>
    <s v="Físico y/o digital"/>
    <s v="Disponible "/>
    <s v="SIN RESERVA"/>
    <m/>
    <m/>
    <m/>
  </r>
  <r>
    <x v="50"/>
    <s v="GEAD-007-7E9"/>
    <x v="9"/>
    <s v="AUTORIZACIÓN RETIRO DE ELEMENTOS DEVOLUTIVOS"/>
    <s v="Formato establecido para la autorizacion del retiro de Activos de la Supersolidaria, en el cual se describen los elementos a retirar con sus respectivos componentes, partes, placas, series."/>
    <s v="Información"/>
    <s v="Almacenamiento Local"/>
    <s v="Informacion publica clasificada"/>
    <s v="Baja"/>
    <s v="Baja"/>
    <n v="2"/>
    <s v="MEDIA"/>
    <s v="Gestión administrativa"/>
    <s v="profesional Universitario _x000a_Secretaria General"/>
    <s v="Toda la entidad"/>
    <s v="INVENTARIOS"/>
    <s v="Inventarios de bienes muebles"/>
    <s v="físico"/>
    <s v="Español"/>
    <s v="Físico y/o digital"/>
    <s v="Disponible "/>
    <s v="SIN RESERVA"/>
    <m/>
    <m/>
    <m/>
  </r>
  <r>
    <x v="50"/>
    <s v="GEAD-008-7E9"/>
    <x v="9"/>
    <s v="GABINETE DE LLAVES"/>
    <s v="Gabeta en la cual se custodian copias de las llaves de las, puertas, gavetas y demas cerraduras"/>
    <s v="Otros"/>
    <s v="Almacenamiento Local"/>
    <s v="Informacion publica reservada"/>
    <s v="Alta"/>
    <s v="Alta"/>
    <n v="3"/>
    <s v="ALTA"/>
    <s v="Gestión administrativa"/>
    <s v="Profesional Universitario Secretaria_x000a_  General"/>
    <s v="Profesional Universitario Secretaria General"/>
    <s v="INVENTARIOS"/>
    <s v="Inventarios de bienes muebles"/>
    <s v="físico"/>
    <s v="Español"/>
    <s v="Físico "/>
    <s v="Disponible "/>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50"/>
    <s v="GEAD-009-7E9"/>
    <x v="9"/>
    <s v="PLANILLA ENTREGA DE TARJETAS Y CARNETS"/>
    <s v="Formato establecido para la entrega de la tarjeta de acceso o carnet, contra firma del contratista o funcionario de la Supersolidaria, en el cual se describen los datos personales y numero consecutivo de la tarjeta."/>
    <s v="Información"/>
    <s v="Almacenamiento Local"/>
    <s v="Informacion publica clasificada"/>
    <s v="Alta"/>
    <s v="Alta"/>
    <n v="3"/>
    <s v="ALTA"/>
    <s v="Gestión administrativa"/>
    <s v="Profesional Universitario Secretaria_x000a_  General"/>
    <s v="Profesional Universitario Secretaria_x000a_  General"/>
    <s v="INVENTARIOS"/>
    <s v="Inventarios de bienes muebles"/>
    <s v="Fisico"/>
    <s v="Español"/>
    <s v="Físico y/o digital"/>
    <s v="Disponible "/>
    <s v="RESERVA PARCIAL"/>
    <s v="Ley 1266/08 art 3 lietral c, g, h, art 7 lietral 3,6"/>
    <s v="Decreto 103/15 art 25"/>
    <m/>
  </r>
  <r>
    <x v="50"/>
    <s v="GEAD-010-7E9"/>
    <x v="9"/>
    <s v="SISTEMA DE CAMARAS SEGURIDAD"/>
    <s v="Conjunto de Camaras de Seguridad que nos prestan el servicio de monitoreo de las distintas areas con las que cuenta la Superintendencia de la Economia Solidaria"/>
    <s v="Información"/>
    <s v="Almacenamiento Local"/>
    <s v="Informacion publica reservada"/>
    <s v="Alta"/>
    <s v="Alta"/>
    <n v="3"/>
    <s v="ALTA"/>
    <s v="Gestión administrativa"/>
    <s v="Profesional Universitario Secretaria_x000a_  General"/>
    <s v="Toda la Entidad"/>
    <s v="N/A"/>
    <s v="N/A"/>
    <s v="Fisico"/>
    <s v="Español"/>
    <s v="Físico y/o digital"/>
    <s v="Disponible "/>
    <s v="RESERVA PARCIAL"/>
    <s v="OTRO"/>
    <s v="OTRO"/>
    <m/>
  </r>
  <r>
    <x v="52"/>
    <s v="FT-GEAD-008 "/>
    <x v="9"/>
    <s v="Inspección botiquín y camilla"/>
    <s v="Formato relaciona la descripción del elemento del botiquín de primeros auxilios"/>
    <s v="Información"/>
    <s v="PABLO"/>
    <s v="Informacion publica"/>
    <s v="Media"/>
    <s v="Media"/>
    <n v="2"/>
    <s v="MEDIA"/>
    <s v="Gestión administrativa"/>
    <s v="Profesional Universitario Secretaria_x000a_  General"/>
    <s v="Gestión Administrativa / Talento Humano"/>
    <s v="PROGRAMAS"/>
    <s v="Programa de Salud y Seguridad en el trabajo y bienestar social"/>
    <s v="xlsx"/>
    <s v="Español"/>
    <s v="Físico y/o digital"/>
    <s v="Disponible "/>
    <s v="SIN RESERVA"/>
    <m/>
    <m/>
    <m/>
  </r>
  <r>
    <x v="50"/>
    <s v="IN-GEAD-001"/>
    <x v="9"/>
    <s v="Manejo seguro de productos de aseo"/>
    <s v="Prevenir accidentes y minimizar el impacto ambiental por medio del manejo seguro de los productos de aseo utilizados"/>
    <s v="Información"/>
    <s v="PABLO"/>
    <s v="Informacion publica reservada"/>
    <s v="Alta"/>
    <s v="Alta"/>
    <n v="3"/>
    <s v="ALTA"/>
    <s v="Gestión administrativa"/>
    <s v="Profesional Universitario Secretaria_x000a_  General"/>
    <s v="Gestión Administrativa"/>
    <s v="PROGRAMAS"/>
    <s v="Programa de Salud y Seguridad en el trabajo y bienestar social"/>
    <s v="pdf"/>
    <s v="Español"/>
    <s v="Digital"/>
    <s v="Disponible "/>
    <s v="RESERVA PARCIAL"/>
    <s v="Ley 1266/08 art 3 lietral c, g, h, art 7 lietral 3,6"/>
    <s v="Ley 1266/08 art 3 lietral c, g, h, art 7 lietral 3,6"/>
    <m/>
  </r>
  <r>
    <x v="53"/>
    <s v="GECO-002-7E9"/>
    <x v="3"/>
    <s v="token"/>
    <s v="Se utiliza para suscribir los documentos en esigna"/>
    <s v="Hardware"/>
    <s v="Almacenamiento Local"/>
    <s v="Informacion publica reservada"/>
    <s v="Alta"/>
    <s v="Alta"/>
    <n v="3"/>
    <s v="ALTA"/>
    <s v="Grupo de Contratos"/>
    <s v="Grupo de Contratos"/>
    <s v="Coordinador grupo contratos"/>
    <s v="N/A"/>
    <s v="N/A"/>
    <s v="Digital"/>
    <s v="Español"/>
    <s v="Digital"/>
    <s v="Disponible "/>
    <s v="RESERVA PARCIAL"/>
    <s v="Ley 1266/08 art 3 lietral c, g, h, art 7 lietral 3,6"/>
    <s v="Ley 1266/08 art 3 lietral c, g, h, art 7 lietral 3,6"/>
    <m/>
  </r>
  <r>
    <x v="53"/>
    <s v="GECO-003-7E9"/>
    <x v="3"/>
    <s v="Base de datos que contiene la información de contratos"/>
    <s v="Corresponde al insumo que contiene la información de contratos y convenios"/>
    <s v="Información"/>
    <s v="Servidor Interno"/>
    <s v="Informacion publica clasificada"/>
    <s v="Alta"/>
    <s v="Alta"/>
    <n v="3"/>
    <s v="ALTA"/>
    <s v="Grupo de Contratos"/>
    <s v="Grupo de Contratos"/>
    <s v="Grupo de Contratos"/>
    <s v="N/A"/>
    <s v="N/A"/>
    <s v="xlsx"/>
    <s v="Español"/>
    <s v="Digital"/>
    <s v="Disponible "/>
    <s v="RESERVA PARCIAL"/>
    <s v="Ley 1712/14 art 19 literal e"/>
    <s v="Ley 1712/14 art 19 literal e"/>
    <m/>
  </r>
  <r>
    <x v="53"/>
    <s v="GECO-004-7E9"/>
    <x v="3"/>
    <s v="Carpeta compartida"/>
    <s v="Contiene la información de toda la contratación discriminada por abogado y corresponde al soporte digital de las actuaciones del Grupo de Contratos, por vigencia"/>
    <s v="Información"/>
    <s v="Servidor Interno"/>
    <s v="Informacion publica clasificada"/>
    <s v="Alta"/>
    <s v="Alta"/>
    <n v="3"/>
    <s v="ALTA"/>
    <s v="Grupo de Contratos"/>
    <s v="Grupo de Contratos"/>
    <s v="Grupo de Contratos"/>
    <s v="N/A"/>
    <s v="N/A"/>
    <s v="Digital"/>
    <s v="Español"/>
    <s v="Digital"/>
    <s v="Disponible "/>
    <s v="RESERVA PARCIAL"/>
    <s v="Ley 1712/14 art 19 literal e"/>
    <s v="Ley 1712/14 art 19 literal e"/>
    <m/>
  </r>
  <r>
    <x v="53"/>
    <s v="GECO-005-7E9"/>
    <x v="3"/>
    <s v="usuario y contraseña sigep"/>
    <s v="Usuario y contraseña del Sistema de Información y Gestión del Empleo Público"/>
    <s v="Información"/>
    <s v="Cordinador grupo contratos"/>
    <s v="Informacion publica reservada"/>
    <s v="Alta"/>
    <s v="Alta"/>
    <n v="3"/>
    <s v="ALTA"/>
    <s v="Grupo de Contratos"/>
    <s v="Grupo de Contratos"/>
    <s v="Coordinador Grupo de contratos"/>
    <s v="N/A"/>
    <s v="N/A"/>
    <s v="Digital"/>
    <s v="N/A"/>
    <s v="Digital"/>
    <s v="Disponible "/>
    <s v="RESERVA PARCIAL"/>
    <s v="Ley 1712/14 art 6 lietral d, art 18 lietral a"/>
    <s v="Ley 1712/14 art 6 lietral d, art 18 lietral a"/>
    <m/>
  </r>
  <r>
    <x v="53"/>
    <s v="GECO-006-7E9"/>
    <x v="3"/>
    <s v="usuario y contraseña secop"/>
    <s v="Usuario y contraseña de la plataforma transaccional en la cual las Entidades Estatales pueden hacer todo el Proceso de Contratación en línea."/>
    <s v="Información"/>
    <s v="Cordinador grupo contratos"/>
    <s v="Informacion publica reservada"/>
    <s v="Alta"/>
    <s v="Alta"/>
    <n v="3"/>
    <s v="ALTA"/>
    <s v="Grupo de Contratos"/>
    <s v="Grupo de Contratos"/>
    <s v="Coordinador Grupo de contratos"/>
    <s v="N/A"/>
    <s v="N/A"/>
    <s v="Digital"/>
    <s v="N/A"/>
    <s v="Digital"/>
    <s v="Disponible "/>
    <s v="RESERVA PARCIAL"/>
    <s v="Ley 1712/14 art 6 lietral d, art 18 lietral a"/>
    <s v="Ley 1712/14 art 6 lietral d, art 18 lietral a"/>
    <m/>
  </r>
  <r>
    <x v="14"/>
    <s v="GEGI-079-7E9"/>
    <x v="1"/>
    <s v="Plantilla - Acuse improrrogable - Delegatura Asociativa"/>
    <s v="Documento de acuse al peticionario cuando no se tiene respuesta de la organizacion."/>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80-7E9"/>
    <x v="1"/>
    <s v="Plantilla - Acuse PQRS incompleta - Delegatura Asociativa"/>
    <s v="Documento respuesta al peticionario sin datos minimos requeridos."/>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81-7E9"/>
    <x v="1"/>
    <s v="Plantilla - Acuse PQRS intervenidas Supersociedades - Delegatura Asociativa"/>
    <s v="Documento respuesta al peticionario organizacion en medida generada por la Superintendencia de Sociedades"/>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82-7E9"/>
    <x v="1"/>
    <s v="Plantilla - Acuse recibo PQRS - Delegatura Asociativa"/>
    <s v="Documento respuesta al peticionari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83-7E9"/>
    <x v="1"/>
    <s v="Plantilla - Requerimiento organización solidaria respuesta incompleta - Delegatura Asociativa"/>
    <s v="Documento de requerimiento a la organización solidaria por respuesta incompleta."/>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84-7E9"/>
    <x v="1"/>
    <s v="Plantilla - Traslado por competencia - Delegatura Asociativa"/>
    <s v="Documento traslado entes de control sobre organizaciones no vigiladas por esta Superintendencia."/>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85-7E9"/>
    <x v="1"/>
    <s v="Plantilla -Requerimiento improrrogable - Delegatura Asociativa"/>
    <s v="Documento de requerimiento a la organización solidaria cuando no se evidencia respuesta a lo solicitado dentro del termino establecido"/>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86-7E9"/>
    <x v="1"/>
    <s v="Plantilla -Traslado a entidades intervenidas o en liquidación Supersolidaria - Delegatura Asociativa"/>
    <s v="Documento de requerimiento al interventor o liquidador de organizaciones en medida especial."/>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14"/>
    <s v="GEGI-087-7E9"/>
    <x v="1"/>
    <s v="Plantilla -Traslado PQRS a la organización solidaria - Delegatura Asociativa"/>
    <s v="Documento de requerimiento organizaciones vigiladas."/>
    <s v="Información"/>
    <s v="eSigna - PABLO"/>
    <s v="Informacion publica"/>
    <s v="Media"/>
    <s v="Alta"/>
    <n v="2"/>
    <s v="MEDIA"/>
    <s v="Delegatura del Ahorro y la Forma Asociativa Solidaria"/>
    <s v="OAPS"/>
    <s v="Grupo de Gestión y Trámite de PQRS"/>
    <s v="DERECHOS DE PETICIÓN"/>
    <s v="N/A"/>
    <s v="docx"/>
    <s v="Español"/>
    <s v="Digital"/>
    <s v="Disponible "/>
    <s v="SIN RESERVA"/>
    <m/>
    <m/>
    <m/>
  </r>
  <r>
    <x v="21"/>
    <s v="GU-GEGI-001"/>
    <x v="1"/>
    <s v="Guía de Servicio y Atención Incluyente"/>
    <s v="Documento que resume las pautas básicas para el fortalecimiento del servicio prestado por la Superintendencia. Expone los principales elementos que tanto los encargados de la atención directa al ciudadano, como los responsables del diseño y coordinación de las estrategias de servicio, deben contemplar a la hora de desarrollar su labor. Así mismo, se espera que aporte a la Superintendencia de la Economía Solidaria en el mejoramiento de los servicios de atención y orientación para las personas con discapacidad."/>
    <s v="Información"/>
    <s v="PABLO"/>
    <s v="Informacion publica clasificada"/>
    <s v="Media"/>
    <s v="Media"/>
    <n v="2"/>
    <s v="MEDIA"/>
    <s v="Gestión de Grupos de Interes"/>
    <s v="INTENDENTE"/>
    <s v="Grupo de atencion al ciudadano - Comunicaciones"/>
    <s v="MANUALES"/>
    <s v="N/A"/>
    <s v="pdf"/>
    <s v="Español"/>
    <s v="Digital"/>
    <s v="Publicado"/>
    <s v="SIN RESERVA"/>
    <s v="Ley 1266/08 art 3 lietral c, g, h, art 7 lietral 3,6"/>
    <s v="Ley 1266/08 art 3 lietral c, g, h, art 7 lietral 3,6"/>
    <m/>
  </r>
  <r>
    <x v="54"/>
    <s v="MA-GEGI-002"/>
    <x v="1"/>
    <s v="Manual Caracterización de Usuarios"/>
    <s v="Es una herramienta administrativa que describe procedimientos, actividades, áreas y funcionarios responsables, para identificar las características, tipologías y necesidades de nuestros grupos de interés."/>
    <s v="Información"/>
    <s v="PABLO"/>
    <s v="Informacion publica clasificada"/>
    <s v="Media"/>
    <s v="Media"/>
    <n v="2"/>
    <s v="MEDIA"/>
    <s v="Gestión de Grupos de Interes"/>
    <s v="INTENDENTE"/>
    <s v="Grupo de atencion al ciudadano , Comunicaciones , OAPS"/>
    <s v="MANUALES"/>
    <s v="N/A"/>
    <s v="pdf"/>
    <s v="Español"/>
    <s v="Digital"/>
    <s v="Publicado"/>
    <s v="SIN RESERVA"/>
    <s v="Ley 1266/08 art 3 lietral c, g, h, art 7 lietral 3,6"/>
    <s v="Ley 1266/08 art 3 lietral c, g, h, art 7 lietral 3,6"/>
    <m/>
  </r>
  <r>
    <x v="17"/>
    <s v="PR-GEGI-001"/>
    <x v="1"/>
    <s v="Caracterizar los Grupos de Interés"/>
    <s v="Documento que establece el procedimiento a través del cual, se gestionan para los grupos de interés: estrategias de comunicación, protección al usuario, promoción de la participación ciudadana y del ejercicio de control social de las organizaciones solidarias sujetas de supervisión. Inicia con la identificación de los objetivos de la caracterización y su alcance; finaliza con la divulgación y publicación del informe de caracterización de grupos de interés"/>
    <s v="Información"/>
    <s v="PABLO"/>
    <s v="Informacion publica clasificada"/>
    <s v="Media"/>
    <s v="Media"/>
    <n v="2"/>
    <s v="MEDIA"/>
    <s v="Gestión de Grupos de Interes"/>
    <s v="INTENDENTE"/>
    <s v="OAPS"/>
    <s v="MANUALES"/>
    <s v="N/A"/>
    <s v="pdf"/>
    <s v="Español"/>
    <s v="Digital"/>
    <s v="Publicado"/>
    <s v="SIN RESERVA"/>
    <s v="Ley 1266/08 art 3 lietral c, g, h, art 7 lietral 3,6"/>
    <s v="Ley 1266/08 art 3 lietral c, g, h, art 7 lietral 3,6"/>
    <m/>
  </r>
  <r>
    <x v="21"/>
    <s v="PR-GEGI-004"/>
    <x v="1"/>
    <s v="Atención a los Grupos de Interés"/>
    <s v="Documento que establece el procedimiento por medio del cual se procura brindar una atención ágil, efectiva y eficiente a los diferentes grupos de interés de la Superintendencia, a través de los canales de comunicación existentes. Inicia con una solicitud y finaliza con la realización del informe trimestral de atención al ciudadano."/>
    <s v="Información"/>
    <s v="PABLO"/>
    <s v="Informacion publica clasificada"/>
    <s v="Media"/>
    <s v="Media"/>
    <n v="2"/>
    <s v="MEDIA"/>
    <s v="Gestión de Grupos de Interes"/>
    <s v="INTENDENTE"/>
    <s v="Grupo de atencion al ciudadano , Comunicaciones , OAPS"/>
    <s v="MANUALES"/>
    <s v="N/A"/>
    <s v="pdf"/>
    <s v="Español"/>
    <s v="Digital"/>
    <s v="Publicado"/>
    <s v="SIN RESERVA"/>
    <s v="Ley 1266/08 art 3 lietral c, g, h, art 7 lietral 3,6"/>
    <s v="Ley 1266/08 art 3 lietral c, g, h, art 7 lietral 3,6"/>
    <m/>
  </r>
  <r>
    <x v="39"/>
    <s v="FT-GEGI-007"/>
    <x v="1"/>
    <s v="Plan Anual de Comunicaciones"/>
    <s v="Formato en el cual Comunicaciones traza o diseña la estrategia anual para visibilizar y posicionar a la Supersolidaria, ante los grupos de valor, interés y otros interesados"/>
    <s v="Información"/>
    <s v="PABLO"/>
    <s v="Informacion publica clasificada"/>
    <s v="Media"/>
    <s v="Media"/>
    <n v="2"/>
    <s v="MEDIA"/>
    <s v="Gestión de Grupos de Interes"/>
    <s v="INTENDENTE"/>
    <s v="Comunicaciones"/>
    <s v="PLANES"/>
    <s v="N/A"/>
    <s v="xlsx"/>
    <s v="Español"/>
    <s v="Digital"/>
    <s v="Publicado"/>
    <s v="RESERVA PARCIAL"/>
    <s v="Ley 1266/08 art 3 lietral c, g, h, art 7 lietral 3,6"/>
    <s v="Ley 1266/08 art 3 lietral c, g, h, art 7 lietral 3,6"/>
    <m/>
  </r>
  <r>
    <x v="21"/>
    <s v="FT-GEGI-006"/>
    <x v="1"/>
    <s v="Estrategia Campaña"/>
    <s v="Formato para el diseño y planeación de las acciones a realizar, a partir de una necedidad de información. En este, se determina el nombre, slogan, público objetivo, objetivos, número de piezas, canales, fechas de publicación y responsables."/>
    <s v="Información"/>
    <s v="PABLO"/>
    <s v="Informacion publica clasificada"/>
    <s v="Media"/>
    <s v="Media"/>
    <n v="2"/>
    <s v="MEDIA"/>
    <s v="Gestión de Grupos de Interes"/>
    <s v="INTENDENTE"/>
    <s v="Comunicaciones"/>
    <s v="INVENTARIOS"/>
    <s v="N/A"/>
    <s v="xlsx"/>
    <s v="Español"/>
    <s v="Digital"/>
    <s v="Publicado"/>
    <s v="RESERVA PARCIAL"/>
    <s v="Ley 1266/08 art 3 lietral c, g, h, art 7 lietral 3,6"/>
    <s v="Ley 1266/08 art 3 lietral c, g, h, art 7 lietral 3,6"/>
    <m/>
  </r>
  <r>
    <x v="40"/>
    <s v="FT-GEGI-015"/>
    <x v="1"/>
    <s v="Solicitud Producto o Servicio"/>
    <s v="Formato para el registro de las solicitudes que recibe Comunicaciones diariamente. Contiene el tipo de requerimiento, área o dependencia, grupo, responsable, profesional asignado para su ejecución, fecha de recepción y tiempo estimado o solicitado para respuesta."/>
    <s v="Información"/>
    <s v="PABLO"/>
    <s v="Informacion publica clasificada"/>
    <s v="Media"/>
    <s v="Media"/>
    <n v="2"/>
    <s v="MEDIA"/>
    <s v="Gestión de Grupos de Interes"/>
    <s v="Comunicaciones"/>
    <s v="Comunicaciones"/>
    <s v="INVENTARIOS"/>
    <s v="N/A"/>
    <s v="xlsx"/>
    <s v="Español"/>
    <s v="Digital"/>
    <s v="Publicado"/>
    <s v="RESERVA PARCIAL"/>
    <s v="Ley 1266/08 art 3 lietral c, g, h, art 7 lietral 3,6"/>
    <s v="Ley 1266/08 art 3 lietral c, g, h, art 7 lietral 3,6"/>
    <m/>
  </r>
  <r>
    <x v="41"/>
    <s v="FT-GEGI-016"/>
    <x v="1"/>
    <s v="Gestión Petición, Queja, Reclamo, Sugerencia, Denuncia, Felicitación Redes Sociales"/>
    <s v="Formato para el registro de las peticiones, quejas, reclamos, sugerencias, denuncias y/o felicitaciones que recibe el grupo de comunicaciones diariamente, a través de mensajes directos o públicos por parte de los grupos de valor e interés, por medio de los perfiles oficiales de la Entidad en las redes sociales en las que tiene presencia."/>
    <s v="Información"/>
    <s v="PABLO"/>
    <s v="Informacion publica clasificada"/>
    <s v="Media"/>
    <s v="Media"/>
    <n v="2"/>
    <s v="MEDIA"/>
    <s v="Gestión de Grupos de Interes"/>
    <s v="Comunicaciones"/>
    <s v="Comunicaciones"/>
    <s v="INVENTARIOS"/>
    <s v="N/A"/>
    <s v="xlsx"/>
    <s v="Español"/>
    <s v="Digital"/>
    <s v="Publicado"/>
    <s v="RESERVA PARCIAL"/>
    <s v="Ley 1266/08 art 3 lietral c, g, h, art 7 lietral 3,6"/>
    <s v="Ley 1266/08 art 3 lietral c, g, h, art 7 lietral 3,6"/>
    <m/>
  </r>
  <r>
    <x v="22"/>
    <s v="FT-GEGI-017"/>
    <x v="1"/>
    <s v="Registro de Atención a Usuarios"/>
    <s v="Formato para el registro de las atenciones a los grupos de valor e interés que se realizan por parte de los Servidores Públicos de la Entidad en territorios y/o espacios de participación ciudadana como eventos presenciales liderados por la Superintendencia y/o Entidades del Sector Solidario o Gobierno Nacional."/>
    <s v="Información"/>
    <s v="PABLO"/>
    <s v="Informacion publica clasificada"/>
    <s v="Media"/>
    <s v="Media"/>
    <n v="2"/>
    <s v="MEDIA"/>
    <s v="Gestión de Grupos de Interes"/>
    <s v="Comunicaciones"/>
    <s v="Comunicaciones"/>
    <s v="INVENTARIOS"/>
    <s v="N/A"/>
    <s v="xlsx"/>
    <s v="Español"/>
    <s v="Digital"/>
    <s v="Publicado"/>
    <s v="RESERVA PARCIAL"/>
    <s v="Ley 1266/08 art 3 lietral c, g, h, art 7 lietral 3,6"/>
    <s v="Ley 1266/08 art 3 lietral c, g, h, art 7 lietral 3,6"/>
    <m/>
  </r>
  <r>
    <x v="42"/>
    <s v="FT-GEGI-019"/>
    <x v="1"/>
    <s v="Encuesta Interna Satisfacción Estrategias Comunicación Grupos de Interés"/>
    <s v="Formato en el que se registra una valoración subjetiva frente al grado de satisfacción de los servidores públicos de la Superintendencia, acera de las estrategias de comunicación internas que desarrolla el grupo de comunicaciones"/>
    <s v="Información"/>
    <s v="PABLO"/>
    <s v="Informacion publica clasificada"/>
    <s v="Media"/>
    <s v="Media"/>
    <n v="2"/>
    <s v="MEDIA"/>
    <s v="Gestión de Grupos de Interes"/>
    <s v="Comunicaciones"/>
    <s v="Comunicaciones"/>
    <s v="ENCUESTAS MEDICIÓN DE SATISFACCIÓN DE USUARIOS"/>
    <s v="N/A"/>
    <s v="xlsx"/>
    <s v="Español"/>
    <s v="Digital"/>
    <s v="Publicado"/>
    <s v="RESERVA PARCIAL"/>
    <s v="Ley 1266/08 art 3 lietral c, g, h, art 7 lietral 3,6"/>
    <s v="Ley 1266/08 art 3 lietral c, g, h, art 7 lietral 3,6"/>
    <m/>
  </r>
  <r>
    <x v="42"/>
    <s v="FT-GEGI-020"/>
    <x v="1"/>
    <s v="Encuesta Externa Satisfacción Estrategias Comunicación Grupos de Interés"/>
    <s v="Formato en el que se registra una valoración subjetiva frente al grado de satisfacción de los distintos grupos de interés de la Superintendencia, acera de las estrategias de comunicación externa que desarrolla el grupo de comunicaciones"/>
    <s v="Información"/>
    <s v="PABLO"/>
    <s v="Informacion publica clasificada"/>
    <s v="Media"/>
    <s v="Media"/>
    <n v="2"/>
    <s v="MEDIA"/>
    <s v="Gestión de Grupos de Interes"/>
    <s v="Comunicaciones"/>
    <s v="Comunicaciones"/>
    <s v="ENCUESTAS MEDICIÓN DE SATISFACCIÓN DE USUARIOS"/>
    <s v="N/A"/>
    <s v="xlsx"/>
    <s v="Español"/>
    <s v="Digital"/>
    <s v="Publicado"/>
    <s v="RESERVA PARCIAL"/>
    <s v="Ley 1266/08 art 3 lietral c, g, h, art 7 lietral 3,6"/>
    <s v="Ley 1266/08 art 3 lietral c, g, h, art 7 lietral 3,6"/>
    <m/>
  </r>
  <r>
    <x v="55"/>
    <s v="FT-PLES-043"/>
    <x v="1"/>
    <s v="Acta de Grupo de Primario"/>
    <s v="Formato en el que se consigna el desarrollo de las reuniones presenciales y/o virtuales, los asistentes, compromisos y responsables."/>
    <s v="Información"/>
    <s v="PABLO"/>
    <s v="Informacion publica clasificada"/>
    <s v="Media"/>
    <s v="Media"/>
    <n v="2"/>
    <s v="MEDIA"/>
    <s v="Gestión de Grupos de Interes"/>
    <s v="INTENDENTE"/>
    <s v="Funcionarios"/>
    <s v="ACTAS"/>
    <s v="ACTAS DE COMITÉ PRIMARIO"/>
    <s v="docx"/>
    <s v="Español"/>
    <s v="Digital"/>
    <s v="Publicado"/>
    <s v="RESERVA PARCIAL"/>
    <s v="Ley 1266/08 art 3 lietral c, g, h, art 7 lietral 3,6"/>
    <s v="Ley 1266/08 art 3 lietral c, g, h, art 7 lietral 3,6"/>
    <m/>
  </r>
  <r>
    <x v="56"/>
    <s v="GEGI-088-7E9"/>
    <x v="1"/>
    <s v="Portal Web Supersolidaria"/>
    <s v="Es la presencia digital Externa de la marca Supersolidaria, constituye un canal de comunicación oficial con la opinión pública, en esta se encuentra toda la información pública y reservada que la ciudadanía requiere para realizar consultas, tramites y solicitudes."/>
    <s v="Hardware"/>
    <s v="Servidor Nube"/>
    <s v="Informacion publica"/>
    <s v="Alta"/>
    <s v="Alta"/>
    <n v="3"/>
    <s v="ALTA"/>
    <s v="Gestión de Grupos de Interes"/>
    <s v="OAPS"/>
    <s v="Pupliblico en General"/>
    <s v="PUBLICACIONES INSTITUCIONALES"/>
    <s v="N/A"/>
    <s v="N/A"/>
    <s v="Español"/>
    <s v="Digital"/>
    <s v="Publicado"/>
    <s v="SIN RESERVA"/>
    <m/>
    <m/>
    <m/>
  </r>
  <r>
    <x v="43"/>
    <s v="GEGI-089-7E9"/>
    <x v="1"/>
    <s v="Cuenta y password Facebook"/>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m/>
  </r>
  <r>
    <x v="44"/>
    <s v="GEGI-090-7E9"/>
    <x v="1"/>
    <s v="Cuenta y password Twitter"/>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m/>
  </r>
  <r>
    <x v="45"/>
    <s v="GEGI-091-7E9"/>
    <x v="1"/>
    <s v="Cuenta y password LinkedIn"/>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m/>
  </r>
  <r>
    <x v="46"/>
    <s v="GEGI-092-7E9"/>
    <x v="1"/>
    <s v="Cuenta y password Instagram"/>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m/>
  </r>
  <r>
    <x v="47"/>
    <s v="GEGI-093-7E9"/>
    <x v="1"/>
    <s v="Cuenta y password YouTube"/>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m/>
  </r>
  <r>
    <x v="48"/>
    <s v="GEGI-094-7E9"/>
    <x v="1"/>
    <s v="Cuenta y password Threads"/>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SIN RESERVA"/>
    <m/>
    <m/>
    <m/>
  </r>
  <r>
    <x v="57"/>
    <s v="GEGI-095-7E9"/>
    <x v="1"/>
    <s v="Dominio (www.supersolidaria.gov.co)"/>
    <s v="El propósito principal de los nombres de dominio en Internet y del sistema de nombres de dominio (DNS), es traducir las direcciones IP de cada activo en la red, a términos memorizables y fáciles de encontrar. Esta abstracción hace posible que cualquier servicio (de red) pueda moverse de un lugar geográfico a otro en la Internet, aun cuando el cambio implique que tendrá una dirección IP diferente"/>
    <s v="Otros"/>
    <s v="Servidor Nube"/>
    <s v="Informacion publica"/>
    <s v="Alta"/>
    <s v="Alta"/>
    <n v="3"/>
    <s v="ALTA"/>
    <s v="Gestión de Grupos de Interes"/>
    <s v="OAPS"/>
    <s v="Público en General"/>
    <s v="PUBLICACIONES INSTITUCIONALES"/>
    <s v="N/A"/>
    <s v="N/A"/>
    <s v="Español"/>
    <s v="Digital"/>
    <s v="Publicado"/>
    <s v="SIN RESERVA"/>
    <m/>
    <m/>
    <m/>
  </r>
  <r>
    <x v="49"/>
    <s v="GEGI-096-7E9"/>
    <x v="1"/>
    <s v="Cuenta y password Constant Contac"/>
    <s v="Cuenta oficial de la Entidad, vigente en la plataforma de un tercero; la cual es utilizada para el envío masivo de correos electrónicos a los grupos de valor, interés y otros interesados"/>
    <s v="Servicio"/>
    <s v="N/A"/>
    <s v="Informacion publica reservada"/>
    <s v="Alta"/>
    <s v="Alta"/>
    <n v="3"/>
    <s v="ALTA"/>
    <s v="Gestión de Grupos de Interes"/>
    <s v="Comunicaciones"/>
    <s v="Comunicaciones"/>
    <s v="PUBLICACIONES INSTITUCIONALES"/>
    <s v="N/A"/>
    <s v="N/A"/>
    <s v="Español"/>
    <s v="Digital"/>
    <s v="Publicado"/>
    <s v="RESERVA PARCIAL"/>
    <s v="Ley 1266/08 art 3 lietral c, g, h, art 7 lietral 3,6"/>
    <s v="Ley 1266/08 art 3 lietral c, g, h, art 7 lietral 3,6"/>
    <m/>
  </r>
  <r>
    <x v="58"/>
    <s v="GEGI-097-7E9"/>
    <x v="1"/>
    <s v="comunicaciones@supersolidaria.gov.co"/>
    <s v="Correo institucional donde se reciben y generan comunicaciones oficiales del grupo de comunicaciones"/>
    <s v="Otros"/>
    <s v="OAPS"/>
    <s v="Informacion publica clasificada"/>
    <s v="Alta"/>
    <s v="Alta"/>
    <n v="3"/>
    <s v="ALTA"/>
    <s v="Gestión de Grupos de Interes"/>
    <s v="OAPS"/>
    <s v="Comunicaciones"/>
    <s v="PUBLICACIONES INSTITUCIONALES"/>
    <s v="N/A"/>
    <s v="N/A"/>
    <s v="Español"/>
    <s v="Digital"/>
    <s v="Publicado"/>
    <s v="RESERVA PARCIAL"/>
    <s v="Ley 1712/14 art 19 literal e"/>
    <s v="Ley 1712/14 art 19 literal e"/>
    <m/>
  </r>
  <r>
    <x v="59"/>
    <s v="GEGI-098-7E9"/>
    <x v="1"/>
    <s v="Intranet"/>
    <s v="Es la presencia digital interna de la marca Supersolidaria, constituye un canal de comunicación oficial interno con los servidores públicos, en esta se encuentra toda la información interna de interés para quienes hacen parte de la entidad."/>
    <s v="Hardware"/>
    <s v="Servidor Interno"/>
    <s v="Informacion publica clasificada"/>
    <s v="Alta"/>
    <s v="Media"/>
    <n v="3"/>
    <s v="ALTA"/>
    <s v="Gestión de Grupos de Interes"/>
    <s v="OAPS"/>
    <s v="Funcionarios"/>
    <s v="ADMINISTRACIÓN NOTISOLIDARIO_x000a_ (Debido a que la intranet es solo para consulta de los servidores públicos de la Entidad, se considera esta serie documental, porque a través de ella, se evidencian las actividades realizadas en cumplimiento de las funciones administrativas de la Supersolidaria)"/>
    <s v="N/A"/>
    <s v="N/A"/>
    <s v="Español"/>
    <s v="Digital"/>
    <s v="Publicado"/>
    <s v="RESERVA PARCIAL"/>
    <s v="Ley 1266/08 art 3 lietral c, g, h, art 7 lietral 3,6"/>
    <s v="Ley 1266/08 art 3 lietral c, g, h, art 7 lietral 3,6"/>
    <m/>
  </r>
  <r>
    <x v="60"/>
    <s v="GEGI-099-7E9"/>
    <x v="1"/>
    <s v="Autorizaciones de Tratmiento de Datos"/>
    <s v="Documento legal en el cual una persona natural o jurídica autoriza el uso de su imagen y/o testimonio."/>
    <s v="Información"/>
    <s v="N/A"/>
    <s v="Informacion publica clasificada"/>
    <s v="Alta"/>
    <s v="Alta"/>
    <n v="3"/>
    <s v="ALTA"/>
    <s v="Gestión de Grupos de Interes"/>
    <s v="Supersolidaria"/>
    <s v="Comunicaciones"/>
    <s v="AUTORIZACIÓN"/>
    <s v="N/A"/>
    <s v="N/A"/>
    <s v="Español"/>
    <s v="Digital"/>
    <s v="Publicado"/>
    <s v="RESERVA PARCIAL"/>
    <s v="Ley 1712/14 art 19 literal e"/>
    <s v="Ley 1712/14 art 19 literal e"/>
    <m/>
  </r>
  <r>
    <x v="23"/>
    <s v="FT-GEGI-010"/>
    <x v="1"/>
    <s v="Control de cambios de página web"/>
    <s v="Bitácora a manera de formulario, donde se consignan todos los seguimientos, ajustes, cambios y datos que se publican en la página web."/>
    <s v="Información"/>
    <s v="PABLO"/>
    <s v="Informacion publica clasificada"/>
    <s v="Media"/>
    <s v="Media"/>
    <n v="2"/>
    <s v="MEDIA"/>
    <s v="Gestión de Grupos de Interes"/>
    <s v="INTENDENTE"/>
    <s v="Comunicaciones"/>
    <s v="ADMINISTRACIÓN DEL CONTENIDO DE LA PÁGINA WEB"/>
    <s v="N/A"/>
    <s v="xlsx"/>
    <s v="Español"/>
    <s v="Digital"/>
    <s v="Publicado"/>
    <s v="RESERVA PARCIAL"/>
    <s v="Ley 1266/08 art 3 lietral c, g, h, art 7 lietral 3,6"/>
    <s v="Ley 1266/08 art 3 lietral c, g, h, art 7 lietral 3,6"/>
    <m/>
  </r>
  <r>
    <x v="12"/>
    <s v="GEGI-100-7E9"/>
    <x v="1"/>
    <s v="Cuenta y password Tik tok"/>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12"/>
    <s v="GEGI-101-7E9"/>
    <x v="1"/>
    <s v="Cuenta y password Sound Cloud"/>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12"/>
    <s v="GEGI-102-7E9"/>
    <x v="1"/>
    <s v="Cuenta y password Spotify"/>
    <s v="Cuenta oficial de la Entidad, vigente en la plataforma de un tercero; la cual es utilizada para la interacción con los grupos de valor, interés y otros interesados"/>
    <s v="Servicio"/>
    <s v="N/A"/>
    <s v="Informacion publica"/>
    <s v="Alta"/>
    <s v="Alta"/>
    <n v="3"/>
    <s v="ALTA"/>
    <s v="Gestión de Grupos de Interes"/>
    <s v="Comunicaciones"/>
    <s v="Comunicaciones"/>
    <s v="PUBLICACIONES INSTITUCIONALES"/>
    <s v="N/A"/>
    <s v="N/A"/>
    <s v="Español"/>
    <s v="Digital"/>
    <s v="Publicado"/>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1"/>
    <s v="GEGI-103-7E9"/>
    <x v="1"/>
    <s v="Ayudas de memoria de mesas de trabajo (si aplica)"/>
    <s v="Documento modelo de acta."/>
    <s v="Información"/>
    <s v="Drive"/>
    <s v="Informacion publica"/>
    <s v="Media"/>
    <s v="Media"/>
    <n v="2"/>
    <s v="MEDIA"/>
    <s v="SECRETARIA GENERAL"/>
    <s v="OAPS"/>
    <s v="ACTIVO A CARGO DEL GRUPO DE RELACIONAMIENTO CON LA CIUDADANIA"/>
    <s v="INFORMES"/>
    <s v="Informes de Estado de atención de PQRSD"/>
    <s v="pdf"/>
    <s v="Español"/>
    <s v="Digital"/>
    <s v="Publicado"/>
    <s v="RESERVA PARCIAL"/>
    <s v="Ley 1712/14 art 19 literal e"/>
    <s v="Ley 1712/14 art 19 literal e"/>
    <m/>
  </r>
  <r>
    <x v="15"/>
    <s v="GEGI-104-7E9"/>
    <x v="1"/>
    <s v="Informe trimestral de atención al ciudadano"/>
    <s v="Informe trimestral."/>
    <s v="Información"/>
    <s v="Servidor Interno"/>
    <s v="Informacion publica"/>
    <s v="Media"/>
    <s v="Media"/>
    <n v="2"/>
    <s v="MEDIA"/>
    <s v="SECRETARIA GENERAL"/>
    <s v="OAPS"/>
    <s v="ACTIVO A CARGO DEL GRUPO DE RELACIONAMIENTO CON LA CIUDADANIA"/>
    <s v="INFORMES"/>
    <s v="Informes Trimestrales de Atención al Ciudadano"/>
    <s v="docx"/>
    <s v="Español"/>
    <s v="Digital"/>
    <s v="Publicado"/>
    <s v="RESERVA PARCIAL"/>
    <s v="Ley 1712/14 art 19 literal e"/>
    <s v="Ley 1712/14 art 19 literal e"/>
    <m/>
  </r>
  <r>
    <x v="15"/>
    <s v="GEGI-105-7E9"/>
    <x v="1"/>
    <s v="Registro de seguimiento a la Política de servicio al ciudadano"/>
    <s v="Seguimiento a la politica de servicio al ciudadano."/>
    <s v="Información"/>
    <s v="Servidor Interno"/>
    <s v="Informacion publica"/>
    <s v="Media"/>
    <s v="Media"/>
    <n v="2"/>
    <s v="MEDIA"/>
    <s v="SECRETARIA GENERAL"/>
    <s v="OAPS"/>
    <s v="ACTIVO A CARGO DEL GRUPO DE RELACIONAMIENTO CON LA CIUDADANIA"/>
    <s v="POLÍTICAS"/>
    <s v="Políica de Servicio al ciudadano"/>
    <s v="pdf"/>
    <s v="Español"/>
    <s v="Digital"/>
    <s v="Publicado"/>
    <s v="RESERVA PARCIAL"/>
    <s v="Ley 1266/08 art 3 lietral c, g, h, art 7 lietral 3,6"/>
    <s v="Ley 1266/08 art 3 lietral c, g, h, art 7 lietral 3,6"/>
    <m/>
  </r>
  <r>
    <x v="16"/>
    <s v="GEGI-106-7E9"/>
    <x v="1"/>
    <s v="Matriz de Registrio GASCIF"/>
    <s v="Matriz de registro de informacion GASCIF."/>
    <s v="Información"/>
    <s v="Drive"/>
    <s v="Informacion publica"/>
    <s v="Media"/>
    <s v="Media"/>
    <n v="2"/>
    <s v="MEDIA"/>
    <s v="SECRETARIA GENERAL"/>
    <s v="OAPS"/>
    <s v="ACTIVO A CARGO DEL GRUPO DE RELACIONAMIENTO CON LA CIUDADANIA"/>
    <s v="INSTRUMENTOS DE CONTROL"/>
    <s v="Instrumentos de control de Atención a Ciudadanía"/>
    <s v="xlsx"/>
    <s v="Español"/>
    <s v="Digital"/>
    <s v="Publicado"/>
    <s v="RESERVA PARCIAL"/>
    <s v="Ley 1712/14 art 19 literal e"/>
    <s v="Ley 1712/14 art 19 literal e"/>
    <m/>
  </r>
  <r>
    <x v="16"/>
    <s v="GEGI-107-7E9"/>
    <x v="1"/>
    <s v="Matriz de atención CAU"/>
    <s v="Matriz de registro de atencion CAU."/>
    <s v="Información"/>
    <s v="Drive"/>
    <s v="Informacion publica"/>
    <s v="Media"/>
    <s v="Media"/>
    <n v="2"/>
    <s v="MEDIA"/>
    <s v="SECRETARIA GENERAL"/>
    <s v="OAPS"/>
    <s v="ACTIVO A CARGO DEL GRUPO DE RELACIONAMIENTO CON LA CIUDADANIA"/>
    <s v="INSTRUMENTOS DE CONTROL"/>
    <s v="Instrumentos de control de Atención a Ciudadanía"/>
    <s v="xlsx"/>
    <s v="Español"/>
    <s v="Digital"/>
    <s v="Publicado"/>
    <s v="RESERVA PARCIAL"/>
    <s v="Ley 1712/14 art 19 literal e"/>
    <s v="Ley 1712/14 art 19 literal e"/>
    <m/>
  </r>
  <r>
    <x v="1"/>
    <s v="FT-GEGI-002"/>
    <x v="1"/>
    <s v="Matriz de tipificación"/>
    <s v="Matriz de registro de tipificación de cada una de nuestras pqrs."/>
    <s v="Información"/>
    <s v="Drive"/>
    <s v="Informacion publica"/>
    <s v="Media"/>
    <s v="Media"/>
    <n v="2"/>
    <s v="MEDIA"/>
    <s v="SECRETARIA GENERAL"/>
    <s v="OAPS"/>
    <s v="ACTIVO A CARGO DEL GRUPO DE RELACIONAMIENTO CON LA CIUDADANIA"/>
    <s v="INSTRUMENTOS DE CONTROL"/>
    <s v="Instrumentos de control de Atención a Ciudadanía"/>
    <s v="xlsx"/>
    <s v="Español"/>
    <s v="Digital"/>
    <s v="Publicado"/>
    <s v="RESERVA PARCIAL"/>
    <s v="Ley 1266/08 art 3 lietral c, g, h, art 7 lietral 3,6"/>
    <s v="Decreto 103/15 art 25"/>
    <m/>
  </r>
  <r>
    <x v="1"/>
    <s v="FT-GEGI-006"/>
    <x v="1"/>
    <s v="Estrategia Campana"/>
    <s v="Soporte de la estrategia."/>
    <s v="Información"/>
    <s v="PABLO"/>
    <s v="Informacion publica"/>
    <s v="Media"/>
    <s v="Media"/>
    <n v="2"/>
    <s v="MEDIA"/>
    <s v="SECRETARIA GENERAL"/>
    <s v="OAPS"/>
    <s v="ACTIVO A CARGO DEL GRUPO DE RELACIONAMIENTO CON LA CIUDADANIA"/>
    <s v="PETICIONES, QUEJAS, RECLAMOS, SUGERENCIAS Y DENUNCIAS- PQRSD"/>
    <s v="Estrategia Campana"/>
    <s v="xlsx"/>
    <s v="Español"/>
    <s v="Digital"/>
    <s v="Publicado"/>
    <s v="RESERVA PARCIAL"/>
    <s v="Ley 1266/08 art 3 lietral c, g, h, art 7 lietral 3,6"/>
    <s v="Ley 1266/08 art 3 lietral c, g, h, art 7 lietral 3,6"/>
    <m/>
  </r>
  <r>
    <x v="1"/>
    <s v="FT-GEGI-008"/>
    <x v="1"/>
    <s v="Priorización Variables de caracterización de usuarios"/>
    <s v="Soporte de priorización de variables."/>
    <s v="Información"/>
    <s v="PABLO"/>
    <s v="Informacion publica"/>
    <s v="Media"/>
    <s v="Media"/>
    <n v="2"/>
    <s v="MEDIA"/>
    <s v="SECRETARIA GENERAL"/>
    <s v="OAPS"/>
    <s v="ACTIVO A CARGO DEL GRUPO DE RELACIONAMIENTO CON LA CIUDADANIA"/>
    <s v="PETICIONES, QUEJAS, RECLAMOS, SUGERENCIAS Y DENUNCIAS- PQRSD"/>
    <s v="Priorización Variables de caracterización de usuarios"/>
    <s v="pdf"/>
    <s v="Español"/>
    <s v="Digital"/>
    <s v="Publicado"/>
    <s v="RESERVA PARCIAL"/>
    <s v="Ley 1266/08 art 3 lietral c, g, h, art 7 lietral 3,6"/>
    <s v="Ley 1266/08 art 3 lietral c, g, h, art 7 lietral 3,6"/>
    <m/>
  </r>
  <r>
    <x v="15"/>
    <s v="FT-GEGI-010"/>
    <x v="1"/>
    <s v="Control de cambios pagina web"/>
    <s v="Control cambios página web."/>
    <s v="Información"/>
    <s v="PABLO"/>
    <s v="Informacion publica"/>
    <s v="Media"/>
    <s v="Media"/>
    <n v="2"/>
    <s v="MEDIA"/>
    <s v="SECRETARIA GENERAL"/>
    <s v="OAPS"/>
    <s v="ACTIVO A CARGO DEL GRUPO DE RELACIONAMIENTO CON LA CIUDADANIA"/>
    <s v="PETICIONES, QUEJAS, RECLAMOS, SUGERENCIAS Y DENUNCIAS- PQRSD"/>
    <s v="Control de cambios pagina web"/>
    <s v="pdf"/>
    <s v="Español"/>
    <s v="Digital"/>
    <s v="Publicado"/>
    <s v="RESERVA PARCIAL"/>
    <s v="Ley 1266/08 art 3 lietral c, g, h, art 7 lietral 3,6"/>
    <s v="Ley 1266/08 art 3 lietral c, g, h, art 7 lietral 3,6"/>
    <m/>
  </r>
  <r>
    <x v="15"/>
    <s v="FT-GEGI-011"/>
    <x v="1"/>
    <s v="Formato solicitud cotización eventos virtuales"/>
    <s v="Cotización eventos virtuales."/>
    <s v="Información"/>
    <s v="PABLO"/>
    <s v="Informacion publica"/>
    <s v="Media"/>
    <s v="Media"/>
    <n v="2"/>
    <s v="MEDIA"/>
    <s v="SECRETARIA GENERAL"/>
    <s v="OAPS"/>
    <s v="ACTIVO A CARGO DEL GRUPO DE RELACIONAMIENTO CON LA CIUDADANIA"/>
    <s v="PETICIONES, QUEJAS, RECLAMOS, SUGERENCIAS Y DENUNCIAS- PQRSD"/>
    <s v="Formato solicitud cotización eventos virtuales"/>
    <s v="xlsx"/>
    <s v="Español"/>
    <s v="Digital"/>
    <s v="Publicado"/>
    <s v="RESERVA PARCIAL"/>
    <s v="Ley 1266/08 art 3 lietral c, g, h, art 7 lietral 3,6"/>
    <s v="Ley 1266/08 art 3 lietral c, g, h, art 7 lietral 3,6"/>
    <m/>
  </r>
  <r>
    <x v="15"/>
    <s v="FT-GEGI-012"/>
    <x v="1"/>
    <s v="Tramite PQRSDF"/>
    <s v="Trámite PQRSDF."/>
    <s v="Información"/>
    <s v="PABLO"/>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15"/>
    <s v="FT-GEGI-020"/>
    <x v="1"/>
    <s v="Formato encuesta externa satisfacción estrategias comunicación grupos de interés"/>
    <s v="Formato de encuesta."/>
    <s v="Información"/>
    <s v="Drive"/>
    <s v="Informacion publica"/>
    <s v="Media"/>
    <s v="Media"/>
    <n v="2"/>
    <s v="MEDIA"/>
    <s v="SECRETARIA GENERAL"/>
    <s v="OAPS"/>
    <s v="ACTIVO A CARGO DEL GRUPO DE RELACIONAMIENTO CON LA CIUDADANIA"/>
    <s v="PETICIONES, QUEJAS, RECLAMOS, SUGERENCIAS Y DENUNCIAS- PQRSD"/>
    <s v="N/A"/>
    <s v="xlsx"/>
    <s v="Español"/>
    <s v="Digital"/>
    <s v="Publicado"/>
    <s v="RESERVA PARCIAL"/>
    <s v="Ley 1266/08 art 3 lietral c, g, h, art 7 lietral 3,6"/>
    <s v="Ley 1266/08 art 3 lietral c, g, h, art 7 lietral 3,6"/>
    <m/>
  </r>
  <r>
    <x v="61"/>
    <s v="PR-GREF-007"/>
    <x v="10"/>
    <s v="Acuerdos de pago"/>
    <s v="Base de datos donde se encuentran todos los acuerdos de pagos suscritos desde el año 2021, hasta la fecha"/>
    <s v="Información"/>
    <s v="Drive"/>
    <s v="Informacion publica clasificada"/>
    <s v="Media"/>
    <s v="Media"/>
    <n v="2"/>
    <s v="MEDIA"/>
    <s v="Oficina de Recaudo y Cobro"/>
    <s v="Oficina de Recaudo y Cobro"/>
    <s v="Grupo de Recaudo y Cobro"/>
    <s v="PROCESOS"/>
    <s v="PROCESOS DE CONTRIBUCIONES Y COBRANZAS"/>
    <s v="varios"/>
    <s v="Español"/>
    <s v="Físico y/o digital"/>
    <s v="Disponible "/>
    <s v="RESERVA TOTAL"/>
    <m/>
    <m/>
    <m/>
  </r>
  <r>
    <x v="61"/>
    <s v="PR-GREF-007"/>
    <x v="10"/>
    <s v="Bases total Recaudo-Cobranzas"/>
    <s v="Histórico de base general de tasas de contribución, con información de las resoluciones de 2019, hasta la fecha"/>
    <s v="Información"/>
    <s v="Drive"/>
    <s v="Informacion publica clasificada"/>
    <s v="Alta"/>
    <s v="Alta"/>
    <n v="3"/>
    <s v="ALTA"/>
    <s v="Oficina de Recaudo y Cobro"/>
    <s v="Oficina de Recaudo y Cobro"/>
    <s v="Grupo de Recaudo y Cobro"/>
    <s v="INFORMES"/>
    <s v="INFORMES DE TASA DE CONTRIBUCION Y MULTAS"/>
    <s v="xlsx"/>
    <s v="Español"/>
    <s v="Digital"/>
    <s v="Disponible "/>
    <s v="RESERVA TOTAL"/>
    <s v="Ley 1712/14 art 19 literal e"/>
    <s v="Ley 1712/14 art 19 literal e"/>
    <m/>
  </r>
  <r>
    <x v="61"/>
    <s v="PR-GREF-007"/>
    <x v="10"/>
    <s v="Boletín Deudores Morosos del Estado"/>
    <s v="Bases de datos de los reportes semestrales al BDME, realizados desde noviembre de 2019 hasta la fecha"/>
    <s v="Información"/>
    <s v="Drive"/>
    <s v="Informacion publica"/>
    <s v="Media"/>
    <s v="Media"/>
    <n v="2"/>
    <s v="MEDIA"/>
    <s v="Oficina de Recaudo y Cobro"/>
    <s v="Oficina de Recaudo y Cobro"/>
    <s v="Grupo de Recaudo y Cobro"/>
    <s v="N/A"/>
    <s v="N/A"/>
    <s v="xlsx"/>
    <s v="Español"/>
    <s v="Digital"/>
    <s v="Publicado"/>
    <s v="RESERVA PARCIAL"/>
    <s v="Ley 1712/14 art 19 literal e"/>
    <s v="Ley 1712/14 art 19 literal e"/>
    <m/>
  </r>
  <r>
    <x v="61"/>
    <s v="PR-GREF-007"/>
    <x v="10"/>
    <s v="CISA"/>
    <s v="Bases de datos con los registros de las obligaciones ofertas a CISA, así como cada uno de los formularios solicitados por esta entidad, en cada uno de los procesos."/>
    <s v="Información"/>
    <s v="Drive"/>
    <s v="Informacion publica clasificada"/>
    <s v="Media"/>
    <s v="Media"/>
    <n v="2"/>
    <s v="MEDIA"/>
    <s v="Oficina de Recaudo y Cobro"/>
    <s v="Oficina de Recaudo y Cobro"/>
    <s v="Grupo de Recaudo y Cobro"/>
    <s v="PROCESOS"/>
    <s v="PROCESOS DE VENTA DE CARTERA"/>
    <s v="varios"/>
    <s v="Español"/>
    <s v="Digital"/>
    <s v="Disponible "/>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61"/>
    <s v="PR-GREF-007"/>
    <x v="10"/>
    <s v="Coactivo"/>
    <s v="Carpetas donde se consignan todos los expedientes físicos y digitales de los procesos de cobro coactivo tanto por conceptos de tasa de contribución, como los de multas"/>
    <s v="Información"/>
    <s v="Drive"/>
    <s v="Informacion publica clasificada"/>
    <s v="Alta"/>
    <s v="Media"/>
    <n v="3"/>
    <s v="ALTA"/>
    <s v="Oficina de Recaudo y Cobro"/>
    <s v="Oficina de Recaudo y Cobro"/>
    <s v="Grupo de Recaudo y Cobro"/>
    <s v="PROCESOS"/>
    <s v="PROCESOS DE CONTRIBUCIONES Y COBRANZAS"/>
    <s v="pdf"/>
    <s v="Español"/>
    <s v="Físico y/o digital"/>
    <s v="Disponible "/>
    <s v="RESERVA TOTAL"/>
    <s v="Ley 1712/14 art 19 literal e"/>
    <s v="Ley 1712/14 art 19 literal e"/>
    <m/>
  </r>
  <r>
    <x v="61"/>
    <s v="PR-GREF-007"/>
    <x v="10"/>
    <s v="Comité de Sostenibilidad Contable-Cartera"/>
    <s v="Bases de datos de la información presentada en los comités de sostenibilidad contable y ahora comité de cartera para la correspondiente depuración de obligaciones de cartera de la entidad."/>
    <s v="Información"/>
    <s v="Drive"/>
    <s v="Informacion publica reservada"/>
    <s v="Media"/>
    <s v="Media"/>
    <n v="3"/>
    <s v="ALTA"/>
    <s v="Oficina de Recaudo y Cobro"/>
    <s v="Oficina de Recaudo y Cobro"/>
    <s v="Grupo de Recaudo y Cobro"/>
    <s v="N/A"/>
    <s v="N/A"/>
    <s v="varios"/>
    <s v="Español"/>
    <s v="Digital"/>
    <s v="Disponible "/>
    <s v="RESERVA TOTAL"/>
    <s v="Ley 1712/14 art 19 literal e"/>
    <s v="Ley 1712/14 art 19 literal e"/>
    <m/>
  </r>
  <r>
    <x v="61"/>
    <s v="PR-GREF-007"/>
    <x v="10"/>
    <s v="Multas"/>
    <s v="Histórico de base general de multas, con información de las multas remitidas al área de cobro desde el año 2021 hasta la fecha"/>
    <s v="Información"/>
    <s v="Drive"/>
    <s v="Informacion publica"/>
    <s v="Alta"/>
    <s v="Alta"/>
    <n v="3"/>
    <s v="ALTA"/>
    <s v="Oficina de Recaudo y Cobro"/>
    <s v="Oficina de Recaudo y Cobro"/>
    <s v="Grupo de Recaudo y Cobro"/>
    <s v="PROCESOS"/>
    <s v="PROCESOS DE CONTRIBUCIONES Y COBRANZAS"/>
    <s v="xlsx"/>
    <s v="Español"/>
    <s v="Físico y/o digital"/>
    <s v="Disponible "/>
    <s v="RESERVA PARCIAL"/>
    <s v="Ley 1712/14 art 19 literal e"/>
    <s v="Ley 1712/14 art 19 literal e"/>
    <m/>
  </r>
  <r>
    <x v="61"/>
    <s v="PR-GREF-007"/>
    <x v="10"/>
    <s v="Pagos"/>
    <s v="Repositorio de las bases de datos, con el histórico de los pagos realizados entre el 1/01/2010 al 31/12/2018 y el consolidado de pagos desde el 01/01/2019 hasta la fecha; así como los pagos realizados por acuerdo de pago con la amnistía del artículo 91 de la ley 2277 de 2022"/>
    <s v="Información"/>
    <s v="Drive"/>
    <s v="Informacion publica reservada"/>
    <s v="Alta"/>
    <s v="Alta"/>
    <n v="3"/>
    <s v="ALTA"/>
    <s v="Oficina de Recaudo y Cobro"/>
    <s v="Oficina de Recaudo y Cobro"/>
    <s v="Grupo de Recaudo y Cobro"/>
    <s v="PROCESOS"/>
    <s v="PROCESOS DE CONTRIBUCIONES Y COBRANZAS"/>
    <s v="xlsx"/>
    <s v="Español"/>
    <s v="Digital"/>
    <s v="Disponible "/>
    <s v="RESERVA TOTAL"/>
    <s v="Ley 1712/14 art 19 literal e"/>
    <s v="Ley 1712/14 art 19 literal e"/>
    <m/>
  </r>
  <r>
    <x v="61"/>
    <s v="PR-GREF-007"/>
    <x v="10"/>
    <s v="Recursos"/>
    <s v="Base de datos donde se registran cada uno de los expedientes de las obligaciones para depurar y excluir de la cartera, ya que presentaron recursos ante la entidad y que posteriormente fueron remitidos al área de Recaudo en el mes de julio de 2022"/>
    <s v="Información"/>
    <s v="Drive"/>
    <s v="Informacion publica reservada"/>
    <s v="Alta"/>
    <s v="Alta"/>
    <n v="3"/>
    <s v="ALTA"/>
    <s v="Oficina de Recaudo y Cobro"/>
    <s v="Oficina de Recaudo y Cobro"/>
    <s v="Grupo de Recaudo y Cobro"/>
    <s v="PROCESOS"/>
    <s v="PROCESOS DE CONTRIBUCIONES Y COBRANZAS"/>
    <s v="xlsx"/>
    <s v="Español"/>
    <s v="Digital"/>
    <s v="Disponible "/>
    <s v="RESERVA PARCIAL"/>
    <s v="Ley 1712/14 art 19 literal e"/>
    <s v="Ley 1712/14 art 19 literal e"/>
    <m/>
  </r>
  <r>
    <x v="61"/>
    <s v="PR-GREF-007"/>
    <x v="10"/>
    <s v="Resoluciones"/>
    <s v="Bases de datos de los actos administrativos por concepto de cobro de tasa de contribución, que han sido proferidos por el área de Recaudo y Cobro, desde el año 2019 hasta la fecha"/>
    <s v="Información"/>
    <s v="Drive"/>
    <s v="Informacion publica"/>
    <s v="Media"/>
    <s v="Media"/>
    <n v="2"/>
    <s v="MEDIA"/>
    <s v="Oficina de Recaudo y Cobro"/>
    <s v="Oficina de Recaudo y Cobro"/>
    <s v="Grupo de Recaudo y Cobro"/>
    <s v="PROCESOS"/>
    <s v="PROCESOS DE CONTRIBUCIONES Y COBRANZAS"/>
    <s v="pdf"/>
    <s v="Español"/>
    <s v="Digital"/>
    <s v="Disponible "/>
    <s v="RESERVA PARCIAL"/>
    <s v="Ley 1712/14 art 19 literal e"/>
    <s v="Ley 1712/14 art 19 literal e"/>
    <m/>
  </r>
  <r>
    <x v="61"/>
    <s v="PR-GREF-007"/>
    <x v="10"/>
    <s v="Tasa de contribución"/>
    <s v="Repositorio de todo el proceso de liquidación, causación y cobro de tasas de contribución, ajustes de cartera, conciliaciones y pagos por este concepto."/>
    <s v="Información"/>
    <s v="Drive"/>
    <s v="Informacion publica"/>
    <s v="Alta"/>
    <s v="Alta"/>
    <n v="3"/>
    <s v="ALTA"/>
    <s v="Oficina de Recaudo y Cobro"/>
    <s v="Oficina de Recaudo y Cobro"/>
    <s v="Grupo de Recaudo y Cobro"/>
    <s v="INFORMES"/>
    <s v="INFORMES DE TASA DE CONTRIBUCION Y MULTAS"/>
    <s v="xlsx"/>
    <s v="Español"/>
    <s v="Digital"/>
    <s v="Disponible "/>
    <s v="RESERVA PARCIAL"/>
    <s v="Ley 1712/14 art 19 literal e"/>
    <s v="Ley 1712/14 art 19 literal e"/>
    <m/>
  </r>
  <r>
    <x v="25"/>
    <s v="GREF-006-7E9"/>
    <x v="4"/>
    <s v="ESTADOS FINANCIEROS"/>
    <s v="Informacion Financiera de la Entidad"/>
    <s v="Información"/>
    <s v="Servidor Nube"/>
    <s v="Informacion publica"/>
    <s v="Alta"/>
    <s v="Media"/>
    <n v="2"/>
    <s v="MEDIA"/>
    <s v="SECRETARÍA GENERAL- GRUPO FINANCIERO"/>
    <s v="SECRETARÍA GENERAL- GRUPO FINANCIERO"/>
    <s v="SECRETARÍA GENERAL- GRUPO FINANCIERO"/>
    <s v="ESTADOS FINANCIEROS"/>
    <s v="N/A"/>
    <s v="pdf"/>
    <s v="Español"/>
    <s v="Digital"/>
    <s v="Publicado"/>
    <s v="RESERVA PARCIAL"/>
    <s v="Ley 1712/14 art 19 literal e"/>
    <s v="Ley 1712/14 art 19 literal e"/>
    <m/>
  </r>
  <r>
    <x v="25"/>
    <s v="GREF-007-7E9"/>
    <x v="4"/>
    <s v="DECLARACIONES TRIBUTARIAS"/>
    <s v="Impuestos presentados y pagados por la Entidad a la Dian y Secretaria de Hacienda Distrital"/>
    <s v="Información"/>
    <s v="Servidor Interno"/>
    <s v="Informacion publica clasificada"/>
    <s v="Alta"/>
    <s v="Alta"/>
    <n v="3"/>
    <s v="ALTA"/>
    <s v="SECRETARÍA GENERAL- GRUPO FINANCIERO"/>
    <s v="SECRETARÍA GENERAL- GRUPO FINANCIERO"/>
    <s v="SECRETARÍA GENERAL- GRUPO FINANCIERO"/>
    <s v="DECLARACIONES TRIBUTARIAS"/>
    <s v="N/A"/>
    <s v="pdf"/>
    <s v="Español"/>
    <s v="Digital"/>
    <s v="Publicado"/>
    <s v="RESERVA PARCIAL"/>
    <s v="Ley 1712/14 art 19 literal e"/>
    <s v="Ley 1712/14 art 19 literal e"/>
    <m/>
  </r>
  <r>
    <x v="25"/>
    <s v="GREF-008-7E9"/>
    <x v="4"/>
    <s v="CONCILIACIONES BANCARIAS"/>
    <s v="Conciliaciones mensuales de transaciones generadas producto de la operación diaria."/>
    <s v="Información"/>
    <s v="Servidor Interno"/>
    <s v="Informacion publica clasificada"/>
    <s v="Alta"/>
    <s v="Media"/>
    <n v="3"/>
    <s v="ALTA"/>
    <s v="SECRETARÍA GENERAL- GRUPO FINANCIERO"/>
    <s v="SECRETARÍA GENERAL- GRUPO FINANCIERO"/>
    <s v="SECRETARÍA GENERAL- GRUPO FINANCIERO"/>
    <s v="CONCILIACIONES"/>
    <s v="CONCILIACIONES BANCARIAS"/>
    <s v="pdf"/>
    <s v="Español"/>
    <s v="Digital"/>
    <s v="Publicado"/>
    <s v="RESERVA PARCIAL"/>
    <s v="Ley 1712/14 art 19 literal e"/>
    <s v="Ley 1712/14 art 19 literal e"/>
    <m/>
  </r>
  <r>
    <x v="25"/>
    <s v="GREF-009-7E9"/>
    <x v="4"/>
    <s v="INFORMACION INCAPACIDADES"/>
    <s v="Informacion relacionada con la causacion y el pago de las incapacidades generadas mensualmente de los funcionarios de acuerdo a las EPS."/>
    <s v="Información"/>
    <s v="Servidor Interno"/>
    <s v="Informacion publica clasificada"/>
    <s v="Alta"/>
    <s v="Media"/>
    <n v="3"/>
    <s v="ALTA"/>
    <s v="SECRETARÍA GENERAL- GRUPO FINANCIERO"/>
    <s v="SECRETARÍA GENERAL- GRUPO FINANCIERO"/>
    <s v="SECRETARÍA GENERAL- GRUPO FINANCIERO"/>
    <s v="N/A"/>
    <s v="N/A"/>
    <s v="pdf"/>
    <s v="Español"/>
    <s v="Digital"/>
    <s v="Disponible "/>
    <s v="RESERVA PARCIAL"/>
    <s v="Ley 1712/14 art 19 literal e"/>
    <s v="Ley 1712/14 art 19 literal e"/>
    <m/>
  </r>
  <r>
    <x v="25"/>
    <s v="GREF-010-7E9"/>
    <x v="4"/>
    <s v="INFORMACION OPERACIONES RECIPROCAS"/>
    <s v="Informacion Financiera de la Entidad"/>
    <s v="Información"/>
    <s v="Servidor Interno"/>
    <s v="Informacion publica clasificada"/>
    <s v="Alta"/>
    <s v="Media"/>
    <n v="3"/>
    <s v="ALTA"/>
    <s v="SECRETARÍA GENERAL- GRUPO FINANCIERO"/>
    <s v="SECRETARÍA GENERAL- GRUPO FINANCIERO"/>
    <s v="SECRETARÍA GENERAL- GRUPO FINANCIERO"/>
    <s v="N/A"/>
    <s v="N/A"/>
    <s v="pdf"/>
    <s v="Español"/>
    <s v="Digital"/>
    <s v="Publicado"/>
    <s v="RESERVA PARCIAL"/>
    <s v="Ley 1712/14 art 19 literal e"/>
    <s v="Ley 1712/14 art 19 literal e"/>
    <m/>
  </r>
  <r>
    <x v="25"/>
    <s v="GREF-011-7E9"/>
    <x v="4"/>
    <s v="INFORMACION EXOGENA NACIONAL"/>
    <s v="Es el reporte de informacion de saldos y movimientos de terceros de peraciones realizadas con la Entidad"/>
    <s v="Información"/>
    <s v="Servidor Interno"/>
    <s v="Informacion publica clasificada"/>
    <s v="Alta"/>
    <s v="Media"/>
    <n v="3"/>
    <s v="ALTA"/>
    <s v="SECRETARÍA GENERAL- GRUPO FINANCIERO"/>
    <s v="SECRETARÍA GENERAL- GRUPO FINANCIERO"/>
    <s v="SECRETARÍA GENERAL- GRUPO FINANCIERO"/>
    <s v="N/A"/>
    <s v="N/A"/>
    <s v="pdf"/>
    <s v="Español"/>
    <s v="Digital"/>
    <s v="Disponible "/>
    <s v="RESERVA PARCIAL"/>
    <s v="Ley 1712/14 art 19 literal e"/>
    <s v="Ley 1712/14 art 19 literal e"/>
    <m/>
  </r>
  <r>
    <x v="25"/>
    <s v="GREF-012-7E9"/>
    <x v="4"/>
    <s v="MEDIOS MAGNETICOS DISTRITALES"/>
    <s v="Es el reporte de informacion de saldos y movimientos de terceros de peraciones realizadas con la Entidad"/>
    <s v="Información"/>
    <s v="Servidor Interno"/>
    <s v="Informacion publica clasificada"/>
    <s v="Alta"/>
    <s v="Media"/>
    <n v="3"/>
    <s v="ALTA"/>
    <s v="SECRETARÍA GENERAL- GRUPO FINANCIERO"/>
    <s v="SECRETARÍA GENERAL- GRUPO FINANCIERO"/>
    <s v="SECRETARÍA GENERAL- GRUPO FINANCIERO"/>
    <s v="N/A"/>
    <s v="N/A"/>
    <s v="pdf"/>
    <s v="Español"/>
    <s v="Digital"/>
    <s v="Disponible "/>
    <s v="RESERVA PARCIAL"/>
    <s v="Ley 1712/14 art 19 literal e"/>
    <s v="Ley 1712/14 art 19 literal e"/>
    <m/>
  </r>
  <r>
    <x v="25"/>
    <s v="GREF-013-7E9"/>
    <x v="4"/>
    <s v="PROTOCOLO TRAMITE CUENTAS DE COBRO O FACTURAS PERSONAS NATURALES"/>
    <s v="Describe el proceso de como realizar el envio, revision y radicacion de las cuentas de cobro"/>
    <s v="Información"/>
    <s v="Servidor Intern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GREF-014-7E9"/>
    <x v="4"/>
    <s v="PROTOCOLO TRAMITE FACTURAS PROVEEDORES."/>
    <s v="Describe el proceso del cumplimiento, verificacion y aprobacion para realizar el cargue en el secoop II y posterior pago en el area contable."/>
    <s v="Información"/>
    <s v="Servidor Intern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GREF-015-7E9"/>
    <x v="4"/>
    <s v="IP COMPUTADOR"/>
    <s v="IP asignada para poder realizar y aprobar transacciones bancarias"/>
    <s v="Otros"/>
    <s v="OFICINA PAGADURIA"/>
    <s v="Informacion publica reservada"/>
    <s v="Alta"/>
    <s v="Alta"/>
    <n v="3"/>
    <s v="ALTA"/>
    <s v="SECRETARÍA GENERAL- GRUPO FINANCIERO"/>
    <s v="SECRETARÍA GENERAL- GRUPO FINANCIERO"/>
    <s v="SECRETARÍA GENERAL- GRUPO FINANCIERO"/>
    <s v="N/A"/>
    <s v="N/A"/>
    <s v="N/A"/>
    <s v="Español"/>
    <s v="Digital"/>
    <s v="Publicado"/>
    <s v="RESERVA PARCIAL"/>
    <s v="Ley 1712/14 art 19 literal e"/>
    <s v="Ley 1712/14 art 19 literal e"/>
    <m/>
  </r>
  <r>
    <x v="25"/>
    <s v="GREF-016-7E9"/>
    <x v="4"/>
    <s v="Aplicativo contable SIIGO"/>
    <s v="Aplicativo donde encontramos los estados financieros de la entidad, se realiza el registro de la causacion y recaudo de los pagos recibidos por las entidades vigiladas."/>
    <s v="Software"/>
    <s v="N/A"/>
    <s v="Informacion publica clasificada"/>
    <s v="Alta"/>
    <s v="Alta"/>
    <n v="3"/>
    <s v="ALTA"/>
    <s v="SECRETARÍA GENERAL- GRUPO FINANCIERO"/>
    <s v="SECRETARÍA GENERAL- GRUPO FINANCIERO"/>
    <s v="SECRETARÍA GENERAL- GRUPO FINANCIERO"/>
    <s v="N/A"/>
    <s v="N/A"/>
    <s v="N/A"/>
    <s v="Español"/>
    <s v="Digital"/>
    <s v="Disponible "/>
    <s v="RESERVA PARCIAL"/>
    <s v="Ley 1712/14 art 19 literal e"/>
    <s v="Ley 1712/14 art 19 literal e"/>
    <m/>
  </r>
  <r>
    <x v="25"/>
    <s v="GREF-017-7E9"/>
    <x v="4"/>
    <s v="REPOSITORIO SOPORTES DE PAGO DE CONTRATOS -administrativo_y_financiero-"/>
    <s v="Carpeta compartida en la que reposan soportes de pago de contratos años 2014 al 2021"/>
    <s v="Información"/>
    <s v="Servidor Interno"/>
    <s v="Informacion publica clasificada"/>
    <s v="Alta"/>
    <s v="Alta"/>
    <n v="3"/>
    <s v="ALTA"/>
    <s v="SECRETARÍA GENERAL- GRUPO FINANCIERO"/>
    <s v="SECRETARÍA GENERAL- GRUPO FINANCIERO"/>
    <s v="SECRETARÍA GENERAL- GRUPO FINANCIERO"/>
    <s v="N/A"/>
    <s v="N/A"/>
    <s v="pdf"/>
    <s v="Español"/>
    <s v="Digital"/>
    <s v="Disponible "/>
    <s v="RESERVA PARCIAL"/>
    <s v="Ley 1712/14 art 19 literal e"/>
    <s v="Ley 1712/14 art 19 literal e"/>
    <m/>
  </r>
  <r>
    <x v="25"/>
    <s v="GREF-018-7E9"/>
    <x v="4"/>
    <s v="REPOSITORIO SOPORTES DE PAGO - Tesorería -"/>
    <s v="Carpeta compartida en la que reposan soportes de pagos de la Tesoreria año 2019-2021"/>
    <s v="Información"/>
    <s v="Servidor Interno"/>
    <s v="Informacion publica clasificada"/>
    <s v="Alta"/>
    <s v="Alta"/>
    <n v="3"/>
    <s v="ALTA"/>
    <s v="SECRETARÍA GENERAL- GRUPO FINANCIERO"/>
    <s v="SECRETARÍA GENERAL- GRUPO FINANCIERO"/>
    <s v="SECRETARÍA GENERAL- GRUPO FINANCIERO"/>
    <s v="N/A"/>
    <s v="N/A"/>
    <s v="pdf"/>
    <s v="Español"/>
    <s v="Digital"/>
    <s v="Disponible "/>
    <s v="RESERVA PARCIAL"/>
    <s v="Ley 1712/14 art 19 literal e"/>
    <s v="Ley 1712/14 art 19 literal e"/>
    <m/>
  </r>
  <r>
    <x v="25"/>
    <s v="GREF-019-7E9"/>
    <x v="4"/>
    <s v="Informe de seguimiento de pagos y ejecucion presupuestal año 2022-2023"/>
    <s v="Se relaciona cada uno de los pagos realizados con fecha y valor a cada contrato comparado con la ejecucion presupuestal"/>
    <s v="Información"/>
    <s v="Drive"/>
    <s v="Informacion publica clasificada"/>
    <s v="Alta"/>
    <s v="Alta"/>
    <n v="3"/>
    <s v="ALTA"/>
    <s v="SECRETARÍA GENERAL- GRUPO FINANCIERO"/>
    <s v="SECRETARÍA GENERAL- GRUPO FINANCIERO"/>
    <s v="SECRETARÍA GENERAL- GRUPO FINANCIERO"/>
    <s v="N/A"/>
    <s v="N/A"/>
    <s v="xlsx"/>
    <s v="Español"/>
    <s v="Digital"/>
    <s v="Disponible "/>
    <s v="RESERVA PARCIAL"/>
    <s v="Ley 1712/14 art 19 literal e"/>
    <s v="Ley 1712/14 art 19 literal e"/>
    <m/>
  </r>
  <r>
    <x v="25"/>
    <s v="GREF-020-7E9"/>
    <x v="4"/>
    <s v="Archivos de trabajo de la Tesoreria"/>
    <s v="Informacion producida en ejercicio de las funciones del area de Tesoreria año 2004-2021"/>
    <s v="Información"/>
    <s v="Equipo de computo ubicado en la Tesoreria C:\ArchivosTrabajo"/>
    <s v="Informacion publica clasificada"/>
    <s v="Alta"/>
    <s v="Alta"/>
    <n v="3"/>
    <s v="ALTA"/>
    <s v="SECRETARÍA GENERAL- GRUPO FINANCIERO"/>
    <s v="SECRETARÍA GENERAL- GRUPO FINANCIERO"/>
    <s v="SECRETARÍA GENERAL- GRUPO FINANCIERO"/>
    <s v="N/A"/>
    <s v="N/A"/>
    <s v="xlsx"/>
    <s v="Español"/>
    <s v="Digital"/>
    <s v="Publicado"/>
    <s v="RESERVA PARCIAL"/>
    <s v="Ley 1712/14 art 19 literal e"/>
    <s v="Ley 1712/14 art 19 literal e"/>
    <m/>
  </r>
  <r>
    <x v="25"/>
    <s v="PR-GREF-001"/>
    <x v="4"/>
    <m/>
    <s v="Proyección, elaboración y desagregación del presupuesto"/>
    <s v="Información"/>
    <s v="PABLO"/>
    <s v="Informacion publica"/>
    <s v="Alta"/>
    <s v="Media"/>
    <n v="2"/>
    <s v="MEDIA"/>
    <s v="SECRETARÍA GENERAL- GRUPO FINANCIERO"/>
    <s v="SECRETARÍA GENERAL- GRUPO FINANCIERO"/>
    <s v="SECRETARÍA GENERAL- GRUPO FINANCIERO"/>
    <s v="N/A"/>
    <s v="N/A"/>
    <s v="pdf"/>
    <s v="Español"/>
    <s v="Digital"/>
    <s v="Publicado"/>
    <s v="SIN RESERVA"/>
    <m/>
    <m/>
    <m/>
  </r>
  <r>
    <x v="25"/>
    <s v="PR-GREF-002"/>
    <x v="4"/>
    <m/>
    <s v="Ejecución y control del presupuesto"/>
    <s v="Información"/>
    <s v="PABLO"/>
    <s v="Informacion publica"/>
    <s v="Alta"/>
    <s v="Media"/>
    <n v="2"/>
    <s v="MEDIA"/>
    <s v="SECRETARÍA GENERAL- GRUPO FINANCIERO"/>
    <s v="SECRETARÍA GENERAL- GRUPO FINANCIERO"/>
    <s v="SECRETARÍA GENERAL- GRUPO FINANCIERO"/>
    <s v="N/A"/>
    <s v="N/A"/>
    <s v="pdf"/>
    <s v="Español"/>
    <s v="Digital"/>
    <s v="Publicado"/>
    <s v="SIN RESERVA"/>
    <m/>
    <m/>
    <m/>
  </r>
  <r>
    <x v="25"/>
    <s v="PR-GREF-003"/>
    <x v="4"/>
    <m/>
    <s v="Modificaciones presupuestales por traslados"/>
    <s v="Información"/>
    <s v="PABLO"/>
    <s v="Informacion publica"/>
    <s v="Alta"/>
    <s v="Media"/>
    <n v="2"/>
    <s v="MEDIA"/>
    <s v="SECRETARÍA GENERAL- GRUPO FINANCIERO"/>
    <s v="SECRETARÍA GENERAL- GRUPO FINANCIERO"/>
    <s v="SECRETARÍA GENERAL- GRUPO FINANCIERO"/>
    <s v="N/A"/>
    <s v="N/A"/>
    <s v="pdf"/>
    <s v="Español"/>
    <s v="Digital"/>
    <s v="Publicado"/>
    <s v="SIN RESERVA"/>
    <m/>
    <m/>
    <m/>
  </r>
  <r>
    <x v="25"/>
    <s v="GREF-021-7E9"/>
    <x v="4"/>
    <s v="Formato de proyección del presupuesto"/>
    <s v="Formato en el cual se establecen las necesidades de las diferentes áreas de la entidad"/>
    <s v="Información"/>
    <s v="Almacenamiento Local"/>
    <s v="Informacion publica clasificada"/>
    <s v="Alta"/>
    <s v="Alta"/>
    <n v="3"/>
    <s v="ALTA"/>
    <s v="SECRETARÍA GENERAL- GRUPO FINANCIERO"/>
    <s v="SECRETARÍA GENERAL- GRUPO FINANCIERO"/>
    <s v="SECRETARÍA GENERAL- GRUPO FINANCIERO"/>
    <s v="ANTEPROYECTO DE PRESUPUESTO"/>
    <s v="N/A"/>
    <s v="xlsx"/>
    <s v="Español"/>
    <s v="Digital"/>
    <s v="Publicado"/>
    <s v="RESERVA PARCIAL"/>
    <s v="Ley 1266/08 art 3 lietral c, g, h, art 7 lietral 3,6"/>
    <s v="Ley 1266/08 art 3 lietral c, g, h, art 7 lietral 3,6"/>
    <m/>
  </r>
  <r>
    <x v="25"/>
    <s v="GREF-022-7E9"/>
    <x v="4"/>
    <s v="Anteproyecto de presupuesto"/>
    <s v="Consiste en la proyección de los ingresos y gastos de la entidad para una vigencia fiscal, conforme lo establece el Ministerio de Hacienda y Crédito Público."/>
    <s v="Información"/>
    <s v="Almacenamiento Local"/>
    <s v="Informacion publica clasificada"/>
    <s v="Alta"/>
    <s v="Alta"/>
    <n v="3"/>
    <s v="ALTA"/>
    <s v="SECRETARÍA GENERAL- GRUPO FINANCIERO"/>
    <s v="SECRETARÍA GENERAL- GRUPO FINANCIERO"/>
    <s v="SECRETARÍA GENERAL- GRUPO FINANCIERO"/>
    <s v="ANTEPROYECTO DE PRESUPUESTO"/>
    <s v="N/A"/>
    <s v="xlsx"/>
    <s v="Español"/>
    <s v="Digital"/>
    <s v="Publicado"/>
    <s v="RESERVA PARCIAL"/>
    <s v="Ley 1266/08 art 3 lietral c, g, h, art 7 lietral 3,6"/>
    <s v="Ley 1266/08 art 3 lietral c, g, h, art 7 lietral 3,6"/>
    <m/>
  </r>
  <r>
    <x v="25"/>
    <s v="GREF-023-7E9"/>
    <x v="4"/>
    <s v="Informe de ejecucion mensual de presupuesto"/>
    <s v="Informe de la ejecucion presupuestal según sistema de SIIF Nacion y analisis del área."/>
    <s v="Información"/>
    <s v="PAGINA WEB"/>
    <s v="Informacion publica clasificada"/>
    <s v="Alta"/>
    <s v="Alta"/>
    <n v="3"/>
    <s v="ALTA"/>
    <s v="SECRETARÍA GENERAL- GRUPO FINANCIERO"/>
    <s v="SECRETARÍA GENERAL- GRUPO FINANCIERO"/>
    <s v="SECRETARÍA GENERAL- GRUPO FINANCIERO"/>
    <s v="ANTEPROYECTO DE PRESUPUESTO"/>
    <s v="N/A"/>
    <s v="xlsx"/>
    <s v="Español"/>
    <s v="Digital"/>
    <s v="Publicado"/>
    <s v="RESERVA PARCIAL"/>
    <s v="Ley 1266/08 art 3 lietral c, g, h, art 7 lietral 3,6"/>
    <s v="Ley 1266/08 art 3 lietral c, g, h, art 7 lietral 3,6"/>
    <m/>
  </r>
  <r>
    <x v="25"/>
    <s v="GREF-024-7E9"/>
    <x v="4"/>
    <s v="Listado CDPs, RPs descargado del sistema SIIF Nacion."/>
    <s v="Informe de control y seguimiento a CDPs y Rps"/>
    <s v="Información"/>
    <s v="Almacenamiento Local"/>
    <s v="Informacion publica clasificada"/>
    <s v="Alta"/>
    <s v="Alta"/>
    <n v="3"/>
    <s v="ALTA"/>
    <s v="SECRETARÍA GENERAL- GRUPO FINANCIERO"/>
    <s v="SECRETARÍA GENERAL- GRUPO FINANCIERO"/>
    <s v="SECRETARÍA GENERAL- GRUPO FINANCIERO"/>
    <s v="ANTEPROYECTO DE PRESUPUESTO"/>
    <s v="N/A"/>
    <s v="xlsx"/>
    <s v="Español"/>
    <s v="Digital"/>
    <s v="Disponible "/>
    <s v="RESERVA PARCIAL"/>
    <s v="Ley 1266/08 art 3 lietral c, g, h, art 7 lietral 3,6"/>
    <s v="Ley 1266/08 art 3 lietral c, g, h, art 7 lietral 3,6"/>
    <m/>
  </r>
  <r>
    <x v="25"/>
    <s v="FT-GREF-001 "/>
    <x v="4"/>
    <s v="Plan anual mensualizado de caja – PAC"/>
    <s v="Formato de programación de pagos donde se registra mensualmente el monto de los valores que previamente fueron programados"/>
    <s v="Información"/>
    <s v="PABLO"/>
    <s v="Informacion publica clasificada"/>
    <s v="Baja"/>
    <s v="Baja"/>
    <n v="1"/>
    <s v="BAJA"/>
    <s v="SECRETARÍA GENERAL- GRUPO FINANCIERO"/>
    <s v="SECRETARÍA GENERAL- GRUPO FINANCIERO"/>
    <s v="SECRETARÍA GENERAL- GRUPO FINANCIERO"/>
    <s v="N/A"/>
    <s v="N/A"/>
    <s v="pdf"/>
    <s v="Español"/>
    <s v="Digital"/>
    <s v="Publicado"/>
    <s v="SIN RESERVA"/>
    <m/>
    <m/>
    <m/>
  </r>
  <r>
    <x v="25"/>
    <s v="FT-GREF-004 "/>
    <x v="4"/>
    <s v="AUTORIZACION GASTOS DE VIAJE CONTRATISTAS"/>
    <s v="Describe el procedimiento para la solicitud de autorizacion de los gastos de los viajes para contratistas"/>
    <s v="Información"/>
    <s v="PABL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FT-GREF-005"/>
    <x v="4"/>
    <s v="CUMPLIDO DE COMISION DE SERVICIOS Y LEGALIZACION DE GASTOS"/>
    <s v="Describe el procedimiento para la legalizacion y cumplido de comisiones de los gastos de viaje autorizados por la Entidad"/>
    <s v="Información"/>
    <s v="PABL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IN-GREF-001"/>
    <x v="4"/>
    <s v="Instructivo Traslado de efectivo a cuenta CUN"/>
    <s v="Instructivo Traslado de efectivo a cuenta CUN"/>
    <s v="Información"/>
    <s v="PABL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MA-GREF-001 "/>
    <x v="4"/>
    <s v="Manual de Políticas Contables V. 0"/>
    <s v="Documento en el cual recopila las politicas contables de la Entidad de acuerdo al marco normativo por la CGN"/>
    <s v="Información"/>
    <s v="PABL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PR-GREF-004 "/>
    <x v="4"/>
    <s v="GESTION CONTABLE"/>
    <s v="Compilacion de la información y terminologia contable relacionada con los hechos económicos de la Entidad."/>
    <s v="Información"/>
    <s v="PABL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PR-GREF-005"/>
    <x v="4"/>
    <s v="Procedimiento Gestion de Pagos y Tesoreria"/>
    <m/>
    <s v="Información"/>
    <s v="PABL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PR-GREF-006"/>
    <x v="4"/>
    <s v="Procedimiento Gestión de caja menor de bienes y servicios"/>
    <m/>
    <s v="Información"/>
    <s v="PABL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PR-GREF-007 "/>
    <x v="4"/>
    <s v="Gestión de Recaudo y cobro"/>
    <s v="Lineamientos para el cobro de la tasa de contribución ."/>
    <s v="Información"/>
    <s v="PABL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25"/>
    <s v="PR-GREF-008 "/>
    <x v="4"/>
    <s v="Conciliaciones"/>
    <s v="Contiene la descripcion del flujo de la información remitida tanto externa como interna, por parte de entidades, bancos, o el aplicativo SIIF y las distintas áreas internas generadoras de información contable."/>
    <s v="Información"/>
    <s v="PABLO"/>
    <s v="Informacion publica"/>
    <s v="Alta"/>
    <s v="Media"/>
    <n v="2"/>
    <s v="MEDIA"/>
    <s v="SECRETARÍA GENERAL- GRUPO FINANCIERO"/>
    <s v="SECRETARÍA GENERAL- GRUPO FINANCIERO"/>
    <s v="SECRETARÍA GENERAL- GRUPO FINANCIERO"/>
    <s v="CONCILIACIONES"/>
    <s v="CONCILIACIONES BANCARIAS"/>
    <s v="pdf"/>
    <s v="Español"/>
    <s v="Digital"/>
    <s v="Publicado"/>
    <s v="RESERVA PARCIAL"/>
    <s v="Ley 1712/14 art 19 literal e"/>
    <s v="Ley 1712/14 art 19 literal e"/>
    <m/>
  </r>
  <r>
    <x v="25"/>
    <s v="PR-GREF-009"/>
    <x v="4"/>
    <s v="TRAMITE DE GASTOS DE MANUTENCION ALOJAMIENTO Y TRANSPORTE PARA CONTRATISTAS"/>
    <s v="Procedimiento para tramitar los gastos de viajes para contratistas asi como su respectiva legalizacion."/>
    <s v="Información"/>
    <s v="PABLO"/>
    <s v="Informacion publica"/>
    <s v="Alta"/>
    <s v="Media"/>
    <n v="2"/>
    <s v="MEDIA"/>
    <s v="SECRETARÍA GENERAL- GRUPO FINANCIERO"/>
    <s v="SECRETARÍA GENERAL- GRUPO FINANCIERO"/>
    <s v="SECRETARÍA GENERAL- GRUPO FINANCIERO"/>
    <s v="N/A"/>
    <s v="N/A"/>
    <s v="pdf"/>
    <s v="Español"/>
    <s v="Digital"/>
    <s v="Publicado"/>
    <s v="RESERVA PARCIAL"/>
    <s v="Ley 1712/14 art 19 literal e"/>
    <s v="Ley 1712/14 art 19 literal e"/>
    <m/>
  </r>
  <r>
    <x v="62"/>
    <s v="M-GEDO-003 "/>
    <x v="11"/>
    <s v="Manual para la Aplicación de las tablas de retención documental (TRD)"/>
    <s v="Manual que establecer la metodología para la aplicación de las Tablas de Retención Documental en la documentación de los archivos de gestión."/>
    <s v="Información"/>
    <s v="Servidor Interno"/>
    <s v="Informacion publica clasificada"/>
    <s v="Alta"/>
    <s v="Media"/>
    <n v="3"/>
    <s v="ALTA"/>
    <s v="Gestión Documental"/>
    <s v="Secretaria General"/>
    <s v="Todos"/>
    <s v="N/A"/>
    <s v="N/A"/>
    <s v="pdf"/>
    <s v="Español"/>
    <s v="Digital"/>
    <s v="Publicado"/>
    <s v="RESERVA PARCIAL"/>
    <s v="Ley 1266/08 art 3 lietral c, g, h, art 7 lietral 3,6"/>
    <s v="Ley 1266/08 art 3 lietral c, g, h, art 7 lietral 3,6"/>
    <m/>
  </r>
  <r>
    <x v="62"/>
    <s v="IN-GEDO-001 "/>
    <x v="11"/>
    <s v="Clasificación documentos fondo acumulado"/>
    <s v="Instructivo que establece las actividades que deben llevarse a cabo para realizar el proceso técnico de clasificación de los documentos que hacen parte del fondo acumulado"/>
    <s v="Información"/>
    <s v="Servidor Interno"/>
    <s v="Informacion publica clasificada"/>
    <s v="Alta"/>
    <s v="Media"/>
    <n v="3"/>
    <s v="ALTA"/>
    <s v="Gestión Documental"/>
    <s v="Secretaria General"/>
    <s v="Todos"/>
    <s v="PROGRAMAS"/>
    <s v="Programa de Gestión Documental"/>
    <s v="pdf"/>
    <s v="Español"/>
    <s v="Digital"/>
    <s v="Publicado"/>
    <s v="RESERVA PARCIAL"/>
    <s v="Ley 1266/08 art 3 lietral c, g, h, art 7 lietral 3,6"/>
    <s v="Ley 1266/08 art 3 lietral c, g, h, art 7 lietral 3,6"/>
    <m/>
  </r>
  <r>
    <x v="62"/>
    <s v="PO-GEDO-001 "/>
    <x v="11"/>
    <s v="Política de gobernanza y calidad del dato"/>
    <s v="Para normalizar y estandarizar la información que se produce en los sistemas de información_x000a_  que tiene la Supersolidaria a nivel interno y externo"/>
    <s v="Información"/>
    <s v="Servidor Interno"/>
    <s v="Informacion publica reservada"/>
    <s v="Alta"/>
    <s v="Media"/>
    <n v="3"/>
    <s v="ALTA"/>
    <s v="Gestión Documental"/>
    <s v="Secretaria General"/>
    <s v="Todos"/>
    <s v="N/A"/>
    <s v="N/A"/>
    <s v="pdf"/>
    <s v="Español"/>
    <s v="Digital"/>
    <s v="Disponible "/>
    <s v="RESERVA PARCIAL"/>
    <s v="Ley 1266/08 art 3 lietral c, g, h, art 7 lietral 3,6"/>
    <s v="Ley 1266/08 art 3 lietral c, g, h, art 7 lietral 3,6"/>
    <m/>
  </r>
  <r>
    <x v="62"/>
    <s v="PG-GEDO-001 "/>
    <x v="11"/>
    <s v="PG-GEDO-001 Programa de Gestión Documental"/>
    <s v="Programa de actividades administrativas y técnicas, tendientes a la planificación, manejo y organización de la documentación producida y recibida por la entidad"/>
    <s v="Información"/>
    <s v="Servidor Interno"/>
    <s v="Informacion publica reservada"/>
    <s v="Alta"/>
    <s v="Media"/>
    <n v="3"/>
    <s v="ALTA"/>
    <s v="Gestión Documental"/>
    <s v="Secretaria General"/>
    <s v="Todos"/>
    <s v="PROGRAMAS"/>
    <s v="Programa de Gestión Documental"/>
    <s v="pdf"/>
    <s v="Español"/>
    <s v="Digital"/>
    <s v="Publicado"/>
    <s v="RESERVA PARCIAL"/>
    <s v="Ley 1266/08 art 3 lietral c, g, h, art 7 lietral 3,6"/>
    <s v="Ley 1266/08 art 3 lietral c, g, h, art 7 lietral 3,6"/>
    <m/>
  </r>
  <r>
    <x v="62"/>
    <s v="PR-GEDO-001"/>
    <x v="11"/>
    <s v="Planificación de la Gestión Documental"/>
    <s v="Procedimiento que define los planes, programas, proyectos, políticas e instrumentos archivísticos"/>
    <s v="Información"/>
    <s v="Servidor Interno"/>
    <s v="Informacion publica clasificada"/>
    <s v="Alta"/>
    <s v="Media"/>
    <n v="3"/>
    <s v="ALTA"/>
    <s v="Gestión Documental"/>
    <s v="Secretaria General"/>
    <s v="Todos"/>
    <s v="PROGRAMAS"/>
    <s v="Programa de Gestión Documental"/>
    <s v="pdf"/>
    <s v="Español"/>
    <s v="Digital"/>
    <s v="Publicado"/>
    <s v="RESERVA PARCIAL"/>
    <s v="Ley 1266/08 art 3 lietral c, g, h, art 7 lietral 3,6"/>
    <s v="Ley 1266/08 art 3 lietral c, g, h, art 7 lietral 3,6"/>
    <m/>
  </r>
  <r>
    <x v="62"/>
    <s v="PR-GEDO-003"/>
    <x v="11"/>
    <s v="Recepción digitalización reparto comunicaciones"/>
    <s v="Procedimiento que garantizar que las comunicaciones propias a las funciones de la Superintendencia lleguen a su destino"/>
    <s v="Información"/>
    <s v="Servidor Interno"/>
    <s v="Informacion publica clasificada"/>
    <s v="Alta"/>
    <s v="Media"/>
    <n v="3"/>
    <s v="ALTA"/>
    <s v="Gestión Documental"/>
    <s v="Secretaria General"/>
    <s v="Todos"/>
    <s v="PROGRAMAS"/>
    <s v="Programa de Gestión Documental"/>
    <s v="pdf"/>
    <s v="Español"/>
    <s v="Digital"/>
    <s v="Disponible "/>
    <s v="RESERVA PARCIAL"/>
    <s v="Ley 1266/08 art 3 lietral c, g, h, art 7 lietral 3,6"/>
    <s v="Ley 1266/08 art 3 lietral c, g, h, art 7 lietral 3,6"/>
    <m/>
  </r>
  <r>
    <x v="62"/>
    <s v="PR-GEDO-004"/>
    <x v="11"/>
    <s v="Gestión, trámite de comunicaciones oficiales y envío por correo certificado y urbano"/>
    <s v="Procedimiento que establece el correcto servicio de envío y entrega de las respuestas a comunicaciones oficiales propias a las funciones de la Supersolidaria"/>
    <s v="Información"/>
    <s v="Servidor Interno"/>
    <s v="Informacion publica clasificada"/>
    <s v="Alta"/>
    <s v="Media"/>
    <n v="3"/>
    <s v="ALTA"/>
    <s v="Gestión Documental"/>
    <s v="Secretaria General"/>
    <s v="Todos"/>
    <s v="CONSECUTIVO COMUNICACIONES OFICIALES"/>
    <s v="Consecutivo de Comunicacion Oficiales Enviadas"/>
    <s v="pdf"/>
    <s v="Español"/>
    <s v="Digital"/>
    <s v="Disponible "/>
    <s v="RESERVA PARCIAL"/>
    <s v="Ley 1266/08 art 3 lietral c, g, h, art 7 lietral 3,6"/>
    <s v="Ley 1266/08 art 3 lietral c, g, h, art 7 lietral 3,6"/>
    <m/>
  </r>
  <r>
    <x v="62"/>
    <s v="PR-GEDO-005"/>
    <x v="11"/>
    <s v="Administración de archivos de gestión de transferencia primaria"/>
    <s v="Procedimiento que establecer los lineamientos para la organización y conformación de los expedientes en gestión y llevar a cabo las transferencias primarias"/>
    <s v="Información"/>
    <s v="Servidor Interno"/>
    <s v="Informacion publica clasificada"/>
    <s v="Alta"/>
    <s v="Media"/>
    <n v="3"/>
    <s v="ALTA"/>
    <s v="Gestión Documental"/>
    <s v="Secretaria General"/>
    <s v="Todos"/>
    <s v="PROGRAMAS"/>
    <s v="Programa de Gestión Documental"/>
    <s v="pdf"/>
    <s v="Español"/>
    <s v="Digital"/>
    <s v="Disponible "/>
    <s v="RESERVA PARCIAL"/>
    <s v="Ley 1266/08 art 3 lietral c, g, h, art 7 lietral 3,6"/>
    <s v="Ley 1266/08 art 3 lietral c, g, h, art 7 lietral 3,6"/>
    <m/>
  </r>
  <r>
    <x v="62"/>
    <s v="PR-GEDO-006"/>
    <x v="11"/>
    <s v="Administración del archivo central"/>
    <s v="Procedimiento que garantiza la conservación del acervo documental y memoria institucional de la entidad"/>
    <s v="Información"/>
    <s v="Servidor Interno"/>
    <s v="Informacion publica clasificada"/>
    <s v="Alta"/>
    <s v="Media"/>
    <n v="3"/>
    <s v="ALTA"/>
    <s v="Gestión Documental"/>
    <s v="Secretaria General"/>
    <s v="Todos"/>
    <s v="PROGRAMAS"/>
    <s v="Programa de Gestión Documental"/>
    <s v="pdf"/>
    <s v="Español"/>
    <s v="Digital"/>
    <s v="Disponible "/>
    <s v="RESERVA PARCIAL"/>
    <s v="Ley 1266/08 art 3 lietral c, g, h, art 7 lietral 3,6"/>
    <s v="Ley 1266/08 art 3 lietral c, g, h, art 7 lietral 3,6"/>
    <m/>
  </r>
  <r>
    <x v="62"/>
    <s v="PR-GEDO-007"/>
    <x v="11"/>
    <s v="Atención de servicios archivísticos de información"/>
    <s v="Procedimiento que brinda atención a las necesidades de información de los grupos de interés de la Supersolidaria"/>
    <s v="Información"/>
    <s v="Servidor Interno"/>
    <s v="Informacion publica clasificada"/>
    <s v="Alta"/>
    <s v="Media"/>
    <n v="3"/>
    <s v="ALTA"/>
    <s v="Gestión Documental"/>
    <s v="Secretaria General"/>
    <s v="Todos"/>
    <s v="PROGRAMAS"/>
    <s v="Programa de Gestión Documental"/>
    <s v="pdf"/>
    <s v="Español"/>
    <s v="Digital"/>
    <s v="Disponible "/>
    <s v="RESERVA PARCIAL"/>
    <s v="Ley 1266/08 art 3 lietral c, g, h, art 7 lietral 3,6"/>
    <s v="Ley 1266/08 art 3 lietral c, g, h, art 7 lietral 3,6"/>
    <m/>
  </r>
  <r>
    <x v="62"/>
    <s v="PR-GEDO-008"/>
    <x v="11"/>
    <s v="Disposición final de documentos"/>
    <s v="Procedimiento donde se Lleva a cabo la disposición final de los documentos generados en la entidad, según los tiempos de retención del acervo documental establecido en los instrumentos archivisticos"/>
    <s v="Información"/>
    <s v="Servidor Interno"/>
    <s v="Informacion publica clasificada"/>
    <s v="Alta"/>
    <s v="Media"/>
    <n v="3"/>
    <s v="ALTA"/>
    <s v="Gestión Documental"/>
    <s v="Secretaria General"/>
    <s v="Todos"/>
    <s v="PROGRAMAS"/>
    <s v="Programa de Gestión Documental"/>
    <s v="pdf"/>
    <s v="Español"/>
    <s v="Digital"/>
    <s v="Disponible "/>
    <s v="RESERVA PARCIAL"/>
    <s v="Ley 1266/08 art 3 lietral c, g, h, art 7 lietral 3,6"/>
    <s v="Ley 1266/08 art 3 lietral c, g, h, art 7 lietral 3,6"/>
    <m/>
  </r>
  <r>
    <x v="62"/>
    <s v="PR-GEDO-009"/>
    <x v="11"/>
    <s v="Descripción archivística y transferencias secundarias"/>
    <s v="Procedimiento que establece las directrices para realizar las transferencias secundarias de las series y/o subseries que según la Tabla de Retención Documental – TRD, que por disposición final se estipula de conservación total y/o selección que tienen valor histórico con el fin de que se garantice la conservación"/>
    <s v="Información"/>
    <s v="Servidor Interno"/>
    <s v="Informacion publica clasificada"/>
    <s v="Alta"/>
    <s v="Media"/>
    <n v="3"/>
    <s v="ALTA"/>
    <s v="Gestión Documental"/>
    <s v="Secretaria General"/>
    <s v="Todos"/>
    <s v="PROGRAMAS"/>
    <s v="Programa de Gestión Documental"/>
    <s v="pdf"/>
    <s v="Español"/>
    <s v="Digital"/>
    <s v="Publicado"/>
    <s v="RESERVA PARCIAL"/>
    <s v="Ley 1266/08 art 3 lietral c, g, h, art 7 lietral 3,6"/>
    <s v="Ley 1266/08 art 3 lietral c, g, h, art 7 lietral 3,6"/>
    <m/>
  </r>
  <r>
    <x v="62"/>
    <s v="PR-GEDO-010"/>
    <x v="11"/>
    <s v="Preservación y custodia de archivo en medio digital"/>
    <s v="Procedimiento que establece la permanencia y accesibilidad de los documentos electrónicos y digitales de archivo que se encuentran en algún medio técnico a través de la aplicación de estrategias de preservación y custodia"/>
    <s v="Información"/>
    <s v="Servidor Interno"/>
    <s v="Informacion publica clasificada"/>
    <s v="Alta"/>
    <s v="Media"/>
    <n v="3"/>
    <s v="ALTA"/>
    <s v="Gestión Documental"/>
    <s v="Secretaria General"/>
    <s v="Todos"/>
    <s v="PROGRAMAS"/>
    <s v="Programa de Gestión Documental"/>
    <s v="pdf"/>
    <s v="Español"/>
    <s v="Digital"/>
    <s v="Publicado"/>
    <s v="RESERVA PARCIAL"/>
    <s v="Ley 1266/08 art 3 lietral c, g, h, art 7 lietral 3,6"/>
    <s v="Ley 1266/08 art 3 lietral c, g, h, art 7 lietral 3,6"/>
    <m/>
  </r>
  <r>
    <x v="62"/>
    <s v="PR-GEDO-012"/>
    <x v="11"/>
    <s v="Gestión de documentos esenciales"/>
    <s v="Procedimiento que identifica y protege los documentos que contienen información esencial, que son aquellos que poseen un valor intrínseco legal, intelectual y económico, necesarios para asegurar que la prestación de los servicios archivísticos de información por parte de la Superintendencia"/>
    <s v="Información"/>
    <s v="Servidor Interno"/>
    <s v="Informacion publica clasificada"/>
    <s v="Alta"/>
    <s v="Media"/>
    <n v="3"/>
    <s v="ALTA"/>
    <s v="Gestión Documental"/>
    <s v="Secretaria General"/>
    <s v="Todos"/>
    <s v="PROGRAMAS"/>
    <s v="Programa de Gestión Documental"/>
    <s v="pdf"/>
    <s v="Español"/>
    <s v="Digital"/>
    <s v="Publicado"/>
    <s v="RESERVA PARCIAL"/>
    <s v="Ley 1266/08 art 3 lietral c, g, h, art 7 lietral 3,6"/>
    <s v="Ley 1266/08 art 3 lietral c, g, h, art 7 lietral 3,6"/>
    <m/>
  </r>
  <r>
    <x v="62"/>
    <s v="PR-GEDO-013"/>
    <x v="11"/>
    <s v="Seguimiento y control de la gestión documental"/>
    <s v="Procedimiento que garantiza el cumplimiento de lo establecido en las políticas, planes, programas, proyectos y procedimientos propios de la gestión documental en la Superintendencia"/>
    <s v="Información"/>
    <s v="Servidor Interno"/>
    <s v="Informacion publica clasificada"/>
    <s v="Alta"/>
    <s v="Media"/>
    <n v="3"/>
    <s v="ALTA"/>
    <s v="Gestión Documental"/>
    <s v="Secretaria General"/>
    <s v="Todos"/>
    <s v="PROGRAMAS"/>
    <s v="Programa de Gestión Documental"/>
    <s v="pdf"/>
    <s v="Español"/>
    <s v="Digital"/>
    <s v="Disponible "/>
    <s v="RESERVA PARCIAL"/>
    <s v="Ley 1266/08 art 3 lietral c, g, h, art 7 lietral 3,6"/>
    <s v="Ley 1266/08 art 3 lietral c, g, h, art 7 lietral 3,6"/>
    <m/>
  </r>
  <r>
    <x v="62"/>
    <s v="PR-GEDO-014"/>
    <x v="11"/>
    <s v="Recepción de transferencias de entidades vigiladas"/>
    <s v="Procedimiento para la recepción de las transferencias documentales de las entidades vigiladas por la Superintendencia que se liquiden, supriman o se encuentren en proceso de liquidación, supresión o toma de posesión, para la protección del patrimonio documental"/>
    <s v="Información"/>
    <s v="Servidor Interno"/>
    <s v="Informacion publica clasificada"/>
    <s v="Alta"/>
    <s v="Media"/>
    <n v="3"/>
    <s v="ALTA"/>
    <s v="Gestión Documental"/>
    <s v="Secretaria General"/>
    <s v="Todos"/>
    <s v="PROGRAMAS"/>
    <s v="Programa de Gestión Documental"/>
    <s v="pdf"/>
    <s v="Español"/>
    <s v="Digital"/>
    <s v="Publicado"/>
    <s v="RESERVA PARCIAL"/>
    <s v="Ley 1266/08 art 3 lietral c, g, h, art 7 lietral 3,6"/>
    <s v="Ley 1266/08 art 3 lietral c, g, h, art 7 lietral 3,6"/>
    <m/>
  </r>
  <r>
    <x v="62"/>
    <s v="PR-GEDO-018"/>
    <x v="11"/>
    <s v="Notificación de actos administrativos"/>
    <s v="Procedimiento para notificar el contenido de las decisiones adoptadas por la Supersolidaria a través de actosadministrativos, de conformidad con las normas establecidas"/>
    <s v="Información"/>
    <s v="Servidor Interno"/>
    <s v="Informacion publica clasificada"/>
    <s v="Alta"/>
    <s v="Media"/>
    <n v="3"/>
    <s v="ALTA"/>
    <s v="Gestión Documental"/>
    <s v="Secretaria General"/>
    <s v="Todos"/>
    <s v="PROCESOS"/>
    <s v="Procesos de Contribuciones y Cobranzas"/>
    <s v="pdf"/>
    <s v="Español"/>
    <s v="Digital"/>
    <s v="Publicado"/>
    <s v="RESERVA PARCIAL"/>
    <s v="Ley 1266/08 art 3 lietral c, g, h, art 7 lietral 3,6"/>
    <s v="Ley 1266/08 art 3 lietral c, g, h, art 7 lietral 3,6"/>
    <m/>
  </r>
  <r>
    <x v="62"/>
    <s v="PR-GEDO-019"/>
    <x v="11"/>
    <s v="Administración de los documentos del SIG"/>
    <s v="Procedimiento que fortalece la documentación del Sistema Integrado de Gestión implementado en la Superintendencia , a través de la creación, actualización o eliminación de documentos que se deriven de las necesidades de los_x000a_  procesos"/>
    <s v="Información"/>
    <s v="Servidor Interno"/>
    <s v="Informacion publica clasificada"/>
    <s v="Alta"/>
    <s v="Media"/>
    <n v="3"/>
    <s v="ALTA"/>
    <s v="Gestión Documental"/>
    <s v="Secretaria General"/>
    <s v="Todos"/>
    <s v="PROGRAMAS"/>
    <s v="Programa de Gestión Documental"/>
    <s v="pdf"/>
    <s v="Español"/>
    <s v="Digital"/>
    <s v="Publicado"/>
    <s v="RESERVA PARCIAL"/>
    <s v="Ley 1266/08 art 3 lietral c, g, h, art 7 lietral 3,6"/>
    <s v="Ley 1266/08 art 3 lietral c, g, h, art 7 lietral 3,6"/>
    <m/>
  </r>
  <r>
    <x v="62"/>
    <s v="D-GEDO-010"/>
    <x v="11"/>
    <s v="Protocolo para la salida de documentos de los archivos de gestión"/>
    <s v="Protocolo donde se plantea como la herramienta para utilizar ante la necesidad de retiro de documentos y/o expedientes de las instalaciones de la Superintendencia"/>
    <s v="Información"/>
    <s v="Servidor Interno"/>
    <s v="Informacion publica reservada"/>
    <s v="Alta"/>
    <s v="Media"/>
    <n v="3"/>
    <s v="ALTA"/>
    <s v="Gestión Documental"/>
    <s v="Secretaria General"/>
    <s v="Todos"/>
    <s v="PROGRAMAS"/>
    <s v="Programa de Gestión Documental"/>
    <s v="pdf"/>
    <s v="Español"/>
    <s v="Digital"/>
    <s v="Disponible "/>
    <s v="RESERVA PARCIAL"/>
    <s v="Ley 1266/08 art 3 lietral c, g, h, art 7 lietral 3,6"/>
    <s v="Ley 1266/08 art 3 lietral c, g, h, art 7 lietral 3,6"/>
    <m/>
  </r>
  <r>
    <x v="62"/>
    <s v="D-GEDO-004"/>
    <x v="11"/>
    <s v="Sistema Integrado Conservación SIC"/>
    <s v="Documento que establece el Sistema Integrado de Conservación como una de las herramientas para salvaguardar el acervo documental de la Entidad"/>
    <s v="Información"/>
    <s v="Servidor Interno"/>
    <s v="Informacion publica reservada"/>
    <s v="Alta"/>
    <s v="Media"/>
    <n v="3"/>
    <s v="ALTA"/>
    <s v="Gestión Documental"/>
    <s v="Secretaria General"/>
    <s v="Todos"/>
    <s v="PROGRAMAS"/>
    <s v="Programa de Gestión Documental"/>
    <s v="pdf"/>
    <s v="Español"/>
    <s v="Digital"/>
    <s v="Disponible "/>
    <s v="RESERVA PARCIAL"/>
    <s v="Ley 1266/08 art 3 lietral c, g, h, art 7 lietral 3,6"/>
    <s v="Ley 1266/08 art 3 lietral c, g, h, art 7 lietral 3,6"/>
    <m/>
  </r>
  <r>
    <x v="62"/>
    <s v="D-GEDO-007"/>
    <x v="11"/>
    <s v="Registro Activos De Información"/>
    <s v="Es el inventario de la información pública que genera, adquiere, transforma o controla en su totalidad la Superintendencia de la Economía Solidaria."/>
    <s v="Información"/>
    <s v="Servidor Interno"/>
    <s v="Informacion publica clasificada"/>
    <s v="Alta"/>
    <s v="Media"/>
    <n v="3"/>
    <s v="ALTA"/>
    <s v="Gestión Documental"/>
    <s v="Secretaria General"/>
    <s v="Todos"/>
    <s v="N/A"/>
    <s v="N/A"/>
    <s v="xlsx"/>
    <s v="Español"/>
    <s v="Digital"/>
    <s v="Disponible "/>
    <s v="RESERVA PARCIAL"/>
    <s v="Ley 1266/08 art 3 lietral c, g, h, art 7 lietral 3,6"/>
    <s v="Ley 1266/08 art 3 lietral c, g, h, art 7 lietral 3,6"/>
    <m/>
  </r>
  <r>
    <x v="62"/>
    <s v="D-GEDO-008"/>
    <x v="11"/>
    <s v="Índice De Información Clasificada y Reservada Actualizada"/>
    <s v="Es el inventario de la información pública de la Superintendencia de la Economía Solidaria que ha sido calificada como clasificada o reservada"/>
    <s v="Información"/>
    <s v="Servidor Interno"/>
    <s v="Informacion publica clasificada"/>
    <s v="Alta"/>
    <s v="Media"/>
    <n v="3"/>
    <s v="ALTA"/>
    <s v="Gestión Documental"/>
    <s v="Secretaria General"/>
    <s v="Todos"/>
    <s v="N/A"/>
    <s v="N/A"/>
    <s v="xlsx"/>
    <s v="Español"/>
    <s v="Digital"/>
    <s v="Disponible "/>
    <s v="RESERVA PARCIAL"/>
    <s v="Ley 1266/08 art 3 lietral c, g, h, art 7 lietral 3,6"/>
    <s v="Ley 1266/08 art 3 lietral c, g, h, art 7 lietral 3,6"/>
    <m/>
  </r>
  <r>
    <x v="62"/>
    <s v="T-GEDO-001"/>
    <x v="11"/>
    <s v="Tabla de retención documental"/>
    <s v="Formato donde se registra las series, subseries con sus correspondientes tipos documentales, a las cuales se les asigna el tiempo de permanencia en cada etapa del ciclo vital de los documentos."/>
    <s v="Información"/>
    <s v="Servidor Interno"/>
    <s v="Informacion publica"/>
    <s v="Alta"/>
    <s v="Media"/>
    <n v="2"/>
    <s v="MEDIA"/>
    <s v="Gestión Documental"/>
    <s v="Secretaria General"/>
    <s v="todos"/>
    <s v="PROGRAMAS"/>
    <s v="Programa de Gestión Documental"/>
    <s v="xlsx"/>
    <s v="Español"/>
    <s v="Digital"/>
    <s v="Disponible "/>
    <s v="SIN RESERVA"/>
    <m/>
    <m/>
    <m/>
  </r>
  <r>
    <x v="62"/>
    <s v="FT-GEDO-002"/>
    <x v="11"/>
    <s v="Cuadro de clasificación documental"/>
    <s v="Formato que refleja la jerarquización dada a la documentación producida por la Supersolidaria y en el que se registran las series y subseries documentales con su respectiva codificación."/>
    <s v="Información"/>
    <s v="Servidor Interno"/>
    <s v="Informacion publica"/>
    <s v="Alta"/>
    <s v="Media"/>
    <n v="2"/>
    <s v="MEDIA"/>
    <s v="Gestión Documental"/>
    <s v="Secretaria General"/>
    <s v="todos"/>
    <s v="PROGRAMAS"/>
    <s v="Programa de Gestión Documental"/>
    <s v="xlsx"/>
    <s v="Español"/>
    <s v="Digital"/>
    <s v="Disponible "/>
    <s v="SIN RESERVA"/>
    <m/>
    <m/>
    <m/>
  </r>
  <r>
    <x v="62"/>
    <s v="FT-GEDO-003"/>
    <x v="11"/>
    <s v="Solicitud de modificación tabla de retención documental (TRD)"/>
    <s v="Es un formato donde solicitan cambios o modificación a las tablas de retención documental – TRD de la entidad"/>
    <s v="Información"/>
    <s v="Servidor Interno"/>
    <s v="Informacion publica clasificada"/>
    <s v="Alta"/>
    <s v="Media"/>
    <n v="3"/>
    <s v="ALTA"/>
    <s v="Gestión Documental"/>
    <s v="Secretaria General"/>
    <s v="Delegados- Profesionales"/>
    <s v="PROGRAMAS"/>
    <s v="Programa de Gestión Documental"/>
    <s v="xlsx"/>
    <s v="Español"/>
    <s v="Digital"/>
    <s v="Disponible "/>
    <s v="RESERVA PARCIAL"/>
    <s v="Ley 1266/08 art 3 lietral c, g, h, art 7 lietral 3,6"/>
    <s v="Ley 1266/08 art 3 lietral c, g, h, art 7 lietral 3,6"/>
    <m/>
  </r>
  <r>
    <x v="62"/>
    <s v="FT-GEDO-004"/>
    <x v="11"/>
    <s v="Tabla de valoración documental- TVD"/>
    <s v="Formato archivístico donde se registran las series documentales, a los cuales se asigna el tiempo de permanencia y su disposición final"/>
    <s v="Información"/>
    <s v="Servidor Interno"/>
    <s v="Informacion publica"/>
    <s v="Alta"/>
    <s v="Media"/>
    <n v="2"/>
    <s v="MEDIA"/>
    <s v="Gestión Documental"/>
    <s v="Secretaria General"/>
    <s v="Delegados- Profesionales"/>
    <s v="PROGRAMAS"/>
    <s v="PROGRAMA DE GESTIÓN DOCUMENTAL"/>
    <s v="xlsx"/>
    <s v="Español"/>
    <s v="Digital"/>
    <s v="Disponible "/>
    <s v="SIN RESERVA"/>
    <m/>
    <m/>
    <m/>
  </r>
  <r>
    <x v="62"/>
    <s v="FT-GEDO-005"/>
    <x v="11"/>
    <s v=" Plantilla interna entrega de correspondencia"/>
    <s v="Es una planilla que le permite al grupo de archivo y correspondencia, llevar un registro de entrega de la correspondencia interna de la entidad"/>
    <s v="Información"/>
    <s v="Servidor Interno"/>
    <s v="Informacion publica clasificada"/>
    <s v="Alta"/>
    <s v="Media"/>
    <n v="3"/>
    <s v="ALTA"/>
    <s v="Gestión Documental"/>
    <s v="Secretaria General"/>
    <s v="Técnico y Auxiliares"/>
    <s v="CONSECUTIVO COMUNICACIONES OFICIALES"/>
    <s v="Consecutivo de Comunicaciones oficiales Recibidas"/>
    <s v="xlsx"/>
    <s v="Español"/>
    <s v="Físico y/o digital"/>
    <s v="Disponible "/>
    <s v="RESERVA PARCIAL"/>
    <s v="Ley 1266/08 art 3 lietral c, g, h, art 7 lietral 3,6"/>
    <s v="Ley 1266/08 art 3 lietral c, g, h, art 7 lietral 3,6"/>
    <m/>
  </r>
  <r>
    <x v="63"/>
    <s v="FT-GEDO-006"/>
    <x v="11"/>
    <s v="Planilla envió de correspondencia certificada"/>
    <s v="Planilla que registra el control de envios de la correpondencia de la entidad"/>
    <s v="Información"/>
    <s v="Servidor Interno"/>
    <s v="Informacion publica clasificada"/>
    <s v="Alta"/>
    <s v="Media"/>
    <n v="3"/>
    <s v="ALTA"/>
    <s v="Gestión Documental"/>
    <s v="Secretaria General"/>
    <s v="Tecnico administrativo"/>
    <s v="CONSECUTIVO COMUNICACIONES OFICIALES"/>
    <s v="Consecutivo de Comunicaciones oficiales Recibidas"/>
    <s v="xlsx"/>
    <s v="Español"/>
    <s v="Físico y/o digital"/>
    <s v="Disponible "/>
    <s v="RESERVA PARCIAL"/>
    <s v="Ley 1266/08 art 3 lietral c, g, h, art 7 lietral 3,6"/>
    <s v="Ley 1266/08 art 3 lietral c, g, h, art 7 lietral 3,6"/>
    <m/>
  </r>
  <r>
    <x v="62"/>
    <s v="FT-GEDO-008"/>
    <x v="11"/>
    <s v="Formato único de inventario documental - FUID"/>
    <s v="Es un instrumento archivístico de recuperación de información que describe de manera exacta y precisa las series o suntos de un fondo documental."/>
    <s v="Información"/>
    <s v="Servidor Interno"/>
    <s v="Informacion publica clasificada"/>
    <s v="Alta"/>
    <s v="Media"/>
    <n v="3"/>
    <s v="ALTA"/>
    <s v="Gestión Documental"/>
    <s v="Secretaria General"/>
    <s v="todos"/>
    <s v="INVENTARIOS"/>
    <s v="Inventario Documental"/>
    <s v="xlsx"/>
    <s v="Español"/>
    <s v="Físico y/o digital"/>
    <s v="Disponible "/>
    <s v="RESERVA PARCIAL"/>
    <s v="Ley 1266/08 art 3 lietral c, g, h, art 7 lietral 3,6"/>
    <s v="Ley 1266/08 art 3 lietral c, g, h, art 7 lietral 3,6"/>
    <m/>
  </r>
  <r>
    <x v="62"/>
    <s v="FT-GEDO-009"/>
    <x v="11"/>
    <s v="Identificación de carpetas de archivo"/>
    <s v="Es un formato donde se registra la identificación de la carpeta, en las cuales muestra datos puntuales de los expedientes y/o unidades documentales."/>
    <s v="Información"/>
    <s v="Servidor Interno"/>
    <s v="Informacion publica clasificada"/>
    <s v="Alta"/>
    <s v="Media"/>
    <n v="3"/>
    <s v="ALTA"/>
    <s v="Gestión Documental"/>
    <s v="Secretaria General"/>
    <s v="todos"/>
    <s v="PROGRAMAS"/>
    <s v="Programa de Gestión Documental"/>
    <s v="xlsx"/>
    <s v="Español"/>
    <s v="Físico y/o digital"/>
    <s v="Disponible "/>
    <s v="RESERVA PARCIAL"/>
    <s v="Ley 1266/08 art 3 lietral c, g, h, art 7 lietral 3,6"/>
    <s v="Ley 1266/08 art 3 lietral c, g, h, art 7 lietral 3,6"/>
    <m/>
  </r>
  <r>
    <x v="62"/>
    <s v="FT-GEDO-010"/>
    <x v="11"/>
    <s v="Rotulo identificación cajas de archivo"/>
    <s v="Rotulo donde se registra la información y/o datos completos, identificando claramente las unidades documentales"/>
    <s v="Información"/>
    <s v="Servidor Interno"/>
    <s v="Informacion publica clasificada"/>
    <s v="Alta"/>
    <s v="Media"/>
    <n v="3"/>
    <s v="ALTA"/>
    <s v="Gestión Documental"/>
    <s v="Secretaria General"/>
    <s v="todos"/>
    <s v="PROGRAMAS"/>
    <s v="Programa de Gestión Documental"/>
    <s v="xlsx"/>
    <s v="Español"/>
    <s v="Físico y/o digital"/>
    <s v="Disponible "/>
    <s v="RESERVA PARCIAL"/>
    <s v="Ley 1266/08 art 3 lietral c, g, h, art 7 lietral 3,6"/>
    <s v="Ley 1266/08 art 3 lietral c, g, h, art 7 lietral 3,6"/>
    <m/>
  </r>
  <r>
    <x v="62"/>
    <s v="FT-GEDO-011"/>
    <x v="11"/>
    <s v="Hoja de control documental"/>
    <s v="Es un Control de los documentos al interior de los expedientes, en cumplimiento Acuerdo 02 de 2014 del Archivo General de la Nación."/>
    <s v="Información"/>
    <s v="Servidor Interno"/>
    <s v="Informacion publica clasificada"/>
    <s v="Alta"/>
    <s v="Media"/>
    <n v="3"/>
    <s v="ALTA"/>
    <s v="Gestión Documental"/>
    <s v="Secretaria General"/>
    <s v="todos"/>
    <s v="PROGRAMAS"/>
    <s v="Programa de Gestión Documental"/>
    <s v="xlsx"/>
    <s v="Español"/>
    <s v="Físico y/o digital"/>
    <s v="Disponible "/>
    <s v="RESERVA PARCIAL"/>
    <s v="Ley 1266/08 art 3 lietral c, g, h, art 7 lietral 3,6"/>
    <s v="Ley 1266/08 art 3 lietral c, g, h, art 7 lietral 3,6"/>
    <m/>
  </r>
  <r>
    <x v="62"/>
    <s v="FT-GEDO-012"/>
    <x v="11"/>
    <s v="Control entrega de documentos archivo de gestión"/>
    <s v="formato de control consulta y/o préstamo documental para los archivos de gestión"/>
    <s v="Información"/>
    <s v="Servidor Interno"/>
    <s v="Informacion publica clasificada"/>
    <s v="Alta"/>
    <s v="Media"/>
    <n v="3"/>
    <s v="ALTA"/>
    <s v="Gestión Documental"/>
    <s v="Secretaria General"/>
    <s v="todos"/>
    <s v="INSTRUMENTOS DE CONTROL DE PRESTAMOS DOCUMENTALES"/>
    <s v="N/A"/>
    <s v="xlsx"/>
    <s v="Español"/>
    <s v="Físico y/o digital"/>
    <s v="Disponible "/>
    <s v="RESERVA PARCIAL"/>
    <s v="Ley 1266/08 art 3 lietral c, g, h, art 7 lietral 3,6"/>
    <s v="Ley 1266/08 art 3 lietral c, g, h, art 7 lietral 3,6"/>
    <m/>
  </r>
  <r>
    <x v="62"/>
    <s v="FT-GEDO-013"/>
    <x v="11"/>
    <s v="Revisión calidad - productos de digitalización"/>
    <s v="Formato donde se relaciona el reporte de la revision del Control de Calidad de los productos digitalizados"/>
    <s v="Información"/>
    <s v="Servidor Interno"/>
    <s v="Informacion publica clasificada"/>
    <s v="Alta"/>
    <s v="Media"/>
    <n v="3"/>
    <s v="ALTA"/>
    <s v="Gestión Documental"/>
    <s v="Secretaria General"/>
    <s v="Tecnico administrativo"/>
    <s v="PROGRAMAS"/>
    <s v="Programa de Gestión Documental"/>
    <s v="xlsx"/>
    <s v="Español"/>
    <s v="Físico y/o digital"/>
    <s v="Disponible "/>
    <s v="RESERVA PARCIAL"/>
    <s v="Ley 1266/08 art 3 lietral c, g, h, art 7 lietral 3,6"/>
    <s v="Ley 1266/08 art 3 lietral c, g, h, art 7 lietral 3,6"/>
    <m/>
  </r>
  <r>
    <x v="62"/>
    <s v="FT-GEDO-014"/>
    <x v="11"/>
    <s v="Referencia cruzada para expediente"/>
    <s v="Formato donde se establece un doble control para una misma serie o subserie documental permitiendo el cruce de información para los documentos que su medio soporte requiere de unas condiciones medioambientales especiales, diferentes a las del papel de la unidad documental o expediente al que pertenecen por su composición química u orgánica."/>
    <s v="Información"/>
    <s v="Servidor Interno"/>
    <s v="Informacion publica clasificada"/>
    <s v="Alta"/>
    <s v="Media"/>
    <n v="3"/>
    <s v="ALTA"/>
    <s v="Gestión Documental"/>
    <s v="Secretaria General"/>
    <s v="Técnico"/>
    <s v="PROGRAMAS"/>
    <s v="Programa de Gestión Documental"/>
    <s v="xlsx"/>
    <s v="Español"/>
    <s v="Físico y/o digital"/>
    <s v="Disponible "/>
    <s v="RESERVA PARCIAL"/>
    <s v="Ley 1266/08 art 3 lietral c, g, h, art 7 lietral 3,6"/>
    <s v="Ley 1266/08 art 3 lietral c, g, h, art 7 lietral 3,6"/>
    <m/>
  </r>
  <r>
    <x v="62"/>
    <s v="FT-GEDO-015"/>
    <x v="11"/>
    <s v="Referencia cruzada para lugar de destino"/>
    <s v="Formato de referencia cruzada para lugar de destino, se utiliza para hacer alusión a un elemento datos que se en cuenta en otra parte del documento"/>
    <s v="Información"/>
    <s v="Servidor Interno"/>
    <s v="Informacion publica clasificada"/>
    <s v="Alta"/>
    <s v="Media"/>
    <n v="3"/>
    <s v="ALTA"/>
    <s v="Gestión Documental"/>
    <s v="Secretaria General"/>
    <s v="Técnico"/>
    <s v="PROGRAMAS"/>
    <s v="Programa de Gestión Documental"/>
    <s v="xlsx"/>
    <s v="Español"/>
    <s v="Físico y/o digital"/>
    <s v="Disponible "/>
    <s v="RESERVA PARCIAL"/>
    <s v="Ley 1266/08 art 3 lietral c, g, h, art 7 lietral 3,6"/>
    <s v="Ley 1266/08 art 3 lietral c, g, h, art 7 lietral 3,6"/>
    <m/>
  </r>
  <r>
    <x v="62"/>
    <s v="F-GEDO-016"/>
    <x v="11"/>
    <s v="Consulta y/o préstamo documental para archivos de gestión"/>
    <s v="formato de control consulta y/o préstamo documental para los archivos de gestión"/>
    <s v="Información"/>
    <s v="Servidor Interno"/>
    <s v="Informacion publica clasificada"/>
    <s v="Alta"/>
    <s v="Media"/>
    <n v="3"/>
    <s v="ALTA"/>
    <s v="Gestión Documental"/>
    <s v="Secretaria General"/>
    <s v="Técnico"/>
    <s v="INSTRUMENTOS DE CONTROL DE PRESTAMOS DOCUMENTALES"/>
    <s v="N/A"/>
    <s v="xlsx"/>
    <s v="Español"/>
    <s v="Físico y/o digital"/>
    <s v="Disponible "/>
    <s v="RESERVA PARCIAL"/>
    <s v="Ley 1266/08 art 3 lietral c, g, h, art 7 lietral 3,6"/>
    <s v="Ley 1266/08 art 3 lietral c, g, h, art 7 lietral 3,6"/>
    <m/>
  </r>
  <r>
    <x v="62"/>
    <s v="FT-GEDO-017"/>
    <x v="11"/>
    <s v="Verificación de limpieza en areas de archivo"/>
    <s v="Registro que se lleva para contemplar la adecuada limpieza del área del archivo, por parte del personal encargado"/>
    <s v="Información"/>
    <s v="Servidor Interno"/>
    <s v="Informacion publica clasificada"/>
    <s v="Alta"/>
    <s v="Media"/>
    <n v="3"/>
    <s v="ALTA"/>
    <s v="Gestión Documental"/>
    <s v="Secretaria General"/>
    <s v="Auxiliares de servicios Generales"/>
    <s v="PROGRAMAS"/>
    <s v="Programa de Gestión Documental"/>
    <s v="xlsx"/>
    <s v="Español"/>
    <s v="Físico y/o digital"/>
    <s v="Disponible "/>
    <s v="RESERVA PARCIAL"/>
    <s v="Ley 1266/08 art 3 lietral c, g, h, art 7 lietral 3,6"/>
    <s v="Ley 1266/08 art 3 lietral c, g, h, art 7 lietral 3,6"/>
    <m/>
  </r>
  <r>
    <x v="62"/>
    <s v="FT-GEDO-018"/>
    <x v="11"/>
    <s v="Control de visita deposito externo de archivo"/>
    <s v="Es un control de visita que verifica las especificaciones técnicas y los requisitos que debe cumplir la prestación de los servicios de depósito de archivo, en cumplimiento a lo establecido en el Acuerdo No. 008 DE 2014 del AGN"/>
    <s v="Información"/>
    <s v="Servidor Interno"/>
    <s v="Informacion publica clasificada"/>
    <s v="Alta"/>
    <s v="Media"/>
    <n v="3"/>
    <s v="ALTA"/>
    <s v="Gestión Documental"/>
    <s v="Secretaria General"/>
    <s v="Profesionales- Técnicos"/>
    <s v="PROGRAMAS"/>
    <s v="Programa de Gestión Documental"/>
    <s v="xlsx"/>
    <s v="Español"/>
    <s v="Físico y/o digital"/>
    <s v="Disponible "/>
    <s v="RESERVA PARCIAL"/>
    <s v="Ley 1266/08 art 3 lietral c, g, h, art 7 lietral 3,6"/>
    <s v="Ley 1266/08 art 3 lietral c, g, h, art 7 lietral 3,6"/>
    <m/>
  </r>
  <r>
    <x v="62"/>
    <s v="T-GEDO-020"/>
    <x v="11"/>
    <s v="Visita seguimiento a la gestión documental"/>
    <s v="Registro que tiene como propósito verificar el estado de los archivos de gestión y hacer seguimiento al desarrollo de los procesos de la gestión documental, tales como: producción, gestión y trámite, organización y transferencia documental;"/>
    <s v="Información"/>
    <s v="Servidor Interno"/>
    <s v="Informacion publica clasificada"/>
    <s v="Alta"/>
    <s v="Media"/>
    <n v="3"/>
    <s v="ALTA"/>
    <s v="Gestión Documental"/>
    <s v="Secretaria General"/>
    <s v="Profesionales- Técnicos"/>
    <s v="PROGRAMAS"/>
    <s v="Programa de Gestión Documental"/>
    <s v="xlsx"/>
    <s v="Español"/>
    <s v="Físico y/o digital"/>
    <s v="Disponible "/>
    <s v="RESERVA PARCIAL"/>
    <s v="Ley 1266/08 art 3 lietral c, g, h, art 7 lietral 3,6"/>
    <s v="Ley 1266/08 art 3 lietral c, g, h, art 7 lietral 3,6"/>
    <m/>
  </r>
  <r>
    <x v="62"/>
    <s v="F-GEDO-023"/>
    <x v="11"/>
    <s v="Formato retiro temporal de documentos, archivos y expedientes"/>
    <s v="Formato para adelantar solicitud de autorización, el servidor público (funcionario o contratista) debe diligenciar este formato y allegar la documentación requerida."/>
    <s v="Información"/>
    <s v="Servidor Interno"/>
    <s v="Informacion publica clasificada"/>
    <s v="Alta"/>
    <s v="Media"/>
    <n v="3"/>
    <s v="ALTA"/>
    <s v="Gestión Documental"/>
    <s v="Secretaria General"/>
    <s v="Todos"/>
    <s v="INSTRUMENTOS DE CONTROL DE PRESTAMOS DOCUMENTALES"/>
    <s v="N/A"/>
    <s v="xlsx"/>
    <s v="Español"/>
    <s v="Físico y/o digital"/>
    <s v="Disponible "/>
    <s v="RESERVA PARCIAL"/>
    <s v="Ley 1266/08 art 3 lietral c, g, h, art 7 lietral 3,6"/>
    <s v="Ley 1266/08 art 3 lietral c, g, h, art 7 lietral 3,6"/>
    <m/>
  </r>
  <r>
    <x v="64"/>
    <s v="GEDO-001-7E9"/>
    <x v="11"/>
    <s v="Programa de seguimiento de resoluciones"/>
    <s v="Actividades relacionadas con las resoluciones generadas por la Entidad"/>
    <s v="Información"/>
    <s v="Servidor Interno"/>
    <s v="Informacion publica reservada"/>
    <s v="Alta"/>
    <s v="Alta"/>
    <n v="3"/>
    <s v="ALTA"/>
    <s v="SECRETARIA GENERAL"/>
    <s v="Secretaria General"/>
    <s v="Secretaria General"/>
    <s v="RESOLUCIONES"/>
    <s v="N/A"/>
    <s v="xlsx"/>
    <s v="Español"/>
    <s v="Físico y/o digital"/>
    <s v="Disponible "/>
    <s v="RESERVA PARCIAL"/>
    <s v="Ley 1266/08 art 3 lietral c, g, h, art 7 lietral 3,6"/>
    <s v="Ley 1266/08 art 3 lietral c, g, h, art 7 lietral 3,6"/>
    <m/>
  </r>
  <r>
    <x v="64"/>
    <s v="GEDO-002-7E9"/>
    <x v="11"/>
    <s v="Plantilla constancia de ejecutoria"/>
    <s v="Planilla de certifica que el Acto Administrativo"/>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3-7E9"/>
    <x v="11"/>
    <s v="Plantilla constancia de notificación personal pliego de cargo"/>
    <s v="Planilla de constancia de Notificación personal pliego de cargos"/>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4-7E9"/>
    <x v="11"/>
    <s v="Plantilla constancia de notificación por conducta concluyente"/>
    <s v="Planilla de constancia notificación por conducta concluyente"/>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5-7E9"/>
    <x v="11"/>
    <s v="Plantilla formato Constancia notificación personal"/>
    <s v="Planilla de Constancia notificación personal"/>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6-7E9"/>
    <x v="11"/>
    <s v="Plantilla formato de publicación para citación notificación personal"/>
    <s v="Planilla de Publicación de citación para notificación personal"/>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7-7E9"/>
    <x v="11"/>
    <s v="Plantilla notificación personal electrónica pliego de cargos"/>
    <s v="Planilla de notificación personal electrónica pliego de cargos"/>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8-7E9"/>
    <x v="11"/>
    <s v="Plantilla notificación personal electrónica"/>
    <s v="Planilla de notificación personal electrónica"/>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9-7E9"/>
    <x v="11"/>
    <s v="Plantilla notificación por aviso en página web y cartelera"/>
    <s v="Planilla de notificación por aviso - publicación web"/>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10-7E9"/>
    <x v="11"/>
    <s v="Plantilla notificación por aviso pliego"/>
    <s v="planilla de notificacion por aviso pliego de cargos"/>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11-7E9"/>
    <x v="11"/>
    <s v="Plantilla oficio citación a notificacion personal"/>
    <s v="Planilla de citacion para notificacion personal"/>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4"/>
    <s v="GEDO-0012-7E9"/>
    <x v="11"/>
    <s v="Plantilla oficio notificación por aviso"/>
    <s v="Planilla de notificacion por aviso"/>
    <s v="Información"/>
    <s v="Servidor Interno"/>
    <s v="Informacion publica reservada"/>
    <s v="Alta"/>
    <s v="Alta"/>
    <n v="3"/>
    <s v="ALTA"/>
    <s v="SECRETARIA GENERAL"/>
    <s v="Secretaria General"/>
    <s v="Secretaria General"/>
    <s v="PROCESOS"/>
    <s v="Procesos de Contribuciones y Cobranzas"/>
    <s v="docx"/>
    <s v="Español"/>
    <s v="Físico y/o digital"/>
    <s v="Publicado"/>
    <s v="RESERVA PARCIAL"/>
    <s v="Ley 1266/08 art 3 lietral c, g, h, art 7 lietral 3,6"/>
    <s v="Ley 1266/08 art 3 lietral c, g, h, art 7 lietral 3,6"/>
    <m/>
  </r>
  <r>
    <x v="62"/>
    <s v="D-GEDO-006 "/>
    <x v="11"/>
    <s v="Plan Institucional de Archivos-PINAR"/>
    <s v="Instrumento para la planeación de la función archivística, articulado con los planes y proyectos de la entidad"/>
    <s v="Información"/>
    <s v="PABLO"/>
    <s v="Informacion publica reservada"/>
    <s v="Alta"/>
    <s v="Media"/>
    <n v="3"/>
    <s v="ALTA"/>
    <s v="Gestión Documental"/>
    <s v="Secretaria General"/>
    <s v="Todos"/>
    <s v="PROGRAMAS"/>
    <s v="Programa de Gestión Documental"/>
    <s v="pdf"/>
    <s v="Español"/>
    <s v="Digital"/>
    <s v="Publicado"/>
    <s v="RESERVA PARCIAL"/>
    <s v="Ley 1266/08 art 3 lietral c, g, h, art 7 lietral 3,6"/>
    <s v="Ley 1266/08 art 3 lietral c, g, h, art 7 lietral 3,6"/>
    <m/>
  </r>
  <r>
    <x v="65"/>
    <s v="F-GEDO-024"/>
    <x v="11"/>
    <s v="Ficha diagnóstico transferencia entidades"/>
    <s v="Formato para consolidar información requerida aprobar transferencias documentales"/>
    <s v="Información"/>
    <s v="PABLO"/>
    <s v="Informacion publica clasificada"/>
    <s v="Baja"/>
    <s v="Baja"/>
    <n v="1"/>
    <s v="BAJA"/>
    <s v="Gestión Documental"/>
    <s v="Secretaria General"/>
    <s v="Profesionales- Técnicos"/>
    <s v="N/A"/>
    <s v="N/A"/>
    <s v="xlsx"/>
    <s v="Español"/>
    <s v="Físico y/o digital"/>
    <s v="Disponible "/>
    <s v="SIN RESERVA"/>
    <m/>
    <m/>
    <m/>
  </r>
  <r>
    <x v="66"/>
    <s v="FT-FEDO-025 "/>
    <x v="11"/>
    <s v="INDICE DE EXPEDIENTE ELECTRÓNICO"/>
    <s v="Formato de control de contenido de un expediente"/>
    <s v="Información"/>
    <s v="PABLO"/>
    <s v="Informacion publica clasificada"/>
    <s v="Baja"/>
    <s v="Baja"/>
    <n v="1"/>
    <s v="BAJA"/>
    <s v="Gestión Documental"/>
    <s v="Secretaria General"/>
    <s v="Todos"/>
    <s v="N/A"/>
    <s v="N/A"/>
    <s v="xlsx"/>
    <s v="Español"/>
    <s v="Físico y/o digital"/>
    <s v="Disponible "/>
    <s v="SIN RESERVA"/>
    <m/>
    <m/>
    <m/>
  </r>
  <r>
    <x v="62"/>
    <s v="GU-GEDO-001 "/>
    <x v="11"/>
    <s v="Guía para la aplicación del protocolo de contingencia para la recepción, digitalización y envío de comunicaciones oficiales"/>
    <s v="Guía que definir los parámetros temporales para prestar los servicios de recepción, radicación, digitalización y envío centralizado de comunicaciones propias a las funciones de la Supersolidaria"/>
    <s v="Información"/>
    <s v="PABLO"/>
    <s v="Informacion publica clasificada"/>
    <s v="Alta"/>
    <s v="Media"/>
    <n v="3"/>
    <s v="ALTA"/>
    <s v="Gestión Documental"/>
    <s v="Secretaria General"/>
    <s v="Tecnico administrativo"/>
    <s v="PROGRAMAS"/>
    <s v="Programa de Gestión Documental"/>
    <s v="pdf"/>
    <s v="Español"/>
    <s v="Digital"/>
    <s v="Publicado"/>
    <s v="RESERVA PARCIAL"/>
    <s v="Ley 1266/08 art 3 lietral c, g, h, art 7 lietral 3,6"/>
    <s v="Ley 1266/08 art 3 lietral c, g, h, art 7 lietral 3,6"/>
    <m/>
  </r>
  <r>
    <x v="30"/>
    <s v="PL-GITH-002"/>
    <x v="12"/>
    <s v="PL-GITH-002 Plan de desvinculación laboral asistida"/>
    <s v="Documento que contiene los lineamientos para la desvinculación de los funcionarios por las causales determinadas en el decreto reglamentario que rige el sector publico."/>
    <s v="Información"/>
    <s v="PABLO"/>
    <s v="Informacion publica clasificada"/>
    <s v="Media"/>
    <s v="Alta"/>
    <n v="3"/>
    <s v="ALTA"/>
    <s v="Grupo Interno de Talento Humano"/>
    <s v="OAPS"/>
    <s v="PROFESIONAL ESPECIALIZADO"/>
    <s v="N/A"/>
    <s v="N/A"/>
    <s v="pdf"/>
    <s v="Español"/>
    <s v="Digital"/>
    <s v="Publicado"/>
    <s v="RESERVA PARCIAL"/>
    <s v="Ley 1712/14 art 6 lietral d, art 18 lietral a"/>
    <s v="Ley 1712/14 art 6 lietral d, art 18 lietral a"/>
    <m/>
  </r>
  <r>
    <x v="1"/>
    <s v="PL-GITH-003"/>
    <x v="12"/>
    <s v="PL-GITH-003 Plan anual de incentivos 2023"/>
    <s v="Contine los Incentivos para los funcionarios de carrera y libre nombramiento por evaluación de desempeño"/>
    <s v="Información"/>
    <s v="PABLO"/>
    <s v="Informacion publica"/>
    <s v="Baja"/>
    <s v="Alta"/>
    <n v="2"/>
    <s v="MEDIA"/>
    <s v="Grupo Interno de Talento Humano"/>
    <s v="OAPS"/>
    <s v="PROFESIONAL ESPECIALIZADO"/>
    <s v="N/A"/>
    <s v="N/A"/>
    <s v="pdf"/>
    <s v="Español"/>
    <s v="Digital"/>
    <s v="Publicado"/>
    <s v="RESERVA PARCIAL"/>
    <s v="Ley 1712/14 art 6 lietral d, art 18 lietral a"/>
    <s v="Ley 1712/14 art 6 lietral d, art 18 lietral a"/>
    <m/>
  </r>
  <r>
    <x v="67"/>
    <s v="PR-GITH-008"/>
    <x v="12"/>
    <s v="Formulación, seguimiento y evaluación del programa de bienestar social e incentivos"/>
    <s v="Procedimiento para la elaboración, ejecución del plan de bienestar"/>
    <s v="Información"/>
    <s v="PABLO"/>
    <s v="Informacion publica"/>
    <s v="Baja"/>
    <s v="Alta"/>
    <n v="2"/>
    <s v="MEDIA"/>
    <s v="Grupo Interno de Talento Humano"/>
    <s v="OAPS"/>
    <s v="PROFESIONAL ESPECIALIZADO"/>
    <s v="PROGRAMAS"/>
    <s v="PROGRAMA DE CAPACITACIÓN"/>
    <s v="pdf"/>
    <s v="Español"/>
    <s v="Digital"/>
    <s v="Disponible "/>
    <s v="RESERVA PARCIAL"/>
    <s v="Ley 1266/08 art 3 lietral c, g, h, art 7 lietral 3,6"/>
    <s v="Ley 1266/08 art 3 lietral c, g, h, art 7 lietral 3,6"/>
    <m/>
  </r>
  <r>
    <x v="67"/>
    <s v="PR-GITH-011"/>
    <x v="12"/>
    <s v="Inducción, reinducción, capacitación y entrenamiento"/>
    <s v="Procedimiento para el desarrollo de los procesos de capacitación"/>
    <s v="Información"/>
    <s v="PABLO"/>
    <s v="Informacion publica"/>
    <s v="Baja"/>
    <s v="Alta"/>
    <n v="2"/>
    <s v="MEDIA"/>
    <s v="Grupo Interno de Talento Humano"/>
    <s v="OAPS"/>
    <s v="PROFESIONAL ESPECIALIZADO"/>
    <s v="PROGRAMAS"/>
    <s v="PROGRAMA DE INDUCCIÓN Y REINDUCCIÓN"/>
    <s v="pdf"/>
    <s v="Español"/>
    <s v="Digital"/>
    <s v="Disponible "/>
    <s v="RESERVA PARCIAL"/>
    <s v="Ley 1266/08 art 3 lietral c, g, h, art 7 lietral 3,6"/>
    <s v="Ley 1266/08 art 3 lietral c, g, h, art 7 lietral 3,6"/>
    <m/>
  </r>
  <r>
    <x v="68"/>
    <s v="FT-GITH-010"/>
    <x v="12"/>
    <s v="Compromiso asistencia actividades capacitación y bienestar"/>
    <s v="Formato funcionarios firman que van a asistir a una actividad de bienestar o capacitación incluye nombre, firma y cedula del servidor - huella"/>
    <s v="Información"/>
    <s v="PABLO"/>
    <s v="Informacion publica reservada"/>
    <s v="Alta"/>
    <s v="Alta"/>
    <n v="3"/>
    <s v="ALTA"/>
    <s v="Grupo Interno de Talento Humano"/>
    <s v="OAPS"/>
    <s v="PROFESIONAL ESPECIALIZADO"/>
    <s v="PROGRAMAS"/>
    <s v="PROGRAMA DE CAPACITACIÓN"/>
    <s v="xlsx"/>
    <s v="Español"/>
    <s v="Digital"/>
    <s v="Disponible "/>
    <s v="RESERVA PARCIAL"/>
    <s v="Ley 1266/08 art 3 lietral c, g, h, art 7 lietral 3,6"/>
    <s v="Ley 1266/08 art 3 lietral c, g, h, art 7 lietral 3,6"/>
    <m/>
  </r>
  <r>
    <x v="1"/>
    <s v="FT-GITH-017"/>
    <x v="12"/>
    <s v="Evaluación jornada capacitación"/>
    <s v="Formato -evaluación al finalizar de las jornadas de capacitación sobre aspectos logisticos, del capacitador"/>
    <s v="Información"/>
    <s v="PABLO"/>
    <s v="Informacion publica clasificada"/>
    <s v="Media"/>
    <s v="Alta"/>
    <n v="3"/>
    <s v="ALTA"/>
    <s v="Grupo Interno de Talento Humano"/>
    <s v="OAPS"/>
    <s v="PROFESIONAL ESPECIALIZADO"/>
    <s v="PROGRAMAS"/>
    <s v="PROGRAMA DE CAPACITACIÓN"/>
    <s v="xlsx"/>
    <s v="Español"/>
    <s v="Digital"/>
    <s v="Disponible "/>
    <s v="RESERVA PARCIAL"/>
    <s v="Ley 1712/14 art 6 lietral d, art 18 lietral a"/>
    <s v="Ley 1712/14 art 6 lietral d, art 18 lietral a"/>
    <m/>
  </r>
  <r>
    <x v="1"/>
    <s v="FT-GITH-018"/>
    <x v="12"/>
    <s v="Transferencia aprendizaje"/>
    <s v="Formato se aplica despues de 3 meses de realizada una capacitación con intensidad horario superior a 12 horas, para evaluar el impacto de la capacitación"/>
    <s v="Información"/>
    <s v="PABLO"/>
    <s v="Informacion publica clasificada"/>
    <s v="Media"/>
    <s v="Alta"/>
    <n v="3"/>
    <s v="ALTA"/>
    <s v="Grupo Interno de Talento Humano"/>
    <s v="OAPS"/>
    <s v="PROFESIONAL ESPECIALIZADO"/>
    <s v="PROGRAMAS"/>
    <s v="PROGRAMA DE CAPACITACIÓN"/>
    <s v="xlsx"/>
    <s v="Español"/>
    <s v="Digital"/>
    <s v="Disponible "/>
    <s v="RESERVA PARCIAL"/>
    <s v="OTRO"/>
    <s v="OTRO"/>
    <m/>
  </r>
  <r>
    <x v="1"/>
    <s v="FT-GITH-020"/>
    <x v="12"/>
    <s v="Evaluación percepción inducción"/>
    <s v="Formato -evaluación al finalizar de las jornadas de inducción sobre aspectos logisticos, del capacitador"/>
    <s v="Información"/>
    <s v="PABLO"/>
    <s v="Informacion publica reservada"/>
    <s v="Alta"/>
    <s v="Alta"/>
    <n v="3"/>
    <s v="ALTA"/>
    <s v="Grupo Interno de Talento Humano"/>
    <s v="OAPS"/>
    <s v="PROFESIONAL ESPECIALIZADO"/>
    <s v="PROGRAMAS"/>
    <s v="PROGRAMA DE INDUCCIÓN Y REINDUCCIÓN"/>
    <s v="xlsx"/>
    <s v="Español"/>
    <s v="Digital"/>
    <s v="Disponible "/>
    <s v="RESERVA PARCIAL"/>
    <s v="Ley 1712/14 art 6 lietral d, art 18 lietral a"/>
    <s v="Ley 1712/14 art 6 lietral d, art 18 lietral a"/>
    <m/>
  </r>
  <r>
    <x v="1"/>
    <s v="FT-GITH-022"/>
    <x v="12"/>
    <s v="Lista chequeo inducción puesto trabajo"/>
    <s v="Formato incluye datos del nuevo funcionario, una lista de chequeo refeente a la inducción al puesto de trabajo que realiza el superior inmediato y va firmada por el funcionario, el tutor y jefe de área"/>
    <s v="Información"/>
    <s v="PABLO"/>
    <s v="Informacion publica clasificada"/>
    <s v="Media"/>
    <s v="Alta"/>
    <n v="3"/>
    <s v="ALTA"/>
    <s v="Grupo Interno de Talento Humano"/>
    <s v="OAPS"/>
    <s v="PROFESIONAL ESPECIALIZADO"/>
    <s v="PROGRAMAS"/>
    <s v="PROGRAMA DE INDUCCIÓN Y REINDUCCIÓN"/>
    <s v="pdf"/>
    <s v="Español"/>
    <s v="Digital"/>
    <s v="Disponible "/>
    <s v="RESERVA PARCIAL"/>
    <s v="Ley 1712/14 art 6 lietral d, art 18 lietral a"/>
    <s v="Ley 1712/14 art 6 lietral d, art 18 lietral a"/>
    <m/>
  </r>
  <r>
    <x v="67"/>
    <s v="FT-GITH-023"/>
    <x v="12"/>
    <s v="dentificación necesidades capacitación dependencias"/>
    <s v="Matriz en el cual las áreas remiten las necesidades de capacitacitación"/>
    <s v="Información"/>
    <s v="PABLO"/>
    <s v="Informacion publica clasificada"/>
    <s v="Media"/>
    <s v="Alta"/>
    <n v="3"/>
    <s v="ALTA"/>
    <s v="Grupo Interno de Talento Humano"/>
    <s v="OAPS"/>
    <s v="PROFESIONAL ESPECIALIZADO"/>
    <s v="PROGRAMAS"/>
    <s v="PROGRAMA DE CAPACITACIÓN"/>
    <s v="xlsx"/>
    <s v="Español"/>
    <s v="Digital"/>
    <s v="Disponible "/>
    <s v="RESERVA PARCIAL"/>
    <s v="OTRO"/>
    <s v="OTRO"/>
    <m/>
  </r>
  <r>
    <x v="1"/>
    <s v="FT-GITH-024"/>
    <x v="12"/>
    <s v="Matriz necesidades aprendizaje organizacional"/>
    <s v="matriz consolida la información anterior"/>
    <s v="Información"/>
    <s v="PABLO"/>
    <s v="Informacion publica clasificada"/>
    <s v="Media"/>
    <s v="Alta"/>
    <n v="3"/>
    <s v="ALTA"/>
    <s v="Grupo Interno de Talento Humano"/>
    <s v="OAPS"/>
    <s v="PROFESIONAL ESPECIALIZADO"/>
    <s v="PROGRAMAS"/>
    <s v="PROGRAMA DE CAPACITACIÓN"/>
    <s v="xlsx"/>
    <s v="Español"/>
    <s v="Digital"/>
    <s v="Disponible "/>
    <s v="RESERVA PARCIAL"/>
    <s v="OTRO"/>
    <s v="OTRO"/>
    <m/>
  </r>
  <r>
    <x v="1"/>
    <s v="GEDO-0013-7E9"/>
    <x v="12"/>
    <s v="Encuesta virtual"/>
    <s v="Datos personales, nombre, identificación, correo"/>
    <s v="Información"/>
    <s v="Drive"/>
    <s v="Informacion publica reservada"/>
    <s v="Alta"/>
    <s v="Alta"/>
    <n v="3"/>
    <s v="ALTA"/>
    <s v="Grupo Interno de Talento Humano"/>
    <s v="OAPS"/>
    <s v="FUNCIONARIOS"/>
    <s v="PROGRAMAS"/>
    <s v="PROGRAMA DE CAPACITACIÓN"/>
    <s v="xlsx"/>
    <s v="Español"/>
    <s v="Digital"/>
    <s v="Disponible "/>
    <s v="RESERVA PARCIAL"/>
    <s v="Ley 1712/14 art 6 lietral d, art 18 lietral a"/>
    <s v="Ley 1712/14 art 6 lietral d, art 18 lietral a"/>
    <m/>
  </r>
  <r>
    <x v="1"/>
    <s v="GEDO-0014-7E9"/>
    <x v="12"/>
    <s v="Plataforma Moodle- cursos asincronicos de capacitación e inducción"/>
    <s v="Datos personales, nombre, identificación, correo"/>
    <s v="Software"/>
    <s v="Servidor Nube"/>
    <s v="Informacion publica clasificada"/>
    <s v="Alta"/>
    <s v="Baja"/>
    <n v="2"/>
    <s v="MEDIA"/>
    <s v="Grupo Interno de Talento Humano"/>
    <s v="OAPS"/>
    <s v="FUNCIONARIOS"/>
    <s v="PROGRAMAS"/>
    <s v="PROGRAMA DE CAPACITACIÓN"/>
    <s v="N/A"/>
    <s v="Español"/>
    <s v="Digital"/>
    <s v="Disponible "/>
    <s v="RESERVA PARCIAL"/>
    <s v="Ley 1712/14 art 6 lietral d, art 18 lietral a"/>
    <s v="Ley 1712/14 art 6 lietral d, art 18 lietral a"/>
    <m/>
  </r>
  <r>
    <x v="69"/>
    <s v="GAD-001-7E9"/>
    <x v="13"/>
    <s v="Informes de Balance Social"/>
    <s v="Informe que evidencia los resultados de la medición relacionada con la responsabilidad social de las cooperativas de ahorro y crédito del sector solidario"/>
    <s v="Información"/>
    <s v="https://www.supersolidaria.gov.co/es/content/gad-estudios-economicos"/>
    <s v="Informacion publica"/>
    <s v="Baja"/>
    <s v="Baja"/>
    <n v="1"/>
    <s v="BAJA"/>
    <s v="Grupo de Analítica de Datos de la Superintendencia de la Economía Solidaria"/>
    <s v="Coordinador del Grupo de Analítica de Datos"/>
    <s v="Organizaciones y Grupos de Interés"/>
    <s v="ESTUDIOS SOCIOECONÓMICOS Y FINANCIEROS DEL _x000a_SECTOR SOLIDARIO"/>
    <s v="Reportes del sector solidario"/>
    <s v="pdf"/>
    <s v="Español"/>
    <s v="Digital"/>
    <s v="Publicado"/>
    <s v="SIN RESERVA"/>
    <s v="Ley 1266/08 art 3 lietral c, g, h, art 7 lietral 3,6"/>
    <s v="Ley 1266/08 art 3 lietral c, g, h, art 7 lietral 3,6"/>
    <m/>
  </r>
  <r>
    <x v="19"/>
    <s v="GAD-002-7E9"/>
    <x v="13"/>
    <s v="Reportes técnicos"/>
    <s v="Serie de reportes ténicos publicados por el Grupo Analítica de Datos donde se detalla los resultados o hallazgos de una investigación o proyecto, generalmente de naturaleza técnica"/>
    <s v="Información"/>
    <s v="https://www.supersolidaria.gov.co/es/content/gad-estudios-economicos"/>
    <s v="Informacion publica"/>
    <s v="Baja"/>
    <s v="Baja"/>
    <n v="1"/>
    <s v="BAJA"/>
    <s v="Grupo de Analítica de Datos de la Superintendencia de la Economía Solidaria"/>
    <s v="Coordinador del Grupo de Analítica de Datos"/>
    <s v="Organizaciones y Grupos de Interés"/>
    <s v="ESTUDIOS SOCIOECONÓMICOS Y FINANCIEROS DEL _x000a_SECTOR SOLIDARIO"/>
    <s v="Reportes del sector solidario"/>
    <s v="pdf"/>
    <s v="Español"/>
    <s v="Digital"/>
    <s v="Publicado"/>
    <s v="SIN RESERVA"/>
    <s v="Ley 1266/08 art 3 lietral c, g, h, art 7 lietral 3,6"/>
    <s v="Ley 1266/08 art 3 lietral c, g, h, art 7 lietral 3,6"/>
    <m/>
  </r>
  <r>
    <x v="19"/>
    <s v="GAD-003-7E9"/>
    <x v="13"/>
    <s v="Documentos de Trabajo Solidario (DTS)"/>
    <s v="Serie de documentos de trabajo que corresponden a una investigación exhaustiva sobre un tema en particular"/>
    <s v="Información"/>
    <s v="https://www.supersolidaria.gov.co/es/content/gad-estudios-economicos"/>
    <s v="Informacion publica"/>
    <s v="Baja"/>
    <s v="Baja"/>
    <n v="1"/>
    <s v="BAJA"/>
    <s v="Grupo de Analítica de Datos de la Superintendencia de la Economía Solidaria"/>
    <s v="Coordinador del Grupo de Analítica de Datos"/>
    <s v="Organizaciones y Grupos de Interés"/>
    <s v="ESTUDIOS SOCIOECONÓMICOS Y FINANCIEROS DEL _x000a_SECTOR SOLIDARIO"/>
    <s v="Estudio socioeconómico"/>
    <s v="pdf"/>
    <s v="Español"/>
    <s v="Digital"/>
    <s v="Publicado"/>
    <s v="SIN RESERVA"/>
    <s v="Ley 1266/08 art 3 lietral c, g, h, art 7 lietral 3,6"/>
    <s v="Ley 1266/08 art 3 lietral c, g, h, art 7 lietral 3,6"/>
    <m/>
  </r>
  <r>
    <x v="19"/>
    <s v="GAD-004-7E9"/>
    <x v="13"/>
    <s v="Boletines"/>
    <s v="Serie de boletines donde se reporta de manera muy corta, cifras muy específicas sobre departamentos, regiones o temas sociales o demográficos"/>
    <s v="Información"/>
    <s v="https://www.supersolidaria.gov.co/es/content/gad-estudios-economicos"/>
    <s v="Informacion publica"/>
    <s v="Baja"/>
    <s v="Baja"/>
    <n v="1"/>
    <s v="BAJA"/>
    <s v="Grupo de Analítica de Datos de la Superintendencia de la Economía Solidaria"/>
    <s v="Coordinador del Grupo de Analítica de Datos"/>
    <s v="Organizaciones y Grupos de Interés"/>
    <s v="INFORMES"/>
    <s v="Informes de Análisis del Sector solidario"/>
    <s v="pdf"/>
    <s v="Español"/>
    <s v="Digital"/>
    <s v="Publicado"/>
    <s v="SIN RESERVA"/>
    <s v="Ley 1266/08 art 3 lietral c, g, h, art 7 lietral 3,6"/>
    <s v="Ley 1266/08 art 3 lietral c, g, h, art 7 lietral 3,6"/>
    <m/>
  </r>
  <r>
    <x v="69"/>
    <s v="GAD-005-7E9"/>
    <x v="13"/>
    <s v="Bases de datos cruce de deudores superfinanciera"/>
    <s v="Base de datos de deudores reportados en la Superfinanciera y la Supersolidaria"/>
    <s v="Información"/>
    <s v="DRIVE"/>
    <s v="Informacion publica reservada"/>
    <s v="Alta"/>
    <s v="Baja"/>
    <n v="3"/>
    <s v="ALTA"/>
    <s v="Grupo de Analítica de Datos de la Superintendencia de la Economía Solidaria"/>
    <s v="Coordinador del Grupo de Analítica de Datos"/>
    <s v="Grupo de Analítica de Datos de la Superintendencia de la Economía Solidaria"/>
    <s v="N/A"/>
    <s v="N/A"/>
    <s v="xlsx"/>
    <s v="Español"/>
    <s v="Digital"/>
    <s v="Disponible "/>
    <s v="RESERVA TOTAL"/>
    <s v="Ley 1712/14 art 19 literal e"/>
    <s v="Ley 1712/14 art 19 literal e"/>
    <m/>
  </r>
  <r>
    <x v="69"/>
    <s v="GAD-006-7E9"/>
    <x v="13"/>
    <s v="Tableros de información dinámica"/>
    <s v="Tableros de consulta en PowerBI de uso externo en la página web"/>
    <s v="Información"/>
    <s v="https://www.supersolidaria.gov.co/es/content/gad-tableros-de-control"/>
    <s v="Informacion publica"/>
    <s v="Baja"/>
    <s v="Baja"/>
    <n v="1"/>
    <s v="BAJA"/>
    <s v="Grupo de Analítica de Datos de la Superintendencia de la Economía Solidaria"/>
    <s v="Coordinador del Grupo de Analítica de Datos"/>
    <s v="Organizaciones y Grupos de Interés"/>
    <s v="BASES DE DATOS"/>
    <s v="Tableros de información dinamica"/>
    <s v="N/A"/>
    <s v="Español"/>
    <s v="Digital"/>
    <s v="Publicado"/>
    <s v="SIN RESERVA"/>
    <s v="Ley 1266/08 art 3 lietral c, g, h, art 7 lietral 3,6"/>
    <s v="Ley 1266/08 art 3 lietral c, g, h, art 7 lietral 3,6"/>
    <m/>
  </r>
  <r>
    <x v="69"/>
    <s v="GAD-007-7E9"/>
    <x v="13"/>
    <s v="Códigos de programación para cálculo de indicadores para supervisión"/>
    <s v="Scripts en R que generan el cálculo de indicadores financieros para la supervisión, entre los que incluyen categorias de riesgo de crédito, riesgo de liquidez y otros financieros."/>
    <s v="Hardware"/>
    <s v="DRIVE"/>
    <s v="Informacion publica reservada"/>
    <s v="Media"/>
    <s v="Alta"/>
    <n v="3"/>
    <s v="ALTA"/>
    <s v="Grupo de Analítica de Datos de la Superintendencia de la Economía Solidaria"/>
    <s v="Coordinador del Grupo de Analítica de Datos"/>
    <s v="Grupo de Analítica de Datos de la Superintendencia de la Economía Solidaria"/>
    <s v="BASES DE DATOS"/>
    <s v="Códigos de programación (automatizacion)"/>
    <s v="R"/>
    <s v="Inglés"/>
    <s v="Digital"/>
    <s v="Disponible "/>
    <s v="RESERVA TOTAL"/>
    <m/>
    <m/>
    <m/>
  </r>
  <r>
    <x v="69"/>
    <s v="GAD-008-7E9"/>
    <x v="13"/>
    <s v="Códigos de programación para cálculo de informes públicos en portales web"/>
    <s v="Scripts en R que generan el cálculo de informes públicos en portales web como Información reportada al DANE, estados financieros y tasas ponderadas para vigiladas de las delegaturas financiera y asociativa."/>
    <s v="Hardware"/>
    <s v="DRIVE"/>
    <s v="Informacion publica reservada"/>
    <s v="Media"/>
    <s v="Alta"/>
    <n v="3"/>
    <s v="ALTA"/>
    <s v="Grupo de Analítica de Datos de la Superintendencia de la Economía Solidaria"/>
    <s v="Coordinador del Grupo de Analítica de Datos"/>
    <s v="Grupo de Analítica de Datos de la Superintendencia de la Economía Solidaria"/>
    <s v="BASES DE DATOS"/>
    <s v="Códigos de programación (automatizacion)"/>
    <s v="R"/>
    <s v="Inglés"/>
    <s v="Digital"/>
    <s v="Disponible "/>
    <s v="RESERVA TOTAL"/>
    <m/>
    <m/>
    <m/>
  </r>
  <r>
    <x v="69"/>
    <s v="GAD-009-7E9"/>
    <x v="13"/>
    <s v="Códigos de programación para cálculo de la tasa de crecimiento de los activos"/>
    <s v="Scripts en R que generan el cálculo de crecimiento de los activos del sector solidario para las vigencias."/>
    <s v="Hardware"/>
    <s v="DRIVE"/>
    <s v="Informacion publica reservada"/>
    <s v="Media"/>
    <s v="Alta"/>
    <n v="3"/>
    <s v="ALTA"/>
    <s v="Grupo de Analítica de Datos de la Superintendencia de la Economía Solidaria"/>
    <s v="Coordinador del Grupo de Analítica de Datos"/>
    <s v="Grupo de Analítica de Datos de la Superintendencia de la Economía Solidaria"/>
    <s v="BASES DE DATOS"/>
    <s v="Códigos de programación (automatizacion)"/>
    <s v="R"/>
    <s v="Inglés"/>
    <s v="Digital"/>
    <s v="Disponible "/>
    <s v="RESERVA TOTAL"/>
    <m/>
    <m/>
    <m/>
  </r>
  <r>
    <x v="69"/>
    <s v="GAD-010-7E9"/>
    <x v="13"/>
    <s v="Códigos de programación para extraer las tablas de SICSES"/>
    <s v="Scripts en R que extrae las tablas de información capturada por SICSES y almacenadas en SQL."/>
    <s v="Hardware"/>
    <s v="DRIVE"/>
    <s v="Informacion publica reservada"/>
    <s v="Media"/>
    <s v="Alta"/>
    <n v="3"/>
    <s v="ALTA"/>
    <s v="Grupo de Analítica de Datos"/>
    <s v="Coordinador del Grupo de Analítica de Datos"/>
    <s v="Grupo de Analítica de Datos de la Superintendencia de la Economía Solidaria"/>
    <s v="BASES DE DATOS"/>
    <s v="Códigos de programación (automatizacion)"/>
    <s v="R"/>
    <s v="Inglés"/>
    <s v="Digital"/>
    <s v="Disponible "/>
    <s v="RESERVA TOTAL"/>
    <m/>
    <m/>
    <m/>
  </r>
  <r>
    <x v="69"/>
    <s v="GAD-011-7E9"/>
    <x v="13"/>
    <s v="Códigos de programación para generación de información de tableros BI externos e internos"/>
    <s v="Scripts en R que generan una tabla con los cálculos utilizados para generar los tableros de consulta en PowerBI de uso externo en la página web y de uso interno en la Supersolidaria."/>
    <s v="Hardware"/>
    <s v="DRIVE"/>
    <s v="Informacion publica reservada"/>
    <s v="Media"/>
    <s v="Alta"/>
    <n v="3"/>
    <s v="ALTA"/>
    <s v="Grupo de Analítica de Datos de la Superintendencia de la Economía Solidaria"/>
    <s v="Coordinador del Grupo de Analítica de Datos"/>
    <s v="Grupo de Analítica de Datos de la Superintendencia de la Economía Solidaria"/>
    <s v="BASES DE DATOS"/>
    <s v="Códigos de programación (automatizacion)"/>
    <s v="R"/>
    <s v="Inglés"/>
    <s v="Digital"/>
    <s v="Disponible "/>
    <s v="RESERVA TOTAL"/>
    <m/>
    <m/>
    <m/>
  </r>
  <r>
    <x v="69"/>
    <s v="GAD-012-7E9"/>
    <x v="13"/>
    <s v="Códigos de programación para ficha de información de las vigiladas"/>
    <s v="Scripts en R que generan un informe resumen de indicadores de las vigiladas para uso informativo"/>
    <s v="Hardware"/>
    <s v="DRIVE"/>
    <s v="Informacion publica reservada"/>
    <s v="Media"/>
    <s v="Alta"/>
    <n v="3"/>
    <s v="ALTA"/>
    <s v="Grupo de Analítica de Datos de la Superintendencia de la Economía Solidaria"/>
    <s v="Coordinador del Grupo de Analítica de Datos"/>
    <s v="Grupo de Analítica de Datos de la Superintendencia de la Economía Solidaria"/>
    <s v="BASES DE DATOS"/>
    <s v="Códigos de programación (automatizacion)"/>
    <s v="R"/>
    <s v="Inglés"/>
    <s v="Digital"/>
    <s v="Disponible "/>
    <s v="RESERVA TOTAL"/>
    <m/>
    <m/>
    <m/>
  </r>
  <r>
    <x v="69"/>
    <s v="GAD-013-7E9"/>
    <x v="13"/>
    <s v="Códigos de programación para ficha de supervisión"/>
    <s v="Scripts en R que generan un informe resumen de indicadores de las vigiladas para uso informativo"/>
    <s v="Hardware"/>
    <s v="DRIVE"/>
    <s v="Informacion publica reservada"/>
    <s v="Media"/>
    <s v="Alta"/>
    <n v="3"/>
    <s v="ALTA"/>
    <s v="Grupo de Analítica de Datos de la Superintendencia de la Economía Solidaria"/>
    <s v="Coordinador del Grupo de Analítica de Datos"/>
    <s v="Grupo de Analítica de Datos de la Superintendencia de la Economía Solidaria"/>
    <s v="BASES DE DATOS"/>
    <s v="Códigos de programación (automatizacion)"/>
    <s v="R"/>
    <s v="Inglés"/>
    <s v="Digital"/>
    <s v="Disponible "/>
    <s v="RESERVA TOTAL"/>
    <m/>
    <m/>
    <m/>
  </r>
  <r>
    <x v="69"/>
    <s v="GAD-014-7E9"/>
    <x v="13"/>
    <s v="Correo electronico analiticadedatos@supersolidaria.gov.co"/>
    <s v="Correo electronico donde se reciben y remiten oficialmente toda la información relacionada con el Grupo de Analítica de Datos"/>
    <s v="Servicio"/>
    <s v="GOOGLE"/>
    <s v="Informacion publica clasificada"/>
    <s v="Media"/>
    <s v="Media"/>
    <n v="2"/>
    <s v="MEDIA"/>
    <s v="Grupo de Analítica de Datos de la Superintendencia de la Economía Solidaria"/>
    <s v="Coordinador del Grupo de Analítica de Datos"/>
    <s v="Grupo de Analítica de Datos de la Superintendencia de la Economía Solidaria"/>
    <s v="N/A"/>
    <s v="N/A"/>
    <s v="N/A"/>
    <s v="Español"/>
    <s v="Digital"/>
    <s v="Disponible "/>
    <s v="RESERVA PARCI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69"/>
    <s v="GAD-015-7E9"/>
    <x v="13"/>
    <s v="Correo electronico infraestructura@supersolidaria.gov.co"/>
    <s v="Correo donde se comparte y recibe información en el marco del convenio con la Superintendencia Financiera de Colombia"/>
    <s v="Servicio"/>
    <s v="GOOGLE"/>
    <s v="Informacion publica clasificada"/>
    <s v="Media"/>
    <s v="Media"/>
    <n v="2"/>
    <s v="MEDIA"/>
    <s v="Grupo de Analítica de Datos de la Superintendencia de la Economía Solidaria"/>
    <s v="Coordinador del Grupo de Analítica de Datos"/>
    <s v="Grupo de Analítica de Datos de la Superintendencia de la Economía Solidaria"/>
    <s v="N/A"/>
    <s v="N/A"/>
    <s v="N/A"/>
    <s v="Español"/>
    <s v="Digital"/>
    <s v="Disponible "/>
    <s v="RESERVA PARCI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69"/>
    <s v="GAD-016-7E9"/>
    <x v="13"/>
    <s v="AZURE"/>
    <s v="Nube pública de pago por uso que te permite compilar, implementar y administrar rápidamente aplicaciones en una red global de datacenters (centros de datos) de Microsoft. Se utiliza por créditos en la Supersolidaria"/>
    <s v="Servicio"/>
    <s v="Portal Azure"/>
    <s v="Informacion publica reservada"/>
    <s v="Alta"/>
    <s v="Alta"/>
    <n v="3"/>
    <s v="ALTA"/>
    <s v="Grupo de Analítica de Datos de la Superintendencia de la Economía Solidaria"/>
    <s v="Coordinador del Grupo de Analítica de Datos"/>
    <s v="Grupo de Analítica de Datos de la Superintendencia de la Economía Solidaria"/>
    <s v="N/A"/>
    <s v="N/A"/>
    <s v="N/A"/>
    <s v="Español"/>
    <s v="Digital"/>
    <s v="Disponible "/>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19"/>
    <s v="GAD-017-7E9"/>
    <x v="13"/>
    <s v="LICENCIA DE POWER BI"/>
    <s v="Licencia informática de Microdoft que permite la visualización de los tableros de Power Bi en el aplicativo de la intranet. "/>
    <s v="Servicio"/>
    <s v="Portal Power BI."/>
    <s v="Informacion publica reservada"/>
    <s v="Alta"/>
    <s v="Alta"/>
    <n v="3"/>
    <s v="ALTA"/>
    <s v="Grupo de Analítica de Datos de la Superintendencia de la Economía Solidaria"/>
    <s v="Coordinador del Grupo de Analítica de Datos"/>
    <s v="Grupo de Analítica de Datos de la Superintendencia de la Economía Solidaria"/>
    <s v="N/A"/>
    <s v="N/A"/>
    <s v="N/A"/>
    <s v="Español"/>
    <s v="Digital"/>
    <s v="Disponible "/>
    <s v="RESERVA TOTAL"/>
    <s v="Ley 1437/2011 art. 24 num. 3, Ley 1712/14 art. 6 numeral d, art. 19 parágrafo."/>
    <s v="Ley 1437/2011 art. 24 num. 3, Ley 1712/14 art. 6 numeral c, art. 19 parágrafo. Es un acta interna donde se tiene datos personales y de las personas que asistieron a las reuniones y de toma de decisiones."/>
    <m/>
  </r>
  <r>
    <x v="19"/>
    <s v="GAD-018-7E9"/>
    <x v="13"/>
    <s v="FORMATOS, GUIAS, INSTRUCTIVOS Y POLITICAS DEL PROCESO GECI"/>
    <s v="FT-GECI-003 - FICHA TECNICA INDICADOR FINANCIERO PARA SUPERVISIÓN_x000a_FT-GECI-004 - FICHA TECNICA DE ALERTAMIENTOS_x000a_IN-GECI-001 - INSTRUCTIVO FICHA DE SUPERVISOR_x000a_"/>
    <s v="Información"/>
    <s v="PABLO"/>
    <s v="Informacion publica clasificada"/>
    <s v="Baja"/>
    <s v="Baja"/>
    <n v="2"/>
    <s v="MEDIA"/>
    <s v="Grupo de Analítica de Datos de la Superintendencia de la Economía Solidaria"/>
    <s v="OAPS"/>
    <s v="SUPERSOLIDARIA"/>
    <s v="NA"/>
    <s v="NA"/>
    <s v="pdf"/>
    <s v="Español"/>
    <s v="Digital"/>
    <s v="Publicado"/>
    <s v="SIN RESERVA"/>
    <m/>
    <m/>
    <m/>
  </r>
  <r>
    <x v="69"/>
    <s v="GAD-019-7E9"/>
    <x v="13"/>
    <s v="Documento técnico de modelo de perdida esperada"/>
    <s v="Documento para dar claridad a las organizaciones solidarias para la implementación de los modelos de referencia de cartera de consumo con libranza, consumo sin libranza y comercial persona natural, aplicando los criterios y especificaciones determinadas por la Superintendencia de la Economía Solidaria."/>
    <s v="Información"/>
    <s v="https://www.supersolidaria.gov.co/es/content/titulo-iv-sistema-de-administracion-de-riesgos"/>
    <s v="Informacion publica"/>
    <s v="Baja"/>
    <s v="Baja"/>
    <n v="1"/>
    <s v="BAJA"/>
    <s v="Grupo de Analítica de Datos de la Superintendencia de la Economía Solidaria"/>
    <s v="Coordinador del Grupo de Analítica de Datos"/>
    <s v="Organizaciones y Grupos de Interés"/>
    <s v="CONCEPTOS"/>
    <s v="Conceptos Técnicos"/>
    <s v="pdf"/>
    <s v="Español"/>
    <s v="Digital"/>
    <s v="Publicado"/>
    <s v="SIN RESERVA"/>
    <m/>
    <m/>
    <m/>
  </r>
  <r>
    <x v="70"/>
    <s v="GAD-020-7E9"/>
    <x v="13"/>
    <s v="GUÍA PARA EL CÁLCULO DE LOS DETERIOROS INDIVIDUALES DE LA CARTERA DE CRÉDITOS"/>
    <s v="Guía interna para el cálculo de los deterioros individuales de la cartera de créditos"/>
    <s v="Información"/>
    <s v="DRIVE"/>
    <s v="Informacion publica reservada"/>
    <s v="Alta"/>
    <s v="Baja"/>
    <n v="3"/>
    <s v="ALTA"/>
    <s v="Grupo de Analítica de Datos de la Superintendencia de la Economía Solidaria"/>
    <s v="Coordinador del Grupo de Analítica de Datos"/>
    <s v="Coordinador del Grupo de Analítica de Datos"/>
    <s v="CONCEPTOS"/>
    <s v="Conceptos Técnicos"/>
    <s v="pdf"/>
    <s v="Español"/>
    <s v="Digital"/>
    <s v="Publicado"/>
    <s v="RESERVA TOTAL"/>
    <m/>
    <m/>
    <m/>
  </r>
  <r>
    <x v="69"/>
    <s v="GAD-021-7E9"/>
    <x v="13"/>
    <s v="Informe Estadístico Tasas de Interés"/>
    <s v="Tasas Activas y Pasivas ponderada con base en la información reportada por las organizaciones supervisadas, a través del formato F-18 Informe Individual de las Captaciones y el F-19 Informe Individual de Cartera"/>
    <s v="Información"/>
    <s v="https://www.supersolidaria.gov.co/es/content/informe-estadistico-tasas-de-interes"/>
    <s v="Informacion publica"/>
    <s v="Baja"/>
    <s v="Baja"/>
    <n v="1"/>
    <s v="BAJA"/>
    <s v="Superintendencia de Economía Solidaria"/>
    <s v="Superintendencia de Economía Solidaria"/>
    <s v="Organizaciones y Grupos de Interés"/>
    <s v="N/A"/>
    <s v="N/A"/>
    <s v="xlsx"/>
    <s v="Español"/>
    <s v="Digital"/>
    <s v="Publicado"/>
    <s v="SIN RESERVA"/>
    <m/>
    <m/>
    <m/>
  </r>
  <r>
    <x v="71"/>
    <s v="GAD-022-7E9"/>
    <x v="13"/>
    <s v="Estados Financieros _x000a_cuentas principales "/>
    <s v="Estados financieros de las Entidades Vigiladas que Reportan Información "/>
    <s v="Información"/>
    <s v="https://www.supersolidaria.gov.co/es/content/entidades-vigiladas-que-reportan-informacion"/>
    <s v="Informacion publica"/>
    <s v="Baja"/>
    <s v="Baja"/>
    <n v="1"/>
    <s v="BAJA"/>
    <s v="Superintendencia de Economía Solidaria"/>
    <s v="Superintendencia de Economía Solidaria"/>
    <s v="Organizaciones y Grupos de Interés"/>
    <s v="N/A"/>
    <s v="N/A"/>
    <s v="xlsx"/>
    <s v="Español"/>
    <s v="Digital"/>
    <s v="Publicado"/>
    <s v="SIN RESERVA"/>
    <m/>
    <m/>
    <m/>
  </r>
  <r>
    <x v="71"/>
    <s v="GAD-023-7E9"/>
    <x v="13"/>
    <s v="Estados Financieros _x000a_a 6 dígitos"/>
    <s v="Estados financieros de 6 digitos las Entidades Vigiladas que Reportan Información "/>
    <s v="Información"/>
    <s v="https://www.supersolidaria.gov.co/es/content/entidades-vigiladas-que-reportan-informacion"/>
    <s v="Informacion publica"/>
    <s v="Baja"/>
    <s v="Baja"/>
    <n v="1"/>
    <s v="BAJA"/>
    <s v="Superintendencia de Economía Solidaria"/>
    <s v="Superintendencia de Economía Solidaria"/>
    <s v="Organizaciones y Grupos de Interés"/>
    <s v="N/A"/>
    <s v="N/A"/>
    <s v="xlsx"/>
    <s v="Español"/>
    <s v="Digital"/>
    <s v="Publicado"/>
    <s v="SIN RESERVA"/>
    <m/>
    <m/>
    <m/>
  </r>
  <r>
    <x v="71"/>
    <s v="GAD-024-7E9"/>
    <x v="13"/>
    <s v="Entidades que _x000a_reportan información"/>
    <s v="Listado de entidades que _x000a_reportan información a la Supersolidaria"/>
    <s v="Información"/>
    <s v="https://www.supersolidaria.gov.co/es/content/entidades-vigiladas-que-reportan-informacion"/>
    <s v="Informacion publica"/>
    <s v="Baja"/>
    <s v="Baja"/>
    <n v="1"/>
    <s v="BAJA"/>
    <s v="Superintendencia de Economía Solidaria"/>
    <s v="Superintendencia de Economía Solidaria"/>
    <s v="Organizaciones y Grupos de Interés"/>
    <s v="N/A"/>
    <s v="N/A"/>
    <s v="xlsx"/>
    <s v="Español"/>
    <s v="Digital"/>
    <s v="Publicado"/>
    <s v="SIN RESERVA"/>
    <m/>
    <m/>
    <m/>
  </r>
  <r>
    <x v="71"/>
    <s v="GAD-025-7E9"/>
    <x v="13"/>
    <s v="Cooperativas de _x000a_ahorro y crédito "/>
    <s v="Estados Financieros de las Cooperativas de Ahorro y Crédito_x000a_sobre Estados Financieros reportados por cada entidad conforme al Catálogo Único de Información Financiera con Fines de Supervisión"/>
    <s v="Información"/>
    <s v="Cooperativas de ahorro y crédito | Supersolidaria"/>
    <s v="Informacion publica"/>
    <s v="Baja"/>
    <s v="Baja"/>
    <n v="1"/>
    <s v="BAJA"/>
    <s v="Superintendencia de Economía Solidaria"/>
    <s v="Superintendencia de Economía Solidaria"/>
    <s v="Organizaciones y Grupos de Interés"/>
    <s v="N/A"/>
    <s v="N/A"/>
    <s v="xlsx"/>
    <s v="Español"/>
    <s v="Digital"/>
    <s v="Publicado"/>
    <s v="SIN RESERVA"/>
    <m/>
    <m/>
    <m/>
  </r>
  <r>
    <x v="71"/>
    <s v="GAD-026-7E9"/>
    <x v="13"/>
    <s v="Desviación estándar "/>
    <s v="Desviación Estándar de la cartera de créditos de acuerdo con la actualización del Capítulo II, del Título IV de la Circular Básica Contable y Financiera"/>
    <s v="Información"/>
    <s v="Desviación Estándar | Supersolidaria"/>
    <s v="Informacion publica"/>
    <s v="Baja"/>
    <s v="Baja"/>
    <n v="1"/>
    <s v="BAJA"/>
    <s v="Superintendencia de Economía Solidaria"/>
    <s v="Superintendencia de Economía Solidaria"/>
    <s v="Organizaciones y Grupos de Interés"/>
    <s v="N/A"/>
    <s v="N/A"/>
    <s v="xlsx"/>
    <s v="Español"/>
    <s v="Digital"/>
    <s v="Publicado"/>
    <s v="SIN RESERVA"/>
    <m/>
    <m/>
    <m/>
  </r>
  <r>
    <x v="71"/>
    <s v="GAD-027-7E9"/>
    <x v="13"/>
    <s v="Información de _x000a_cartera hipotecaria al _x000a_DANE"/>
    <s v="Información requerida por el DANE sobre la cartera hipotearia, se envía en hojas electrónicas en periodos a través de correo _x000a_electrónico "/>
    <s v="Información"/>
    <s v="DRIVE"/>
    <s v="Informacion publica clasificada"/>
    <s v="Alta"/>
    <s v="Alta"/>
    <n v="3"/>
    <s v="ALTA"/>
    <s v="Superintendencia de Economía Solidaria"/>
    <s v="Superintendencia de Economía Solidaria"/>
    <s v="DANE"/>
    <s v="N/A"/>
    <s v="N/A"/>
    <s v="xlsx"/>
    <s v="Español"/>
    <s v="Digital"/>
    <s v="Publicado"/>
    <s v="RESERVA PARCIAL"/>
    <m/>
    <m/>
    <m/>
  </r>
  <r>
    <x v="70"/>
    <s v="GAD-028-7E9"/>
    <x v="13"/>
    <s v="Información de _x000a_agentes de cumplimiento a las _x000a_delegaturas y UIAF"/>
    <s v="Información que se reporta a la UIAF sobre agentes de cumplimiento a las delegaturas "/>
    <s v="Información"/>
    <s v="DRIVE"/>
    <s v="Informacion publica clasificada"/>
    <s v="Alta"/>
    <s v="Alta"/>
    <n v="3"/>
    <s v="ALTA"/>
    <s v="Superintendencia de Economía Solidaria"/>
    <s v="Superintendencia de Economía Solidaria"/>
    <s v="UIAF"/>
    <s v="N/A"/>
    <s v="N/A"/>
    <s v="xlsx"/>
    <s v="Español"/>
    <s v="Digital"/>
    <s v="Publicado"/>
    <s v="RESERVA PARCIAL"/>
    <m/>
    <m/>
    <m/>
  </r>
  <r>
    <x v="69"/>
    <s v="GAD-029-7E9"/>
    <x v="13"/>
    <s v="Bases de datos SICSES"/>
    <s v="Tablas de información recibida por parte de las vigiladas de acuerdo con el reporte correspondiente al nivel de supervisión"/>
    <s v="Información"/>
    <s v="DRIVE"/>
    <s v="Informacion publica reservada"/>
    <s v="Alta"/>
    <s v="Baja"/>
    <n v="3"/>
    <s v="ALTA"/>
    <s v="Grupo de Analítica de Datos de la Superintendencia de la Economía Solidaria"/>
    <s v="Coordinador del Grupo de Analítica de Datos"/>
    <s v="Grupo de Analítica de Datos de la Superintendencia de la Economía Solidaria"/>
    <s v="BASES DE DATOS"/>
    <s v="Base de datos"/>
    <s v="xlsx"/>
    <s v="Español"/>
    <s v="Digital"/>
    <s v="Disponible "/>
    <s v="RESERVA PARCIAL"/>
    <s v="Ley 1712/14 art 19 literal e"/>
    <s v="Ley 1712/14 art 19 literal e"/>
    <m/>
  </r>
  <r>
    <x v="70"/>
    <s v="GAD-030-7E9"/>
    <x v="13"/>
    <s v="Tableros externos"/>
    <s v="Tableros  externos de Power Bi en formato PBIX"/>
    <s v="Información"/>
    <s v="DRIVE"/>
    <s v="Informacion publica"/>
    <s v="Baja"/>
    <s v="Baja"/>
    <n v="1"/>
    <s v="BAJA"/>
    <s v="Grupo de Analítica de Datos de la Superintendencia de la Economía Solidaria"/>
    <s v="Coordinador del Grupo de Analítica de Datos"/>
    <s v="Organizaciones y Grupos de Interés"/>
    <s v="BASES DE DATOS"/>
    <s v="Tableros de información dinamica"/>
    <s v="PBIX"/>
    <s v="Español"/>
    <s v="Digital"/>
    <s v="Disponible "/>
    <s v="SIN RESERVA"/>
    <m/>
    <m/>
    <m/>
  </r>
  <r>
    <x v="70"/>
    <s v="GAD-031-7E9"/>
    <x v="13"/>
    <s v="Tableros internos"/>
    <s v="Tableros internos de Power Bi en formato PBIX"/>
    <s v="Información"/>
    <s v="DRIVE"/>
    <s v="Informacion publica reservada"/>
    <s v="Alta"/>
    <s v="Alta"/>
    <n v="3"/>
    <s v="ALTA"/>
    <s v="Grupo de Analítica de Datos de la Superintendencia de la Economía Solidaria"/>
    <s v="Coordinador del Grupo de Analítica de Datos"/>
    <s v="Grupo de Analítica de Datos de la Superintendencia de la Economía Solidaria y grupin internos de interés"/>
    <s v="BASES DE DATOS"/>
    <s v="Tableros de información dinamica"/>
    <s v="PBIX"/>
    <s v="Español"/>
    <s v="Digital"/>
    <s v="Disponible "/>
    <s v="RESERVA TOTAL"/>
    <m/>
    <m/>
    <m/>
  </r>
  <r>
    <x v="72"/>
    <s v="A-CICCI-01-7E9"/>
    <x v="5"/>
    <s v="Actas de Comité Institucional de Coordinación del Sistema de Control Interno"/>
    <s v="Soporte de comité donde se toman decisiones de la Alta Dirección sobre temas de control interno"/>
    <s v="Información"/>
    <s v="Drive"/>
    <s v="Informacion publica clasificada"/>
    <s v="Alta"/>
    <s v="Alta"/>
    <n v="3"/>
    <s v="ALTA"/>
    <s v="Control Interno (COIN)"/>
    <s v="OAPS Infraestructura"/>
    <s v="Oficina Control Interno "/>
    <s v="ACTAS"/>
    <s v="Actas del Comité_x000a_Institucional de Coordinación del Sistema de Control interno"/>
    <s v="pdf"/>
    <s v="Español"/>
    <s v="Digital"/>
    <s v="Disponible "/>
    <s v="RESERVA PARCIAL"/>
    <s v="Ley 1266/08 art 3 lietral c, g, h, art 7 lietral 3,6 - Art  2.1.1.4.1.1. Decreto 1081/15"/>
    <s v="Ley 1266/08 art 3 lietral c, g, h, art 7 lietral 3,6, Art  2.1.1.4.1.1. Decreto 1081/15"/>
    <s v="Las actas CICCI documentan decisiones y acciones que estan alineadas con principios de legalidad, eficiencia, eficacia y rendición de cuentas. Esto permite que, en caso de ser publicadas o solicitadas mediante mecanismos de acceso a la información, los ciudadanos puedan saber cómo se toman decisiones internas en la entidad"/>
  </r>
  <r>
    <x v="73"/>
    <s v="FT-PLES-043"/>
    <x v="6"/>
    <s v="Actas Comite Primario"/>
    <s v="Soporte de comité donde se fijan compromisos y tareas"/>
    <s v="Información"/>
    <s v="Drive"/>
    <s v="Informacion publica clasificada"/>
    <s v="Alta"/>
    <s v="Alta"/>
    <n v="3"/>
    <s v="ALTA"/>
    <s v="Oficina Asesora Plneación y Sistemas (OAPS)"/>
    <s v="OAPS Infraestructura"/>
    <s v="Oficina Control Interno "/>
    <s v="ACTAS"/>
    <s v="Actas comité primario control interno"/>
    <s v="pdf"/>
    <s v="Español"/>
    <s v="Digital"/>
    <s v="Disponible "/>
    <s v="RESERVA PARCIAL"/>
    <s v="Ley 1266/08 art 3 lietral c, g, h, art 7 lietral 3,6 - Art  2.1.1.4.1.1. Decreto 1081/15"/>
    <s v="Ley 1266/08 art 3 lietral c, g, h, art 7 lietral 3,6, Art  2.1.1.4.1.1. Decreto 1081/15"/>
    <s v="Las &quot;Actas Comité Primario&quot; son valiosas para la ciudadanía porque reflejan el trabajo de control interno para una mejor gestión pública, son una herramienta de seguimiento y mejora continua, apoyan el ejercicio del control social y la transparencia."/>
  </r>
  <r>
    <x v="74"/>
    <s v="FT-COIN-007 _x0009_"/>
    <x v="5"/>
    <s v="INFORME DEFINITIVO AUDITORIA"/>
    <s v="Son los Informes resultado de la evaluación realizada a los procesos de la entidad  de acuerdo a lo establecido en el plan anual de auditoria de la vigencia correspondiente. _x000a_"/>
    <s v="Información"/>
    <s v="Servidor Nube"/>
    <s v="Informacion publica"/>
    <s v="Alta"/>
    <s v="Alta"/>
    <n v="3"/>
    <s v="ALTA"/>
    <s v="Control Interno (COIN)"/>
    <s v="OAPS Infraestructura"/>
    <s v="Público en general "/>
    <s v="INFORMES"/>
    <s v="Plan anual de auditoria"/>
    <s v="pdf"/>
    <s v="Español"/>
    <s v="Digital"/>
    <s v="Publicado"/>
    <s v="SIN RESERVA"/>
    <m/>
    <m/>
    <s v="El informe da a la ciudadanía una visión clara del desempeño de la entidad, y si se están cumpliendo los principios de legalidad, eficiencia, transparencia y economía. Es un instrumento fundamental para fortalecer la democracia y la participación ciudadana en la vigilancia de lo público._x000a_"/>
  </r>
  <r>
    <x v="74"/>
    <s v="FT-COIN-007 _x0009_"/>
    <x v="5"/>
    <s v="INFORMES A ORGANISMOS DE CONTROL"/>
    <s v=" Corresponde a las respuestas que genera la oficina de control interno a secretaria general y/o despacho del/la ministro(a), como áreas responsables de generar las respuestas oficiales a los diferentes organismos de control.    "/>
    <s v="Información"/>
    <s v="Drive"/>
    <s v="Informacion publica clasificada"/>
    <s v="Alta"/>
    <s v="Alta"/>
    <n v="3"/>
    <s v="ALTA"/>
    <s v="Control Interno (COIN)"/>
    <s v="OAPS Infraestructura"/>
    <s v="Oficina Control Interno "/>
    <s v="INFORMES"/>
    <s v="Plan anual de auditoria"/>
    <s v="pdf"/>
    <s v="Español"/>
    <s v="Digital"/>
    <s v="Disponible "/>
    <s v="RESERVA PARCIAL"/>
    <s v="Ley 1266/08 art 3 lietral c, g, h, art 7 lietral 3,6 - Art  2.1.1.4.1.1. Decreto 1081/15"/>
    <s v="Ley 1266/08 art 3 lietral c, g, h, art 7 lietral 3,6, Art  2.1.1.4.1.1. Decreto 1081/15"/>
    <s v="El informe da a la ciudadanía una visión clara del desempeño de la entidad, y si se están cumpliendo los principios de legalidad, eficiencia, transparencia y economía. Es un instrumento fundamental para fortalecer la democracia y la participación ciudadana en la vigilancia de lo público."/>
  </r>
  <r>
    <x v="74"/>
    <s v="FT-COIN-007._x0009_"/>
    <x v="5"/>
    <s v="Informes de Seguimiento de Ley y Evaluación "/>
    <s v="Son aquellos informes determinados por diferentes leyes u otra normatividad, que debe realizar la oficina de control interno, los cuales pueden ser de seguimiento y/o  evaluaciones y quedan incluidos en el paai._x000a_ley 87/2013, decreto 1083 de 2015, decreto 648/2017 artículo 2.2.21.4.9 informes, entre otros."/>
    <s v="Información"/>
    <s v="Servidor Nube"/>
    <s v="Informacion publica"/>
    <s v="Alta"/>
    <s v="Alta"/>
    <n v="3"/>
    <s v="ALTA"/>
    <s v="Control Interno (COIN)"/>
    <s v="OAPS Infraestructura"/>
    <s v="Público en general "/>
    <s v="INFORMES"/>
    <s v="Plan anual de auditoria"/>
    <s v="pdf"/>
    <s v="Español"/>
    <s v="Digital"/>
    <s v="Publicado"/>
    <s v="SIN RESERVA"/>
    <m/>
    <m/>
    <s v="El informe da a la ciudadanía una visión clara del desempeño de la entidad, y si se están cumpliendo los principios de legalidad, eficiencia, transparencia y economía. Es un instrumento fundamental para fortalecer la democracia y la participación ciudadana en la vigilancia de lo público."/>
  </r>
  <r>
    <x v="73"/>
    <s v="FT-PLES-043"/>
    <x v="6"/>
    <s v="Token de acceso al SIIF NACIÓN"/>
    <s v="Dispositivo de seguridad especial para poder acceder al aplicativo SIIF Nación"/>
    <s v="Hardware"/>
    <s v="Almacenamiento Local"/>
    <s v="Informacion publica clasificada"/>
    <s v="Alta"/>
    <s v="Alta"/>
    <n v="3"/>
    <s v="ALTA"/>
    <s v="Control Interno (COIN)"/>
    <s v="Profesional Especializado"/>
    <s v="Profesional Especializado "/>
    <s v="N/A"/>
    <s v="N/A"/>
    <s v="físico"/>
    <s v="Español"/>
    <s v="FISICO"/>
    <s v="Disponible "/>
    <s v="RESERVA PARCIAL "/>
    <s v="Ley 1712/14 art 6 lietral d, art 18 lietral a"/>
    <s v="Ley 1712/14 art 6 lietral d, art 18 lietral a"/>
    <s v="Fortalece la vigilancia del uso de los recursos públicos, Garantiza seguridad en la información financiera, Permite auditorías más eficaces."/>
  </r>
  <r>
    <x v="75"/>
    <s v="FT-GEDO-008"/>
    <x v="11"/>
    <s v="FORMATO UNICO INVENTARIO DOCUMENTAL - FUID"/>
    <s v="Contiene la información de los inventarios documentales de la dependencia (Archivos digiltales)"/>
    <s v="Información"/>
    <s v="Drive"/>
    <s v="Informacion publica clasificada"/>
    <s v="Alta"/>
    <s v="Alta"/>
    <n v="3"/>
    <s v="ALTA"/>
    <s v="Gestión Documental (GEDO)"/>
    <s v="OAPS Infraestructura"/>
    <s v="Oficina Control Interno "/>
    <m/>
    <m/>
    <s v="xlsx"/>
    <s v="Español"/>
    <s v="Digital"/>
    <s v="Disponible "/>
    <s v="RESERVA PARCIAL"/>
    <s v="Ley 1437/2011 art. 24 num. 3, Ley 1712/14 art. 6 numeral d, art. 19 parágrafo,  Art  2.1.1.4.1.1. Decreto 1081/15"/>
    <s v="Ley 1437/2011 art. 24 num. 3, Ley 1712/14 art. 6 numeral d, art. 19 parágrafo,  Art  2.1.1.4.1.1. Decreto 1081/15"/>
    <s v="Facilita el derecho de acceso a la información pública, Promueve la transparencia administrativa, Permite la consulta de documentos de interés público"/>
  </r>
  <r>
    <x v="21"/>
    <s v="ES-COIN-001 "/>
    <x v="5"/>
    <s v="Estatuto de Auditoria Supersolidaria"/>
    <s v="Documento  define el marco normativo, operativo y metodológico bajo el cual funciona la auditoría interna de la entidad. Establece aspectos como: El propósito de la auditoría interna, su independencia y autonomía. Roles y responsabilidades del equipo auditor.Procedimientos, tipos de auditoría y mecanismos de reporte."/>
    <s v="Información"/>
    <s v="Servidor Interno"/>
    <s v="Informacion publica"/>
    <s v="Alta"/>
    <s v="Alta"/>
    <n v="3"/>
    <s v="ALTA"/>
    <s v="Oficina Asesora Plneación y Sistemas (OAPS)"/>
    <s v="OAPS Infraestructura"/>
    <s v="Oficina Control Interno "/>
    <s v="PLANES"/>
    <s v="Plan anual de auditoria"/>
    <s v="pdf"/>
    <s v="Español"/>
    <s v="Digital"/>
    <s v="Disponible "/>
    <s v="SIN RESERVA"/>
    <m/>
    <m/>
    <s v="El Estatuto garantiza que exista una función de auditoría formal, independiente y objetiva dentro de la entidad, esto beneficia directamente a los ciudadanos, pues permite prevenir y detectar actos de corrupción, errores o ineficiencias que afectan los servicios que presta la superintendencia, lo que refuerza la confianza ciudadana en el Estado."/>
  </r>
  <r>
    <x v="21"/>
    <s v="FT-COIN-001"/>
    <x v="5"/>
    <s v="Plan anual de auditoria"/>
    <s v="Documento estratégico elaborado por la Oficina de Control Interno que define qué auditorías se van a realizar durante el año, con qué enfoque, a qué procesos o áreas, y con qué recursos._x000a_"/>
    <s v="Información"/>
    <s v="Servidor Nube"/>
    <s v="Informacion publica"/>
    <s v="Alta"/>
    <s v="Alta"/>
    <n v="3"/>
    <s v="ALTA"/>
    <s v="Control Interno (COIN)"/>
    <s v="OAPS Infraestructura"/>
    <s v="Público en general "/>
    <s v="PLANES"/>
    <s v="Plan anual de auditoria"/>
    <s v="pdf"/>
    <s v="Español"/>
    <s v="Digital"/>
    <s v="Publicado"/>
    <s v="SIN RESERVA"/>
    <m/>
    <m/>
    <s v="El plan puede ser consultado por cualquier ciudadano a través de la pagina web de la entidad. Esto permite: Saber qué va a auditar la entidad en el año, hacer seguimiento a procesos, exigir resultados."/>
  </r>
  <r>
    <x v="21"/>
    <s v="FT-COIN-002"/>
    <x v="5"/>
    <s v="Determinación de la Muestra de Auditoría"/>
    <s v="Hoja de cálculo que permite determinar el tamaño de la parte representativa de toda la información disponible para evaluarla en detalle durante una auditoría."/>
    <s v="Información"/>
    <s v="Drive"/>
    <s v="Informacion publica clasificada"/>
    <s v="Alta"/>
    <s v="Alta"/>
    <n v="3"/>
    <s v="ALTA"/>
    <s v="Control Interno (COIN)"/>
    <s v="OAPS Infraestructura"/>
    <s v="Auditor Interno "/>
    <s v="PLANES"/>
    <s v="Plan anual de auditoria"/>
    <s v="xlsx"/>
    <s v="Español"/>
    <s v="Digital"/>
    <s v="Disponible "/>
    <s v="RESERVA PARCIAL"/>
    <s v="Ley 1712/14 art 19 literal e"/>
    <s v="Ley 1712/14 art 19 literal e"/>
    <s v="Garantiza que las auditorías: Se hagan con criterios técnicos y objetivos, Revisen procesos reales y representativos. Sean confiables y puedan identificar irregularidades o mejoras necesarias."/>
  </r>
  <r>
    <x v="21"/>
    <s v="FT-COIN-003"/>
    <x v="5"/>
    <s v="Plan de auditoría a la unidad auditable"/>
    <s v="Documento que contiene los pasos a seguir en el desarrollo en cada auditoria al proceso"/>
    <s v="Información"/>
    <s v="Drive"/>
    <s v="Informacion publica clasificada"/>
    <s v="Alta"/>
    <s v="Alta"/>
    <n v="3"/>
    <s v="ALTA"/>
    <s v="Control Interno (COIN)"/>
    <s v="OAPS Infraestructura"/>
    <s v="Auditor Interno "/>
    <s v="PLANES"/>
    <s v="Plan anual de auditoria"/>
    <s v="pdf"/>
    <s v="Español"/>
    <s v="Digital"/>
    <s v="Disponible "/>
    <s v="RESERVA PARCIAL"/>
    <s v="Ley 1266/08 art 3 lietral c, g, h, art 7 lietral 3,6"/>
    <s v="Ley 1266/08 art 3 lietral c, g, h, art 7 lietral 3,6"/>
    <s v="El plan garantiza que la entidad va a ser auditada de forma técnica, planificada y objetiva."/>
  </r>
  <r>
    <x v="21"/>
    <s v="FT-COIN-004"/>
    <x v="5"/>
    <s v="Índice Papeles de Trabajo"/>
    <s v="Documento que contiene el índice que permite ubicar los diferentes papeles de trabajo de la auditoria"/>
    <s v="Información"/>
    <s v="Drive"/>
    <s v="Informacion publica clasificada"/>
    <s v="Alta"/>
    <s v="Alta"/>
    <n v="3"/>
    <s v="ALTA"/>
    <s v="Control Interno (COIN)"/>
    <s v="OAPS Infraestructura"/>
    <s v="Auditor Interno "/>
    <s v="INFORMES"/>
    <s v="Informes de auditoría del control interno"/>
    <s v="pdf"/>
    <s v="Español"/>
    <s v="Digital"/>
    <s v="Disponible "/>
    <s v="RESERVA PARCIAL"/>
    <s v="Ley 1266/08 art 3 lietral c, g, h, art 7 lietral 3,6"/>
    <s v="Ley 1266/08 art 3 lietral c, g, h, art 7 lietral 3,6"/>
    <s v="El índice demuestra que la auditoría se hizo con orden, metodología y respaldo documental."/>
  </r>
  <r>
    <x v="76"/>
    <s v="FT-COIN-005"/>
    <x v="5"/>
    <s v="Reunión de Inicio"/>
    <s v="Es el acta con el cual se da inicio a la auditoria a los procesos"/>
    <s v="Información"/>
    <s v="Drive"/>
    <s v="Informacion publica clasificada"/>
    <s v="Alta"/>
    <s v="Alta"/>
    <n v="3"/>
    <s v="ALTA"/>
    <s v="Control Interno (COIN)"/>
    <s v="OAPS Infraestructura"/>
    <s v="Area auditada"/>
    <s v="PLANES"/>
    <s v="Plan anual de auditoria"/>
    <s v="pdf"/>
    <s v="Español"/>
    <s v="Digital"/>
    <s v="Disponible "/>
    <s v="RESERVA PARCIAL"/>
    <s v="Ley 1266/08 art 3 lietral c, g, h, art 7 lietral 3,6"/>
    <s v="Ley 1266/08 art 3 lietral c, g, h, art 7 lietral 3,6"/>
    <s v="La existencia de esta acta formaliza el comienzo de una auditoría, lo que demuestra que la entidad está evaluando sus procesos internos para asegurarse de que se cumplen las normas y refleja el compromiso institucional y transparencia en los procesos"/>
  </r>
  <r>
    <x v="21"/>
    <s v="FT-COIN-006"/>
    <x v="5"/>
    <s v="Reunión de cierre"/>
    <s v="Es el acta con el cual se da cierre a la auditoria a los procesos"/>
    <s v="Información"/>
    <s v="Drive"/>
    <s v="Informacion publica clasificada"/>
    <s v="Alta"/>
    <s v="Alta"/>
    <n v="3"/>
    <s v="ALTA"/>
    <s v="Control Interno (COIN)"/>
    <s v="OAPS Infraestructura"/>
    <s v="Area auditada "/>
    <s v="INFORMES"/>
    <s v="Informes de auditoría del control interno"/>
    <s v="pdf"/>
    <s v="Español"/>
    <s v="Digital"/>
    <s v="Disponible "/>
    <s v="RESERVA PARCIAL"/>
    <s v="Ley 1266/08 art 3 lietral c, g, h, art 7 lietral 3,6,  Art  2.1.1.4.1.1. Decreto 1081/15"/>
    <s v="Ley 1266/08 art 3 lietral c, g, h, art 7 lietral 3,6,  Art  2.1.1.4.1.1. Decreto 1081/15"/>
    <s v="Este documento certifica que se llevó a cabo una revisión completa de los procesos internos, significa para la ciudadanía es que la entidad cumple con sus obligaciones de control y vigilancia interna."/>
  </r>
  <r>
    <x v="77"/>
    <s v="FT-COIN-008"/>
    <x v="5"/>
    <s v="Formulación y Suscripción de Planes de Mejoramiento"/>
    <s v="Es el documento que contiene los compromisos formales que asumen los responsables de los procesos auditados para corregir los hallazgos o debilidades identificadas durante una auditoría._x000a_Incluye: Acciones correctivas y preventivas que deben tomarse, Responsables de ejecutar dichas acciones, Fechas de cumplimiento, Indicadores de seguimiento."/>
    <s v="Información"/>
    <s v="Drive"/>
    <s v="Informacion publica clasificada"/>
    <s v="Alta"/>
    <s v="Alta"/>
    <n v="3"/>
    <s v="ALTA"/>
    <s v="Control Interno (COIN)"/>
    <s v="OAPS Infraestructura"/>
    <s v="Area auditada "/>
    <s v="INFORMES"/>
    <s v="Informes de seguimiento al sistema de gestión interno"/>
    <s v="xlsx"/>
    <s v="Español"/>
    <s v="Digital"/>
    <s v="Disponible "/>
    <s v="RESERVA PARCIAL"/>
    <s v="Ley 1712/14 art 19 literal e"/>
    <s v="Ley 1712/14 art 19 literal e"/>
    <s v="Este documento refleja el compromiso institucional de mejorar la gestión, corregir fallas y fortalecer los procesos. Para la ciudadanía es una señal de que la entidad  se compromete a resolver dichas fallas formalmente."/>
  </r>
  <r>
    <x v="78"/>
    <s v="FT-COIN-009"/>
    <x v="5"/>
    <s v="Universo de auditorias basado en riesgos"/>
    <s v="Documento que contiene la identificación, clasificación y priorización de todos los procesos, áreas o temas susceptibles de ser auditados dentro de una entidad, con base en el nivel de riesgo que representan. Este universo se elabora como insumo principal para el Plan Anual de Auditoría, asegurando que las auditorías se enfoquen en lo más crítico o vulnerable."/>
    <s v="Información"/>
    <s v="Drive"/>
    <s v="Informacion publica clasificada"/>
    <s v="Alta"/>
    <s v="Alta"/>
    <n v="3"/>
    <s v="ALTA"/>
    <s v="Control Interno (COIN)"/>
    <s v="OAPS Infraestructura"/>
    <s v="Oficina Control Interno "/>
    <s v="PLANES"/>
    <s v="Plan anual de auditoria"/>
    <s v="pdf"/>
    <s v="Español"/>
    <s v="Digital"/>
    <s v="Disponible "/>
    <s v="RESERVA PARCIAL"/>
    <s v="Ley 1712/14 art 19 literal e"/>
    <s v="Ley 1712/14 art 19 literal e"/>
    <s v="Garantiza que el control se enfoque en lo más importante. Para la ciudadanía, esto significa que los esfuerzos de vigilancia no se dispersan, sino que se concentran en donde hay más posibilidad de daño o pérdida para lo público. Promueve la transparencia y la prevención de fallas."/>
  </r>
  <r>
    <x v="79"/>
    <s v="FT-COIN-010"/>
    <x v="5"/>
    <s v="Seguimiento y Evaluación de Cumplimiento a Planes de Mejoramiento"/>
    <s v="Es el documento que registra el avance, cumplimiento y efectividad de las acciones establecidas en los Planes de Mejoramiento, que fueron formulados en respuesta a hallazgos detectados en auditorías internas o externas. Incluye: Estado de cada acción (cumplida, en proceso, incumplida). Evidencias del cumplimiento. Evaluación de si la acción fue efectiva para resolver el problema. Observaciones o ajustes necesarios."/>
    <s v="Información"/>
    <s v="Drive"/>
    <s v="Informacion publica clasificada"/>
    <s v="Alta"/>
    <s v="Alta"/>
    <n v="3"/>
    <s v="ALTA"/>
    <s v="Control Interno (COIN)"/>
    <s v="OAPS Infraestructura"/>
    <s v="Oficina Control Interno "/>
    <s v="INFORMES"/>
    <s v="Informes de seguimiento al sistema de gestión interno"/>
    <s v="xlsx"/>
    <s v="Español"/>
    <s v="Digital"/>
    <s v="Disponible "/>
    <s v="RESERVA PARCIAL"/>
    <s v="Ley 1712/14 art 19 literal e"/>
    <s v="Ley 1712/14 art 19 literal e"/>
    <s v="Este documento también cumple un papel muy importante para la ciudadanía, ya que permite verificar que las fallas o debilidades identificadas en auditorías realmente se estén corrigiendo. Promueve la mejora continua en la gestión pública."/>
  </r>
  <r>
    <x v="80"/>
    <s v="FT-COIN-012"/>
    <x v="5"/>
    <s v="Carta de Compromiso"/>
    <s v="Documento firmado por el líder del proceso que será auditado, mediante el cual se compromete a entregar información veraz, completa y oportuna durante el desarrollo de la auditoría interna, y declara no tener conocimiento de irregularidades en su dependencia."/>
    <s v="Información"/>
    <s v="Drive"/>
    <s v="Informacion publica clasificada"/>
    <s v="Alta"/>
    <s v="Alta"/>
    <n v="3"/>
    <s v="ALTA"/>
    <s v="Control Interno (COIN)"/>
    <s v="OAPS Infraestructura"/>
    <s v="Oficina Control Interno "/>
    <s v="INFORMES"/>
    <s v="Informes de auditoria del control interno"/>
    <s v="pdf"/>
    <s v="Español"/>
    <s v="Digital"/>
    <s v="Disponible "/>
    <s v="RESERVA PARCIAL"/>
    <s v="Ley 1712/14 art 19 literal e"/>
    <s v="Ley 1712/14 art 19 literal e"/>
    <s v="Fortalece la transparencia y la rendición de cuentas, al garantizar que los funcionarios se responsabilicen por la información entregada en las auditorías, lo cual permite detectar y corregir fallas o irregularidades en la gestión pública, protegiendo así el buen uso de los recursos del Estado"/>
  </r>
  <r>
    <x v="21"/>
    <s v="GU-COIN-001"/>
    <x v="5"/>
    <s v="Guía de auditoria de la oficina de control interno"/>
    <s v="Guía en la cual se establece la metodología para el desarrollo de las _x000a_auditorias por parte de Control interno"/>
    <s v="Información"/>
    <s v="Servidor Interno"/>
    <s v="Informacion publica clasificada"/>
    <s v="Alta"/>
    <s v="Alta"/>
    <n v="3"/>
    <s v="ALTA"/>
    <s v="Oficina Asesora Plneación y Sistemas (OAPS)"/>
    <s v="OAPS Infraestructura"/>
    <s v="Oficina Control Interno "/>
    <s v="INFORMES"/>
    <s v="Informes de auditoría del control interno"/>
    <s v="pdf"/>
    <s v="Español"/>
    <s v="Digital"/>
    <s v="Disponible "/>
    <s v="RESERVA PARCIAL"/>
    <s v="Ley 1712/14 art 19 literal e"/>
    <s v="Ley 1712/14 art 19 literal e"/>
    <s v="Promueve la transparencia institucional, Facilita el control social, Contribuye a la rendición de cuentas, Garantiza auditorías objetivas y técnicas"/>
  </r>
  <r>
    <x v="81"/>
    <s v="PR-COIN-001"/>
    <x v="5"/>
    <s v="Ejecutar el Programa de Auditoría"/>
    <s v="Procedimiento para la Formulación y Ejecución del  Plan Anual de Auditoria"/>
    <s v="Información"/>
    <s v="Servidor Interno"/>
    <s v="Informacion publica clasificada"/>
    <s v="Alta"/>
    <s v="Alta"/>
    <n v="3"/>
    <s v="ALTA"/>
    <s v="Oficina Asesora Plneación y Sistemas (OAPS)"/>
    <s v="OAPS Infraestructura"/>
    <s v="Oficina Control Interno "/>
    <s v="PLANES"/>
    <s v="Plan anual de auditoria"/>
    <s v="xlsx"/>
    <s v="Español"/>
    <s v="Digital"/>
    <s v="Disponible "/>
    <s v="RESERVA PARCIAL"/>
    <s v="Ley 1266/08 art 3 lietral c, g, h, art 7 lietral 3,6"/>
    <s v="Ley 1266/08 art 3 lietral c, g, h, art 7 lietral 3,6"/>
    <s v="El documento “Procedimiento para la Formulación y Ejecución del Plan Anual de Auditoría” le sirve a la ciudadanía porque garantiza que las auditorías internas en la entidad se realicen de forma planificada, técnica y objetiva. Esto permite ejercer un mejor control sobre los procesos más críticos de la gestión pública, fortalece la transparencia, facilita la rendición de cuentas y contribuye a prevenir riesgos y posibles actos de corrupción, protegiendo así los recursos del Estado._x000a_"/>
  </r>
  <r>
    <x v="81"/>
    <s v="PR-COIN-002"/>
    <x v="5"/>
    <s v="Realizar Planes de mejoramiento"/>
    <s v="Procedimiento sobre el examen crítico, detallado y sistemático, realizado a una entidad, a una unidad o área específica, o a un proceso, o a un proyecto, o a un producto, utilizando técnicas específicas, con el objeto de emitir una opinión independiente sobre su operación, sus resultados, sus controles, y_x000a_realizar las recomendaciones pertinentes."/>
    <s v="Información"/>
    <s v="Servidor Interno"/>
    <s v="Informacion publica clasificada"/>
    <s v="Alta"/>
    <s v="Alta"/>
    <n v="3"/>
    <s v="ALTA"/>
    <s v="Oficina Asesora Plneación y Sistemas (OAPS)"/>
    <s v="OAPS Infraestructura"/>
    <s v="Oficina Control Interno "/>
    <s v="PLANES"/>
    <s v="Procedimientos"/>
    <s v="pdf"/>
    <s v="Español"/>
    <s v="Digital"/>
    <s v="Disponible "/>
    <s v="RESERVA PARCIAL"/>
    <s v="Ley 1266/08 art 3 lietral c, g, h, art 7 lietral 3,6,  Art  2.1.1.4.1.1. Decreto 1081/15"/>
    <s v="Ley 1266/08 art 3 lietral c, g, h, art 7 lietral 3,6,  Art  2.1.1.4.1.1. Decreto 1081/15"/>
    <s v="El procedimiento “Realizar Planes de Mejoramiento” le sirve a la ciudadanía porque garantiza que las fallas detectadas en auditorías a la entidad se corrijan mediante acciones concretas, con responsables definidos y fechas de cumplimiento. Esto fortalece la transparencia, mejora la calidad de los servicios públicos y protege los recursos del Estado, permitiendo un control social más efectivo."/>
  </r>
  <r>
    <x v="81"/>
    <s v="PR-COIN-003"/>
    <x v="5"/>
    <s v="Elaborar y presentar Informes de ley"/>
    <s v="Procedimiento por medio del cual se proporciona información contable, económica y jurídica, estructurada y validada, para los entes de control, en los términos establecidos en el ordenamiento jurídico"/>
    <s v="Información"/>
    <s v="Servidor Interno"/>
    <s v="Informacion publica clasificada"/>
    <s v="Alta"/>
    <s v="Alta"/>
    <n v="3"/>
    <s v="ALTA"/>
    <s v="Oficina Asesora Plneación y Sistemas (OAPS)"/>
    <s v="OAPS Infraestructura"/>
    <s v="Oficina Control Interno "/>
    <s v="PLANES"/>
    <s v="Procedimientos"/>
    <s v="pdf"/>
    <s v="Español"/>
    <s v="Digital"/>
    <s v="Disponible "/>
    <s v="RESERVA PARCIAL"/>
    <s v="Ley 1266/08 art 3 lietral c, g, h, art 7 lietral 3,6,  Art  2.1.1.4.1.1. Decreto 1081/15"/>
    <s v="Ley 1266/08 art 3 lietral c, g, h, art 7 lietral 3,6,  Art  2.1.1.4.1.1. Decreto 1081/15"/>
    <s v="El procedimiento “Elaborar y presentar Informes de Ley” le sirve a la ciudadanía porque asegura que la entidad entregue información contable, jurídica y económica verificada, clara y oportuna a los entes de control, cumpliendo con las exigencias del marco legal. Esto permite una mejor vigilancia de la gestión pública, facilita la rendición de cuentas y fortalece la transparencia en el uso de los recursos del Estado."/>
  </r>
  <r>
    <x v="30"/>
    <s v="CO-GITH-002"/>
    <x v="5"/>
    <s v="Código de Ética para la Actividad de la Oficina de Control Interno"/>
    <s v="Documento que busca proveer orientación sobre el adecuado comportamiento y forma de actuar de los auditores internos de la Oficina de Control Interno de la Supersolidaria, por medio de la declaración, descripción, establecimiento y adopción de principios y reglas de conducta que gobiernen su comportamiento, para brindar confianza en el aseguramiento independiente y objetivo sobre la Gestión de Riesgos, Control y Gobierno Corporativo"/>
    <s v="Información"/>
    <s v="Servidor Interno"/>
    <s v="Informacion publica"/>
    <s v="Alta"/>
    <s v="Alta"/>
    <n v="3"/>
    <s v="ALTA"/>
    <s v="Gestión Integral de Talento Humano (GITH)"/>
    <s v="OAPS Infraestructura"/>
    <s v="Oficina Control Interno "/>
    <s v="PLANES"/>
    <s v="Plan anual de auditoria"/>
    <s v="pdf"/>
    <s v="Español"/>
    <s v="Digital"/>
    <s v="Disponible "/>
    <s v="RESERVA PARCIAL"/>
    <s v="Ley 1266/08 art 3 lietral c, g, h, art 7 lietral 3,6,  Art  2.1.1.4.1.1. Decreto 1081/15"/>
    <s v="Ley 1266/08 art 3 lietral c, g, h, art 7 lietral 3,6,  Art  2.1.1.4.1.1. Decreto 1081/15"/>
    <s v="El “Código de Ética para la Actividad de la Oficina de Control Interno” le sirve a la ciudadanía porque asegura que los servidores encargados de vigilar la gestión pública actúen con honestidad, objetividad y responsabilidad. Al establecer principios claros de conducta, este documento fortalece la confianza en el control interno, previene actos indebidos y contribuye a una gestión pública más transparente y ética, en beneficio del interés gener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3">
  <location ref="A3:B18" firstHeaderRow="1" firstDataRow="1" firstDataCol="1"/>
  <pivotFields count="27">
    <pivotField showAll="0">
      <items count="15">
        <item x="0"/>
        <item x="1"/>
        <item x="2"/>
        <item x="3"/>
        <item x="4"/>
        <item x="5"/>
        <item x="6"/>
        <item x="7"/>
        <item x="8"/>
        <item x="9"/>
        <item x="10"/>
        <item x="11"/>
        <item x="12"/>
        <item x="13"/>
        <item t="default"/>
      </items>
    </pivotField>
    <pivotField showAll="0"/>
    <pivotField axis="axisRow" dataField="1" showAll="0" sortType="descending">
      <items count="15">
        <item x="5"/>
        <item x="0"/>
        <item x="9"/>
        <item x="3"/>
        <item x="1"/>
        <item x="10"/>
        <item x="4"/>
        <item x="7"/>
        <item x="8"/>
        <item x="13"/>
        <item x="11"/>
        <item x="12"/>
        <item x="6"/>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0"/>
        <item x="1"/>
        <item x="2"/>
        <item x="3"/>
        <item x="4"/>
        <item x="5"/>
        <item t="default"/>
      </items>
    </pivotField>
    <pivotField showAll="0">
      <items count="30">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s>
  <rowFields count="1">
    <field x="2"/>
  </rowFields>
  <rowItems count="15">
    <i>
      <x v="4"/>
    </i>
    <i>
      <x v="7"/>
    </i>
    <i>
      <x v="10"/>
    </i>
    <i>
      <x v="6"/>
    </i>
    <i>
      <x v="12"/>
    </i>
    <i>
      <x v="9"/>
    </i>
    <i>
      <x v="2"/>
    </i>
    <i>
      <x v="8"/>
    </i>
    <i>
      <x v="13"/>
    </i>
    <i>
      <x/>
    </i>
    <i>
      <x v="11"/>
    </i>
    <i>
      <x v="5"/>
    </i>
    <i>
      <x v="3"/>
    </i>
    <i>
      <x v="1"/>
    </i>
    <i t="grand">
      <x/>
    </i>
  </rowItems>
  <colItems count="1">
    <i/>
  </colItems>
  <dataFields count="1">
    <dataField name="Cuenta de Proceso" fld="2" subtotal="count" baseField="0" baseItem="0"/>
  </dataFields>
  <chartFormats count="3">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b2ci" displayName="Tb2ci" ref="A1:Y592" totalsRowCount="1">
  <autoFilter ref="A1:Y591" xr:uid="{00000000-0009-0000-0100-000002000000}"/>
  <tableColumns count="25">
    <tableColumn id="1" xr3:uid="{00000000-0010-0000-0100-000001000000}" name="Fecha de ingreso" totalsRowLabel="Total" dataDxfId="0"/>
    <tableColumn id="2" xr3:uid="{00000000-0010-0000-0100-000002000000}" name="Identificador" totalsRowFunction="count"/>
    <tableColumn id="3" xr3:uid="{00000000-0010-0000-0100-000003000000}" name="Proceso" totalsRowFunction="count"/>
    <tableColumn id="4" xr3:uid="{00000000-0010-0000-0100-000004000000}" name="Nombre del activo de información" totalsRowFunction="count"/>
    <tableColumn id="5" xr3:uid="{00000000-0010-0000-0100-000005000000}" name="Descripción del activo de información" totalsRowFunction="count"/>
    <tableColumn id="6" xr3:uid="{00000000-0010-0000-0100-000006000000}" name="Tipo " totalsRowFunction="count"/>
    <tableColumn id="7" xr3:uid="{00000000-0010-0000-0100-000007000000}" name="Ubicación" totalsRowFunction="count"/>
    <tableColumn id="8" xr3:uid="{00000000-0010-0000-0100-000008000000}" name="Confidencialidad" totalsRowFunction="count"/>
    <tableColumn id="9" xr3:uid="{00000000-0010-0000-0100-000009000000}" name="Integridad" totalsRowFunction="count"/>
    <tableColumn id="10" xr3:uid="{00000000-0010-0000-0100-00000A000000}" name="Disponibilidad" totalsRowFunction="count"/>
    <tableColumn id="11" xr3:uid="{00000000-0010-0000-0100-00000B000000}" name="Valor Criticidad" totalsRowFunction="count"/>
    <tableColumn id="12" xr3:uid="{00000000-0010-0000-0100-00000C000000}" name="Criticidad" totalsRowFunction="count"/>
    <tableColumn id="13" xr3:uid="{00000000-0010-0000-0100-00000D000000}" name="Propietario " totalsRowFunction="count"/>
    <tableColumn id="14" xr3:uid="{00000000-0010-0000-0100-00000E000000}" name="Custodio" totalsRowFunction="count"/>
    <tableColumn id="15" xr3:uid="{00000000-0010-0000-0100-00000F000000}" name="Usuario" totalsRowFunction="count"/>
    <tableColumn id="16" xr3:uid="{00000000-0010-0000-0100-000010000000}" name="Serie" totalsRowFunction="count"/>
    <tableColumn id="17" xr3:uid="{00000000-0010-0000-0100-000011000000}" name="Sub Serie" totalsRowFunction="count"/>
    <tableColumn id="18" xr3:uid="{00000000-0010-0000-0100-000012000000}" name="Formato" totalsRowFunction="count"/>
    <tableColumn id="19" xr3:uid="{00000000-0010-0000-0100-000013000000}" name="Idioma" totalsRowFunction="count"/>
    <tableColumn id="20" xr3:uid="{00000000-0010-0000-0100-000014000000}" name="Medio de Conservación" totalsRowFunction="count"/>
    <tableColumn id="21" xr3:uid="{00000000-0010-0000-0100-000015000000}" name="Publicado / disponible" totalsRowFunction="count"/>
    <tableColumn id="22" xr3:uid="{00000000-0010-0000-0100-000016000000}" name="Excepcion total o parcial" totalsRowFunction="count"/>
    <tableColumn id="23" xr3:uid="{00000000-0010-0000-0100-000017000000}" name="Fundamento Constitucional o Legal" totalsRowFunction="count"/>
    <tableColumn id="24" xr3:uid="{00000000-0010-0000-0100-000018000000}" name="Fundamento Jurídico de la Excepción" totalsRowFunction="count"/>
    <tableColumn id="26" xr3:uid="{00000000-0010-0000-0100-00001A000000}" name="PTEP" totalsRowFunction="count"/>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www.supersolidaria.gov.co/es/content/titulo-iv-sistema-de-administracion-de-riesgos" TargetMode="External"/><Relationship Id="rId13" Type="http://schemas.openxmlformats.org/officeDocument/2006/relationships/comments" Target="../comments1.xml"/><Relationship Id="rId3" Type="http://schemas.openxmlformats.org/officeDocument/2006/relationships/hyperlink" Target="https://www.supersolidaria.gov.co/es/entidad/cooperativas-de-ahorro-y-credito" TargetMode="External"/><Relationship Id="rId7" Type="http://schemas.openxmlformats.org/officeDocument/2006/relationships/hyperlink" Target="https://www.supersolidaria.gov.co/es/content/desviacion-estandar" TargetMode="External"/><Relationship Id="rId12" Type="http://schemas.openxmlformats.org/officeDocument/2006/relationships/vmlDrawing" Target="../drawings/vmlDrawing1.vml"/><Relationship Id="rId2" Type="http://schemas.openxmlformats.org/officeDocument/2006/relationships/hyperlink" Target="https://sedeelectronica.supersolidaria.gov.co/SedeElectronica/info/certificadosUsadosEnSede.jsp" TargetMode="External"/><Relationship Id="rId1" Type="http://schemas.openxmlformats.org/officeDocument/2006/relationships/hyperlink" Target="https://www.supersolidaria.gov.co/es/content/gad-tableros-de-control" TargetMode="External"/><Relationship Id="rId6" Type="http://schemas.openxmlformats.org/officeDocument/2006/relationships/hyperlink" Target="mailto:czarate@supersolidaria.gov.co" TargetMode="External"/><Relationship Id="rId11" Type="http://schemas.openxmlformats.org/officeDocument/2006/relationships/drawing" Target="../drawings/drawing1.xml"/><Relationship Id="rId5" Type="http://schemas.openxmlformats.org/officeDocument/2006/relationships/hyperlink" Target="https://app.powerbi.com/?pbi_source=websignin_uNav" TargetMode="External"/><Relationship Id="rId10" Type="http://schemas.openxmlformats.org/officeDocument/2006/relationships/printerSettings" Target="../printerSettings/printerSettings1.bin"/><Relationship Id="rId4" Type="http://schemas.openxmlformats.org/officeDocument/2006/relationships/hyperlink" Target="https://drive.google.com/drive/folders/1KZaBDSDEi0SjKctvZjod7pYOX614wgWo?usp=drive_link" TargetMode="External"/><Relationship Id="rId9" Type="http://schemas.openxmlformats.org/officeDocument/2006/relationships/hyperlink" Target="https://www.supersolidaria.gov.co/es/content/informe-estadistico-tasas-de-intere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426"/>
  <sheetViews>
    <sheetView workbookViewId="0"/>
  </sheetViews>
  <sheetFormatPr baseColWidth="10" defaultColWidth="12.5703125" defaultRowHeight="15" customHeight="1" x14ac:dyDescent="0.2"/>
  <cols>
    <col min="1" max="1" width="84.28515625" customWidth="1"/>
  </cols>
  <sheetData>
    <row r="1" spans="1:1" ht="15" customHeight="1" x14ac:dyDescent="0.25">
      <c r="A1" s="1" t="s">
        <v>96</v>
      </c>
    </row>
    <row r="2" spans="1:1" ht="15" customHeight="1" x14ac:dyDescent="0.25">
      <c r="A2" s="1" t="s">
        <v>97</v>
      </c>
    </row>
    <row r="3" spans="1:1" ht="15" customHeight="1" x14ac:dyDescent="0.25">
      <c r="A3" s="1" t="s">
        <v>98</v>
      </c>
    </row>
    <row r="4" spans="1:1" ht="15" customHeight="1" x14ac:dyDescent="0.25">
      <c r="A4" s="1" t="s">
        <v>99</v>
      </c>
    </row>
    <row r="5" spans="1:1" ht="15" customHeight="1" x14ac:dyDescent="0.25">
      <c r="A5" s="1" t="s">
        <v>100</v>
      </c>
    </row>
    <row r="6" spans="1:1" ht="15" customHeight="1" x14ac:dyDescent="0.25">
      <c r="A6" s="1" t="s">
        <v>101</v>
      </c>
    </row>
    <row r="7" spans="1:1" ht="15" customHeight="1" x14ac:dyDescent="0.25">
      <c r="A7" s="1" t="s">
        <v>102</v>
      </c>
    </row>
    <row r="8" spans="1:1" ht="15" customHeight="1" x14ac:dyDescent="0.25">
      <c r="A8" s="1" t="s">
        <v>103</v>
      </c>
    </row>
    <row r="9" spans="1:1" ht="15" customHeight="1" x14ac:dyDescent="0.25">
      <c r="A9" s="1" t="s">
        <v>23</v>
      </c>
    </row>
    <row r="10" spans="1:1" ht="15" customHeight="1" x14ac:dyDescent="0.25">
      <c r="A10" s="1" t="s">
        <v>104</v>
      </c>
    </row>
    <row r="11" spans="1:1" ht="15" customHeight="1" x14ac:dyDescent="0.25">
      <c r="A11" s="1" t="s">
        <v>105</v>
      </c>
    </row>
    <row r="12" spans="1:1" ht="15" customHeight="1" x14ac:dyDescent="0.25">
      <c r="A12" s="1" t="s">
        <v>106</v>
      </c>
    </row>
    <row r="13" spans="1:1" ht="15" customHeight="1" x14ac:dyDescent="0.25">
      <c r="A13" s="1" t="s">
        <v>107</v>
      </c>
    </row>
    <row r="14" spans="1:1" ht="15" customHeight="1" x14ac:dyDescent="0.25">
      <c r="A14" s="1" t="s">
        <v>108</v>
      </c>
    </row>
    <row r="15" spans="1:1" ht="15" customHeight="1" x14ac:dyDescent="0.25">
      <c r="A15" s="1" t="s">
        <v>109</v>
      </c>
    </row>
    <row r="16" spans="1:1" ht="15" customHeight="1" x14ac:dyDescent="0.25">
      <c r="A16" s="1" t="s">
        <v>110</v>
      </c>
    </row>
    <row r="17" spans="1:1" ht="15" customHeight="1" x14ac:dyDescent="0.25">
      <c r="A17" s="1" t="s">
        <v>111</v>
      </c>
    </row>
    <row r="18" spans="1:1" ht="15" customHeight="1" x14ac:dyDescent="0.25">
      <c r="A18" s="1" t="s">
        <v>112</v>
      </c>
    </row>
    <row r="19" spans="1:1" ht="15" customHeight="1" x14ac:dyDescent="0.25">
      <c r="A19" s="1" t="s">
        <v>113</v>
      </c>
    </row>
    <row r="20" spans="1:1" ht="15" customHeight="1" x14ac:dyDescent="0.25">
      <c r="A20" s="1" t="s">
        <v>114</v>
      </c>
    </row>
    <row r="21" spans="1:1" ht="15" customHeight="1" x14ac:dyDescent="0.25">
      <c r="A21" s="1" t="s">
        <v>115</v>
      </c>
    </row>
    <row r="22" spans="1:1" ht="15" customHeight="1" x14ac:dyDescent="0.25">
      <c r="A22" s="1" t="s">
        <v>116</v>
      </c>
    </row>
    <row r="23" spans="1:1" ht="15" customHeight="1" x14ac:dyDescent="0.25">
      <c r="A23" s="1" t="s">
        <v>117</v>
      </c>
    </row>
    <row r="24" spans="1:1" ht="15" customHeight="1" x14ac:dyDescent="0.25">
      <c r="A24" s="1" t="s">
        <v>118</v>
      </c>
    </row>
    <row r="25" spans="1:1" ht="15" customHeight="1" x14ac:dyDescent="0.25">
      <c r="A25" s="1" t="s">
        <v>119</v>
      </c>
    </row>
    <row r="26" spans="1:1" ht="15" customHeight="1" x14ac:dyDescent="0.25">
      <c r="A26" s="1" t="s">
        <v>120</v>
      </c>
    </row>
    <row r="27" spans="1:1" x14ac:dyDescent="0.25">
      <c r="A27" s="1" t="s">
        <v>121</v>
      </c>
    </row>
    <row r="28" spans="1:1" x14ac:dyDescent="0.25">
      <c r="A28" s="1" t="s">
        <v>122</v>
      </c>
    </row>
    <row r="29" spans="1:1" x14ac:dyDescent="0.25">
      <c r="A29" s="1" t="s">
        <v>123</v>
      </c>
    </row>
    <row r="30" spans="1:1" x14ac:dyDescent="0.25">
      <c r="A30" s="1" t="s">
        <v>124</v>
      </c>
    </row>
    <row r="31" spans="1:1" x14ac:dyDescent="0.25">
      <c r="A31" s="1" t="s">
        <v>125</v>
      </c>
    </row>
    <row r="32" spans="1:1" x14ac:dyDescent="0.25">
      <c r="A32" s="1" t="s">
        <v>126</v>
      </c>
    </row>
    <row r="33" spans="1:1" x14ac:dyDescent="0.25">
      <c r="A33" s="1" t="s">
        <v>127</v>
      </c>
    </row>
    <row r="34" spans="1:1" x14ac:dyDescent="0.25">
      <c r="A34" s="1" t="s">
        <v>128</v>
      </c>
    </row>
    <row r="35" spans="1:1" x14ac:dyDescent="0.25">
      <c r="A35" s="1" t="s">
        <v>129</v>
      </c>
    </row>
    <row r="36" spans="1:1" x14ac:dyDescent="0.25">
      <c r="A36" s="1" t="s">
        <v>130</v>
      </c>
    </row>
    <row r="37" spans="1:1" x14ac:dyDescent="0.25">
      <c r="A37" s="1" t="s">
        <v>131</v>
      </c>
    </row>
    <row r="38" spans="1:1" x14ac:dyDescent="0.25">
      <c r="A38" s="1" t="s">
        <v>132</v>
      </c>
    </row>
    <row r="39" spans="1:1" x14ac:dyDescent="0.25">
      <c r="A39" s="1" t="s">
        <v>133</v>
      </c>
    </row>
    <row r="40" spans="1:1" x14ac:dyDescent="0.25">
      <c r="A40" s="1" t="s">
        <v>134</v>
      </c>
    </row>
    <row r="41" spans="1:1" x14ac:dyDescent="0.25">
      <c r="A41" s="1" t="s">
        <v>135</v>
      </c>
    </row>
    <row r="42" spans="1:1" x14ac:dyDescent="0.25">
      <c r="A42" s="1" t="s">
        <v>136</v>
      </c>
    </row>
    <row r="43" spans="1:1" x14ac:dyDescent="0.25">
      <c r="A43" s="1" t="s">
        <v>137</v>
      </c>
    </row>
    <row r="44" spans="1:1" x14ac:dyDescent="0.25">
      <c r="A44" s="1" t="s">
        <v>138</v>
      </c>
    </row>
    <row r="45" spans="1:1" x14ac:dyDescent="0.25">
      <c r="A45" s="1" t="s">
        <v>139</v>
      </c>
    </row>
    <row r="46" spans="1:1" x14ac:dyDescent="0.25">
      <c r="A46" s="1" t="s">
        <v>140</v>
      </c>
    </row>
    <row r="47" spans="1:1" x14ac:dyDescent="0.25">
      <c r="A47" s="1" t="s">
        <v>141</v>
      </c>
    </row>
    <row r="48" spans="1:1" x14ac:dyDescent="0.25">
      <c r="A48" s="1" t="s">
        <v>142</v>
      </c>
    </row>
    <row r="49" spans="1:1" x14ac:dyDescent="0.25">
      <c r="A49" s="1" t="s">
        <v>143</v>
      </c>
    </row>
    <row r="50" spans="1:1" x14ac:dyDescent="0.25">
      <c r="A50" s="1" t="s">
        <v>144</v>
      </c>
    </row>
    <row r="51" spans="1:1" x14ac:dyDescent="0.25">
      <c r="A51" s="1" t="s">
        <v>145</v>
      </c>
    </row>
    <row r="52" spans="1:1" x14ac:dyDescent="0.25">
      <c r="A52" s="1" t="s">
        <v>146</v>
      </c>
    </row>
    <row r="53" spans="1:1" x14ac:dyDescent="0.25">
      <c r="A53" s="1" t="s">
        <v>147</v>
      </c>
    </row>
    <row r="54" spans="1:1" x14ac:dyDescent="0.25">
      <c r="A54" s="1" t="s">
        <v>148</v>
      </c>
    </row>
    <row r="55" spans="1:1" x14ac:dyDescent="0.25">
      <c r="A55" s="1" t="s">
        <v>149</v>
      </c>
    </row>
    <row r="56" spans="1:1" x14ac:dyDescent="0.25">
      <c r="A56" s="1" t="s">
        <v>150</v>
      </c>
    </row>
    <row r="57" spans="1:1" x14ac:dyDescent="0.25">
      <c r="A57" s="1" t="s">
        <v>151</v>
      </c>
    </row>
    <row r="58" spans="1:1" x14ac:dyDescent="0.25">
      <c r="A58" s="1" t="s">
        <v>152</v>
      </c>
    </row>
    <row r="59" spans="1:1" x14ac:dyDescent="0.25">
      <c r="A59" s="1" t="s">
        <v>153</v>
      </c>
    </row>
    <row r="60" spans="1:1" x14ac:dyDescent="0.25">
      <c r="A60" s="1" t="s">
        <v>154</v>
      </c>
    </row>
    <row r="61" spans="1:1" x14ac:dyDescent="0.25">
      <c r="A61" s="1" t="s">
        <v>155</v>
      </c>
    </row>
    <row r="62" spans="1:1" x14ac:dyDescent="0.25">
      <c r="A62" s="1" t="s">
        <v>156</v>
      </c>
    </row>
    <row r="63" spans="1:1" x14ac:dyDescent="0.25">
      <c r="A63" s="1" t="s">
        <v>157</v>
      </c>
    </row>
    <row r="64" spans="1:1" x14ac:dyDescent="0.25">
      <c r="A64" s="1" t="s">
        <v>158</v>
      </c>
    </row>
    <row r="65" spans="1:1" x14ac:dyDescent="0.25">
      <c r="A65" s="1" t="s">
        <v>159</v>
      </c>
    </row>
    <row r="66" spans="1:1" x14ac:dyDescent="0.25">
      <c r="A66" s="1" t="s">
        <v>160</v>
      </c>
    </row>
    <row r="67" spans="1:1" x14ac:dyDescent="0.25">
      <c r="A67" s="1" t="s">
        <v>161</v>
      </c>
    </row>
    <row r="68" spans="1:1" x14ac:dyDescent="0.25">
      <c r="A68" s="1" t="s">
        <v>162</v>
      </c>
    </row>
    <row r="69" spans="1:1" x14ac:dyDescent="0.25">
      <c r="A69" s="1" t="s">
        <v>163</v>
      </c>
    </row>
    <row r="70" spans="1:1" x14ac:dyDescent="0.25">
      <c r="A70" s="1" t="s">
        <v>164</v>
      </c>
    </row>
    <row r="71" spans="1:1" x14ac:dyDescent="0.25">
      <c r="A71" s="1" t="s">
        <v>165</v>
      </c>
    </row>
    <row r="72" spans="1:1" x14ac:dyDescent="0.25">
      <c r="A72" s="1" t="s">
        <v>166</v>
      </c>
    </row>
    <row r="73" spans="1:1" x14ac:dyDescent="0.25">
      <c r="A73" s="1" t="s">
        <v>167</v>
      </c>
    </row>
    <row r="74" spans="1:1" x14ac:dyDescent="0.25">
      <c r="A74" s="1" t="s">
        <v>168</v>
      </c>
    </row>
    <row r="75" spans="1:1" x14ac:dyDescent="0.25">
      <c r="A75" s="1" t="s">
        <v>169</v>
      </c>
    </row>
    <row r="76" spans="1:1" x14ac:dyDescent="0.25">
      <c r="A76" s="1" t="s">
        <v>170</v>
      </c>
    </row>
    <row r="77" spans="1:1" x14ac:dyDescent="0.25">
      <c r="A77" s="1" t="s">
        <v>171</v>
      </c>
    </row>
    <row r="78" spans="1:1" x14ac:dyDescent="0.25">
      <c r="A78" s="1" t="s">
        <v>172</v>
      </c>
    </row>
    <row r="79" spans="1:1" x14ac:dyDescent="0.25">
      <c r="A79" s="1" t="s">
        <v>173</v>
      </c>
    </row>
    <row r="80" spans="1:1" x14ac:dyDescent="0.25">
      <c r="A80" s="1" t="s">
        <v>174</v>
      </c>
    </row>
    <row r="81" spans="1:1" x14ac:dyDescent="0.25">
      <c r="A81" s="1" t="s">
        <v>175</v>
      </c>
    </row>
    <row r="82" spans="1:1" x14ac:dyDescent="0.25">
      <c r="A82" s="1" t="s">
        <v>176</v>
      </c>
    </row>
    <row r="83" spans="1:1" x14ac:dyDescent="0.25">
      <c r="A83" s="1" t="s">
        <v>177</v>
      </c>
    </row>
    <row r="84" spans="1:1" x14ac:dyDescent="0.25">
      <c r="A84" s="1" t="s">
        <v>178</v>
      </c>
    </row>
    <row r="85" spans="1:1" x14ac:dyDescent="0.25">
      <c r="A85" s="1" t="s">
        <v>179</v>
      </c>
    </row>
    <row r="86" spans="1:1" x14ac:dyDescent="0.25">
      <c r="A86" s="1" t="s">
        <v>180</v>
      </c>
    </row>
    <row r="87" spans="1:1" x14ac:dyDescent="0.25">
      <c r="A87" s="1" t="s">
        <v>181</v>
      </c>
    </row>
    <row r="88" spans="1:1" x14ac:dyDescent="0.25">
      <c r="A88" s="1" t="s">
        <v>182</v>
      </c>
    </row>
    <row r="89" spans="1:1" x14ac:dyDescent="0.25">
      <c r="A89" s="1" t="s">
        <v>183</v>
      </c>
    </row>
    <row r="90" spans="1:1" x14ac:dyDescent="0.25">
      <c r="A90" s="1" t="s">
        <v>184</v>
      </c>
    </row>
    <row r="91" spans="1:1" x14ac:dyDescent="0.25">
      <c r="A91" s="1" t="s">
        <v>185</v>
      </c>
    </row>
    <row r="92" spans="1:1" x14ac:dyDescent="0.25">
      <c r="A92" s="1" t="s">
        <v>186</v>
      </c>
    </row>
    <row r="93" spans="1:1" x14ac:dyDescent="0.25">
      <c r="A93" s="1" t="s">
        <v>187</v>
      </c>
    </row>
    <row r="94" spans="1:1" x14ac:dyDescent="0.25">
      <c r="A94" s="1" t="s">
        <v>188</v>
      </c>
    </row>
    <row r="95" spans="1:1" x14ac:dyDescent="0.25">
      <c r="A95" s="1" t="s">
        <v>189</v>
      </c>
    </row>
    <row r="96" spans="1:1" x14ac:dyDescent="0.25">
      <c r="A96" s="1" t="s">
        <v>190</v>
      </c>
    </row>
    <row r="97" spans="1:1" x14ac:dyDescent="0.25">
      <c r="A97" s="1" t="s">
        <v>74</v>
      </c>
    </row>
    <row r="98" spans="1:1" x14ac:dyDescent="0.25">
      <c r="A98" s="1" t="s">
        <v>191</v>
      </c>
    </row>
    <row r="99" spans="1:1" x14ac:dyDescent="0.25">
      <c r="A99" s="1" t="s">
        <v>192</v>
      </c>
    </row>
    <row r="100" spans="1:1" x14ac:dyDescent="0.25">
      <c r="A100" s="1" t="s">
        <v>193</v>
      </c>
    </row>
    <row r="101" spans="1:1" x14ac:dyDescent="0.25">
      <c r="A101" s="1" t="s">
        <v>194</v>
      </c>
    </row>
    <row r="102" spans="1:1" x14ac:dyDescent="0.25">
      <c r="A102" s="1" t="s">
        <v>195</v>
      </c>
    </row>
    <row r="103" spans="1:1" x14ac:dyDescent="0.25">
      <c r="A103" s="1" t="s">
        <v>196</v>
      </c>
    </row>
    <row r="104" spans="1:1" x14ac:dyDescent="0.25">
      <c r="A104" s="1" t="s">
        <v>197</v>
      </c>
    </row>
    <row r="105" spans="1:1" x14ac:dyDescent="0.25">
      <c r="A105" s="1" t="s">
        <v>198</v>
      </c>
    </row>
    <row r="106" spans="1:1" x14ac:dyDescent="0.25">
      <c r="A106" s="1" t="s">
        <v>199</v>
      </c>
    </row>
    <row r="107" spans="1:1" x14ac:dyDescent="0.25">
      <c r="A107" s="1" t="s">
        <v>200</v>
      </c>
    </row>
    <row r="108" spans="1:1" x14ac:dyDescent="0.25">
      <c r="A108" s="1" t="s">
        <v>201</v>
      </c>
    </row>
    <row r="109" spans="1:1" x14ac:dyDescent="0.25">
      <c r="A109" s="1" t="s">
        <v>202</v>
      </c>
    </row>
    <row r="110" spans="1:1" x14ac:dyDescent="0.25">
      <c r="A110" s="1" t="s">
        <v>203</v>
      </c>
    </row>
    <row r="111" spans="1:1" x14ac:dyDescent="0.25">
      <c r="A111" s="1" t="s">
        <v>204</v>
      </c>
    </row>
    <row r="112" spans="1:1" x14ac:dyDescent="0.25">
      <c r="A112" s="1" t="s">
        <v>205</v>
      </c>
    </row>
    <row r="113" spans="1:1" x14ac:dyDescent="0.25">
      <c r="A113" s="1" t="s">
        <v>206</v>
      </c>
    </row>
    <row r="114" spans="1:1" x14ac:dyDescent="0.25">
      <c r="A114" s="1" t="s">
        <v>207</v>
      </c>
    </row>
    <row r="115" spans="1:1" x14ac:dyDescent="0.25">
      <c r="A115" s="1" t="s">
        <v>208</v>
      </c>
    </row>
    <row r="116" spans="1:1" x14ac:dyDescent="0.25">
      <c r="A116" s="1" t="s">
        <v>209</v>
      </c>
    </row>
    <row r="117" spans="1:1" x14ac:dyDescent="0.25">
      <c r="A117" s="1" t="s">
        <v>210</v>
      </c>
    </row>
    <row r="118" spans="1:1" x14ac:dyDescent="0.25">
      <c r="A118" s="1" t="s">
        <v>211</v>
      </c>
    </row>
    <row r="119" spans="1:1" x14ac:dyDescent="0.25">
      <c r="A119" s="1" t="s">
        <v>212</v>
      </c>
    </row>
    <row r="120" spans="1:1" x14ac:dyDescent="0.25">
      <c r="A120" s="1" t="s">
        <v>213</v>
      </c>
    </row>
    <row r="121" spans="1:1" x14ac:dyDescent="0.25">
      <c r="A121" s="1" t="s">
        <v>214</v>
      </c>
    </row>
    <row r="122" spans="1:1" x14ac:dyDescent="0.25">
      <c r="A122" s="1" t="s">
        <v>215</v>
      </c>
    </row>
    <row r="123" spans="1:1" x14ac:dyDescent="0.25">
      <c r="A123" s="1" t="s">
        <v>72</v>
      </c>
    </row>
    <row r="124" spans="1:1" x14ac:dyDescent="0.25">
      <c r="A124" s="1" t="s">
        <v>216</v>
      </c>
    </row>
    <row r="125" spans="1:1" x14ac:dyDescent="0.25">
      <c r="A125" s="1" t="s">
        <v>217</v>
      </c>
    </row>
    <row r="126" spans="1:1" x14ac:dyDescent="0.25">
      <c r="A126" s="1" t="s">
        <v>218</v>
      </c>
    </row>
    <row r="127" spans="1:1" x14ac:dyDescent="0.25">
      <c r="A127" s="1" t="s">
        <v>219</v>
      </c>
    </row>
    <row r="128" spans="1:1" x14ac:dyDescent="0.25">
      <c r="A128" s="1" t="s">
        <v>220</v>
      </c>
    </row>
    <row r="129" spans="1:1" x14ac:dyDescent="0.25">
      <c r="A129" s="1" t="s">
        <v>221</v>
      </c>
    </row>
    <row r="130" spans="1:1" x14ac:dyDescent="0.25">
      <c r="A130" s="1" t="s">
        <v>222</v>
      </c>
    </row>
    <row r="131" spans="1:1" x14ac:dyDescent="0.25">
      <c r="A131" s="1" t="s">
        <v>223</v>
      </c>
    </row>
    <row r="132" spans="1:1" x14ac:dyDescent="0.25">
      <c r="A132" s="1" t="s">
        <v>224</v>
      </c>
    </row>
    <row r="133" spans="1:1" x14ac:dyDescent="0.25">
      <c r="A133" s="1" t="s">
        <v>225</v>
      </c>
    </row>
    <row r="134" spans="1:1" x14ac:dyDescent="0.25">
      <c r="A134" s="1" t="s">
        <v>226</v>
      </c>
    </row>
    <row r="135" spans="1:1" x14ac:dyDescent="0.25">
      <c r="A135" s="1" t="s">
        <v>227</v>
      </c>
    </row>
    <row r="136" spans="1:1" x14ac:dyDescent="0.25">
      <c r="A136" s="1" t="s">
        <v>228</v>
      </c>
    </row>
    <row r="137" spans="1:1" x14ac:dyDescent="0.25">
      <c r="A137" s="1" t="s">
        <v>229</v>
      </c>
    </row>
    <row r="138" spans="1:1" x14ac:dyDescent="0.25">
      <c r="A138" s="1" t="s">
        <v>230</v>
      </c>
    </row>
    <row r="139" spans="1:1" x14ac:dyDescent="0.25">
      <c r="A139" s="1" t="s">
        <v>231</v>
      </c>
    </row>
    <row r="140" spans="1:1" x14ac:dyDescent="0.25">
      <c r="A140" s="1" t="s">
        <v>232</v>
      </c>
    </row>
    <row r="141" spans="1:1" x14ac:dyDescent="0.25">
      <c r="A141" s="1" t="s">
        <v>233</v>
      </c>
    </row>
    <row r="142" spans="1:1" x14ac:dyDescent="0.25">
      <c r="A142" s="1" t="s">
        <v>234</v>
      </c>
    </row>
    <row r="143" spans="1:1" x14ac:dyDescent="0.25">
      <c r="A143" s="1" t="s">
        <v>235</v>
      </c>
    </row>
    <row r="144" spans="1:1" x14ac:dyDescent="0.25">
      <c r="A144" s="1" t="s">
        <v>68</v>
      </c>
    </row>
    <row r="145" spans="1:1" x14ac:dyDescent="0.25">
      <c r="A145" s="1" t="s">
        <v>236</v>
      </c>
    </row>
    <row r="146" spans="1:1" x14ac:dyDescent="0.25">
      <c r="A146" s="1" t="s">
        <v>237</v>
      </c>
    </row>
    <row r="147" spans="1:1" x14ac:dyDescent="0.25">
      <c r="A147" s="1" t="s">
        <v>238</v>
      </c>
    </row>
    <row r="148" spans="1:1" x14ac:dyDescent="0.25">
      <c r="A148" s="1" t="s">
        <v>239</v>
      </c>
    </row>
    <row r="149" spans="1:1" x14ac:dyDescent="0.25">
      <c r="A149" s="1" t="s">
        <v>240</v>
      </c>
    </row>
    <row r="150" spans="1:1" x14ac:dyDescent="0.25">
      <c r="A150" s="1" t="s">
        <v>241</v>
      </c>
    </row>
    <row r="151" spans="1:1" x14ac:dyDescent="0.25">
      <c r="A151" s="1" t="s">
        <v>242</v>
      </c>
    </row>
    <row r="152" spans="1:1" x14ac:dyDescent="0.25">
      <c r="A152" s="1" t="s">
        <v>243</v>
      </c>
    </row>
    <row r="153" spans="1:1" x14ac:dyDescent="0.25">
      <c r="A153" s="1" t="s">
        <v>244</v>
      </c>
    </row>
    <row r="154" spans="1:1" x14ac:dyDescent="0.25">
      <c r="A154" s="1" t="s">
        <v>245</v>
      </c>
    </row>
    <row r="155" spans="1:1" x14ac:dyDescent="0.25">
      <c r="A155" s="1" t="s">
        <v>246</v>
      </c>
    </row>
    <row r="156" spans="1:1" x14ac:dyDescent="0.25">
      <c r="A156" s="1" t="s">
        <v>247</v>
      </c>
    </row>
    <row r="157" spans="1:1" x14ac:dyDescent="0.25">
      <c r="A157" s="1" t="s">
        <v>248</v>
      </c>
    </row>
    <row r="158" spans="1:1" x14ac:dyDescent="0.25">
      <c r="A158" s="1" t="s">
        <v>249</v>
      </c>
    </row>
    <row r="159" spans="1:1" x14ac:dyDescent="0.25">
      <c r="A159" s="1" t="s">
        <v>250</v>
      </c>
    </row>
    <row r="160" spans="1:1" x14ac:dyDescent="0.25">
      <c r="A160" s="1" t="s">
        <v>251</v>
      </c>
    </row>
    <row r="161" spans="1:1" x14ac:dyDescent="0.25">
      <c r="A161" s="1" t="s">
        <v>252</v>
      </c>
    </row>
    <row r="162" spans="1:1" x14ac:dyDescent="0.25">
      <c r="A162" s="1" t="s">
        <v>253</v>
      </c>
    </row>
    <row r="163" spans="1:1" x14ac:dyDescent="0.25">
      <c r="A163" s="1" t="s">
        <v>254</v>
      </c>
    </row>
    <row r="164" spans="1:1" x14ac:dyDescent="0.25">
      <c r="A164" s="1" t="s">
        <v>255</v>
      </c>
    </row>
    <row r="165" spans="1:1" x14ac:dyDescent="0.25">
      <c r="A165" s="1" t="s">
        <v>256</v>
      </c>
    </row>
    <row r="166" spans="1:1" x14ac:dyDescent="0.25">
      <c r="A166" s="1" t="s">
        <v>257</v>
      </c>
    </row>
    <row r="167" spans="1:1" x14ac:dyDescent="0.25">
      <c r="A167" s="1" t="s">
        <v>258</v>
      </c>
    </row>
    <row r="168" spans="1:1" x14ac:dyDescent="0.25">
      <c r="A168" s="1" t="s">
        <v>259</v>
      </c>
    </row>
    <row r="169" spans="1:1" x14ac:dyDescent="0.25">
      <c r="A169" s="1" t="s">
        <v>260</v>
      </c>
    </row>
    <row r="170" spans="1:1" x14ac:dyDescent="0.25">
      <c r="A170" s="1" t="s">
        <v>261</v>
      </c>
    </row>
    <row r="171" spans="1:1" x14ac:dyDescent="0.25">
      <c r="A171" s="1" t="s">
        <v>262</v>
      </c>
    </row>
    <row r="172" spans="1:1" x14ac:dyDescent="0.25">
      <c r="A172" s="1" t="s">
        <v>263</v>
      </c>
    </row>
    <row r="173" spans="1:1" x14ac:dyDescent="0.25">
      <c r="A173" s="1" t="s">
        <v>264</v>
      </c>
    </row>
    <row r="174" spans="1:1" x14ac:dyDescent="0.25">
      <c r="A174" s="1" t="s">
        <v>265</v>
      </c>
    </row>
    <row r="175" spans="1:1" x14ac:dyDescent="0.25">
      <c r="A175" s="1" t="s">
        <v>266</v>
      </c>
    </row>
    <row r="176" spans="1:1" x14ac:dyDescent="0.25">
      <c r="A176" s="1" t="s">
        <v>267</v>
      </c>
    </row>
    <row r="177" spans="1:1" x14ac:dyDescent="0.25">
      <c r="A177" s="1" t="s">
        <v>268</v>
      </c>
    </row>
    <row r="178" spans="1:1" x14ac:dyDescent="0.25">
      <c r="A178" s="1" t="s">
        <v>269</v>
      </c>
    </row>
    <row r="179" spans="1:1" x14ac:dyDescent="0.25">
      <c r="A179" s="1" t="s">
        <v>270</v>
      </c>
    </row>
    <row r="180" spans="1:1" x14ac:dyDescent="0.25">
      <c r="A180" s="1" t="s">
        <v>271</v>
      </c>
    </row>
    <row r="181" spans="1:1" x14ac:dyDescent="0.25">
      <c r="A181" s="1" t="s">
        <v>272</v>
      </c>
    </row>
    <row r="182" spans="1:1" x14ac:dyDescent="0.25">
      <c r="A182" s="1" t="s">
        <v>273</v>
      </c>
    </row>
    <row r="183" spans="1:1" x14ac:dyDescent="0.25">
      <c r="A183" s="1" t="s">
        <v>274</v>
      </c>
    </row>
    <row r="184" spans="1:1" x14ac:dyDescent="0.25">
      <c r="A184" s="1" t="s">
        <v>275</v>
      </c>
    </row>
    <row r="185" spans="1:1" x14ac:dyDescent="0.25">
      <c r="A185" s="1" t="s">
        <v>276</v>
      </c>
    </row>
    <row r="186" spans="1:1" x14ac:dyDescent="0.25">
      <c r="A186" s="1" t="s">
        <v>277</v>
      </c>
    </row>
    <row r="187" spans="1:1" x14ac:dyDescent="0.25">
      <c r="A187" s="1" t="s">
        <v>278</v>
      </c>
    </row>
    <row r="188" spans="1:1" x14ac:dyDescent="0.25">
      <c r="A188" s="1" t="s">
        <v>279</v>
      </c>
    </row>
    <row r="189" spans="1:1" x14ac:dyDescent="0.25">
      <c r="A189" s="1" t="s">
        <v>280</v>
      </c>
    </row>
    <row r="190" spans="1:1" x14ac:dyDescent="0.25">
      <c r="A190" s="1" t="s">
        <v>281</v>
      </c>
    </row>
    <row r="191" spans="1:1" x14ac:dyDescent="0.25">
      <c r="A191" s="1" t="s">
        <v>282</v>
      </c>
    </row>
    <row r="192" spans="1:1" x14ac:dyDescent="0.25">
      <c r="A192" s="1" t="s">
        <v>283</v>
      </c>
    </row>
    <row r="193" spans="1:1" x14ac:dyDescent="0.25">
      <c r="A193" s="1" t="s">
        <v>284</v>
      </c>
    </row>
    <row r="194" spans="1:1" x14ac:dyDescent="0.25">
      <c r="A194" s="1" t="s">
        <v>285</v>
      </c>
    </row>
    <row r="195" spans="1:1" x14ac:dyDescent="0.25">
      <c r="A195" s="1" t="s">
        <v>286</v>
      </c>
    </row>
    <row r="196" spans="1:1" x14ac:dyDescent="0.25">
      <c r="A196" s="1" t="s">
        <v>287</v>
      </c>
    </row>
    <row r="197" spans="1:1" x14ac:dyDescent="0.25">
      <c r="A197" s="1" t="s">
        <v>288</v>
      </c>
    </row>
    <row r="198" spans="1:1" x14ac:dyDescent="0.25">
      <c r="A198" s="1" t="s">
        <v>289</v>
      </c>
    </row>
    <row r="199" spans="1:1" x14ac:dyDescent="0.25">
      <c r="A199" s="1" t="s">
        <v>290</v>
      </c>
    </row>
    <row r="200" spans="1:1" x14ac:dyDescent="0.25">
      <c r="A200" s="1" t="s">
        <v>291</v>
      </c>
    </row>
    <row r="201" spans="1:1" x14ac:dyDescent="0.25">
      <c r="A201" s="1" t="s">
        <v>292</v>
      </c>
    </row>
    <row r="202" spans="1:1" x14ac:dyDescent="0.25">
      <c r="A202" s="1" t="s">
        <v>293</v>
      </c>
    </row>
    <row r="203" spans="1:1" x14ac:dyDescent="0.25">
      <c r="A203" s="1" t="s">
        <v>294</v>
      </c>
    </row>
    <row r="204" spans="1:1" x14ac:dyDescent="0.25">
      <c r="A204" s="1" t="s">
        <v>295</v>
      </c>
    </row>
    <row r="205" spans="1:1" x14ac:dyDescent="0.25">
      <c r="A205" s="1" t="s">
        <v>296</v>
      </c>
    </row>
    <row r="206" spans="1:1" x14ac:dyDescent="0.25">
      <c r="A206" s="1" t="s">
        <v>297</v>
      </c>
    </row>
    <row r="207" spans="1:1" x14ac:dyDescent="0.25">
      <c r="A207" s="1" t="s">
        <v>298</v>
      </c>
    </row>
    <row r="208" spans="1:1" x14ac:dyDescent="0.25">
      <c r="A208" s="1" t="s">
        <v>299</v>
      </c>
    </row>
    <row r="209" spans="1:1" x14ac:dyDescent="0.25">
      <c r="A209" s="1" t="s">
        <v>300</v>
      </c>
    </row>
    <row r="210" spans="1:1" x14ac:dyDescent="0.25">
      <c r="A210" s="1" t="s">
        <v>301</v>
      </c>
    </row>
    <row r="211" spans="1:1" x14ac:dyDescent="0.25">
      <c r="A211" s="1" t="s">
        <v>302</v>
      </c>
    </row>
    <row r="212" spans="1:1" x14ac:dyDescent="0.25">
      <c r="A212" s="1" t="s">
        <v>303</v>
      </c>
    </row>
    <row r="213" spans="1:1" x14ac:dyDescent="0.25">
      <c r="A213" s="1" t="s">
        <v>304</v>
      </c>
    </row>
    <row r="214" spans="1:1" x14ac:dyDescent="0.25">
      <c r="A214" s="1" t="s">
        <v>305</v>
      </c>
    </row>
    <row r="215" spans="1:1" x14ac:dyDescent="0.25">
      <c r="A215" s="1" t="s">
        <v>306</v>
      </c>
    </row>
    <row r="216" spans="1:1" x14ac:dyDescent="0.25">
      <c r="A216" s="1" t="s">
        <v>307</v>
      </c>
    </row>
    <row r="217" spans="1:1" x14ac:dyDescent="0.25">
      <c r="A217" s="1" t="s">
        <v>308</v>
      </c>
    </row>
    <row r="218" spans="1:1" x14ac:dyDescent="0.25">
      <c r="A218" s="1" t="s">
        <v>309</v>
      </c>
    </row>
    <row r="219" spans="1:1" x14ac:dyDescent="0.25">
      <c r="A219" s="1" t="s">
        <v>310</v>
      </c>
    </row>
    <row r="220" spans="1:1" x14ac:dyDescent="0.25">
      <c r="A220" s="1" t="s">
        <v>311</v>
      </c>
    </row>
    <row r="221" spans="1:1" x14ac:dyDescent="0.25">
      <c r="A221" s="1" t="s">
        <v>312</v>
      </c>
    </row>
    <row r="222" spans="1:1" x14ac:dyDescent="0.25">
      <c r="A222" s="1" t="s">
        <v>313</v>
      </c>
    </row>
    <row r="223" spans="1:1" x14ac:dyDescent="0.25">
      <c r="A223" s="1" t="s">
        <v>314</v>
      </c>
    </row>
    <row r="224" spans="1:1" x14ac:dyDescent="0.25">
      <c r="A224" s="1" t="s">
        <v>315</v>
      </c>
    </row>
    <row r="225" spans="1:1" x14ac:dyDescent="0.25">
      <c r="A225" s="1" t="s">
        <v>316</v>
      </c>
    </row>
    <row r="226" spans="1:1" x14ac:dyDescent="0.25">
      <c r="A226" s="1" t="s">
        <v>317</v>
      </c>
    </row>
    <row r="227" spans="1:1" x14ac:dyDescent="0.25">
      <c r="A227" s="1" t="s">
        <v>318</v>
      </c>
    </row>
    <row r="228" spans="1:1" x14ac:dyDescent="0.25">
      <c r="A228" s="1" t="s">
        <v>319</v>
      </c>
    </row>
    <row r="229" spans="1:1" x14ac:dyDescent="0.25">
      <c r="A229" s="1" t="s">
        <v>320</v>
      </c>
    </row>
    <row r="230" spans="1:1" x14ac:dyDescent="0.25">
      <c r="A230" s="1" t="s">
        <v>321</v>
      </c>
    </row>
    <row r="231" spans="1:1" x14ac:dyDescent="0.25">
      <c r="A231" s="1" t="s">
        <v>322</v>
      </c>
    </row>
    <row r="232" spans="1:1" x14ac:dyDescent="0.25">
      <c r="A232" s="1" t="s">
        <v>323</v>
      </c>
    </row>
    <row r="233" spans="1:1" x14ac:dyDescent="0.25">
      <c r="A233" s="1" t="s">
        <v>324</v>
      </c>
    </row>
    <row r="234" spans="1:1" x14ac:dyDescent="0.25">
      <c r="A234" s="1" t="s">
        <v>325</v>
      </c>
    </row>
    <row r="235" spans="1:1" x14ac:dyDescent="0.25">
      <c r="A235" s="1" t="s">
        <v>326</v>
      </c>
    </row>
    <row r="236" spans="1:1" x14ac:dyDescent="0.25">
      <c r="A236" s="1" t="s">
        <v>327</v>
      </c>
    </row>
    <row r="237" spans="1:1" x14ac:dyDescent="0.25">
      <c r="A237" s="1" t="s">
        <v>328</v>
      </c>
    </row>
    <row r="238" spans="1:1" x14ac:dyDescent="0.25">
      <c r="A238" s="1" t="s">
        <v>329</v>
      </c>
    </row>
    <row r="239" spans="1:1" x14ac:dyDescent="0.25">
      <c r="A239" s="1" t="s">
        <v>330</v>
      </c>
    </row>
    <row r="240" spans="1:1" x14ac:dyDescent="0.25">
      <c r="A240" s="1" t="s">
        <v>331</v>
      </c>
    </row>
    <row r="241" spans="1:1" x14ac:dyDescent="0.25">
      <c r="A241" s="1" t="s">
        <v>332</v>
      </c>
    </row>
    <row r="242" spans="1:1" x14ac:dyDescent="0.25">
      <c r="A242" s="1" t="s">
        <v>333</v>
      </c>
    </row>
    <row r="243" spans="1:1" x14ac:dyDescent="0.25">
      <c r="A243" s="1" t="s">
        <v>334</v>
      </c>
    </row>
    <row r="244" spans="1:1" x14ac:dyDescent="0.25">
      <c r="A244" s="1" t="s">
        <v>335</v>
      </c>
    </row>
    <row r="245" spans="1:1" x14ac:dyDescent="0.25">
      <c r="A245" s="1" t="s">
        <v>336</v>
      </c>
    </row>
    <row r="246" spans="1:1" x14ac:dyDescent="0.25">
      <c r="A246" s="1" t="s">
        <v>337</v>
      </c>
    </row>
    <row r="247" spans="1:1" x14ac:dyDescent="0.25">
      <c r="A247" s="1" t="s">
        <v>338</v>
      </c>
    </row>
    <row r="248" spans="1:1" x14ac:dyDescent="0.25">
      <c r="A248" s="1" t="s">
        <v>339</v>
      </c>
    </row>
    <row r="249" spans="1:1" x14ac:dyDescent="0.25">
      <c r="A249" s="1" t="s">
        <v>340</v>
      </c>
    </row>
    <row r="250" spans="1:1" x14ac:dyDescent="0.25">
      <c r="A250" s="1" t="s">
        <v>341</v>
      </c>
    </row>
    <row r="251" spans="1:1" x14ac:dyDescent="0.25">
      <c r="A251" s="1" t="s">
        <v>57</v>
      </c>
    </row>
    <row r="252" spans="1:1" x14ac:dyDescent="0.25">
      <c r="A252" s="1" t="s">
        <v>342</v>
      </c>
    </row>
    <row r="253" spans="1:1" x14ac:dyDescent="0.25">
      <c r="A253" s="1" t="s">
        <v>343</v>
      </c>
    </row>
    <row r="254" spans="1:1" x14ac:dyDescent="0.25">
      <c r="A254" s="1" t="s">
        <v>344</v>
      </c>
    </row>
    <row r="255" spans="1:1" x14ac:dyDescent="0.25">
      <c r="A255" s="1" t="s">
        <v>345</v>
      </c>
    </row>
    <row r="256" spans="1:1" x14ac:dyDescent="0.25">
      <c r="A256" s="1" t="s">
        <v>346</v>
      </c>
    </row>
    <row r="257" spans="1:1" x14ac:dyDescent="0.25">
      <c r="A257" s="1" t="s">
        <v>347</v>
      </c>
    </row>
    <row r="258" spans="1:1" x14ac:dyDescent="0.25">
      <c r="A258" s="1" t="s">
        <v>348</v>
      </c>
    </row>
    <row r="259" spans="1:1" x14ac:dyDescent="0.25">
      <c r="A259" s="1" t="s">
        <v>349</v>
      </c>
    </row>
    <row r="260" spans="1:1" x14ac:dyDescent="0.25">
      <c r="A260" s="1" t="s">
        <v>350</v>
      </c>
    </row>
    <row r="261" spans="1:1" x14ac:dyDescent="0.25">
      <c r="A261" s="1" t="s">
        <v>351</v>
      </c>
    </row>
    <row r="262" spans="1:1" x14ac:dyDescent="0.25">
      <c r="A262" s="1" t="s">
        <v>352</v>
      </c>
    </row>
    <row r="263" spans="1:1" x14ac:dyDescent="0.25">
      <c r="A263" s="1" t="s">
        <v>353</v>
      </c>
    </row>
    <row r="264" spans="1:1" x14ac:dyDescent="0.25">
      <c r="A264" s="1" t="s">
        <v>354</v>
      </c>
    </row>
    <row r="265" spans="1:1" x14ac:dyDescent="0.25">
      <c r="A265" s="1" t="s">
        <v>355</v>
      </c>
    </row>
    <row r="266" spans="1:1" x14ac:dyDescent="0.25">
      <c r="A266" s="1" t="s">
        <v>356</v>
      </c>
    </row>
    <row r="267" spans="1:1" x14ac:dyDescent="0.25">
      <c r="A267" s="1" t="s">
        <v>357</v>
      </c>
    </row>
    <row r="268" spans="1:1" x14ac:dyDescent="0.25">
      <c r="A268" s="1" t="s">
        <v>358</v>
      </c>
    </row>
    <row r="269" spans="1:1" x14ac:dyDescent="0.25">
      <c r="A269" s="1" t="s">
        <v>359</v>
      </c>
    </row>
    <row r="270" spans="1:1" x14ac:dyDescent="0.25">
      <c r="A270" s="1" t="s">
        <v>360</v>
      </c>
    </row>
    <row r="271" spans="1:1" x14ac:dyDescent="0.25">
      <c r="A271" s="1" t="s">
        <v>361</v>
      </c>
    </row>
    <row r="272" spans="1:1" x14ac:dyDescent="0.25">
      <c r="A272" s="1" t="s">
        <v>362</v>
      </c>
    </row>
    <row r="273" spans="1:1" x14ac:dyDescent="0.25">
      <c r="A273" s="1" t="s">
        <v>363</v>
      </c>
    </row>
    <row r="274" spans="1:1" x14ac:dyDescent="0.25">
      <c r="A274" s="1" t="s">
        <v>364</v>
      </c>
    </row>
    <row r="275" spans="1:1" x14ac:dyDescent="0.25">
      <c r="A275" s="1" t="s">
        <v>365</v>
      </c>
    </row>
    <row r="276" spans="1:1" x14ac:dyDescent="0.25">
      <c r="A276" s="1" t="s">
        <v>366</v>
      </c>
    </row>
    <row r="277" spans="1:1" x14ac:dyDescent="0.25">
      <c r="A277" s="1" t="s">
        <v>367</v>
      </c>
    </row>
    <row r="278" spans="1:1" x14ac:dyDescent="0.25">
      <c r="A278" s="1" t="s">
        <v>368</v>
      </c>
    </row>
    <row r="279" spans="1:1" x14ac:dyDescent="0.25">
      <c r="A279" s="1" t="s">
        <v>369</v>
      </c>
    </row>
    <row r="280" spans="1:1" x14ac:dyDescent="0.25">
      <c r="A280" s="1" t="s">
        <v>370</v>
      </c>
    </row>
    <row r="281" spans="1:1" x14ac:dyDescent="0.25">
      <c r="A281" s="1" t="s">
        <v>371</v>
      </c>
    </row>
    <row r="282" spans="1:1" x14ac:dyDescent="0.25">
      <c r="A282" s="1" t="s">
        <v>372</v>
      </c>
    </row>
    <row r="283" spans="1:1" x14ac:dyDescent="0.25">
      <c r="A283" s="1" t="s">
        <v>373</v>
      </c>
    </row>
    <row r="284" spans="1:1" x14ac:dyDescent="0.25">
      <c r="A284" s="1" t="s">
        <v>374</v>
      </c>
    </row>
    <row r="285" spans="1:1" x14ac:dyDescent="0.25">
      <c r="A285" s="1" t="s">
        <v>375</v>
      </c>
    </row>
    <row r="286" spans="1:1" x14ac:dyDescent="0.25">
      <c r="A286" s="1" t="s">
        <v>376</v>
      </c>
    </row>
    <row r="287" spans="1:1" x14ac:dyDescent="0.25">
      <c r="A287" s="1" t="s">
        <v>377</v>
      </c>
    </row>
    <row r="288" spans="1:1" x14ac:dyDescent="0.25">
      <c r="A288" s="1" t="s">
        <v>378</v>
      </c>
    </row>
    <row r="289" spans="1:1" x14ac:dyDescent="0.25">
      <c r="A289" s="1" t="s">
        <v>379</v>
      </c>
    </row>
    <row r="290" spans="1:1" x14ac:dyDescent="0.25">
      <c r="A290" s="1" t="s">
        <v>380</v>
      </c>
    </row>
    <row r="291" spans="1:1" x14ac:dyDescent="0.25">
      <c r="A291" s="1" t="s">
        <v>381</v>
      </c>
    </row>
    <row r="292" spans="1:1" x14ac:dyDescent="0.25">
      <c r="A292" s="1" t="s">
        <v>382</v>
      </c>
    </row>
    <row r="293" spans="1:1" x14ac:dyDescent="0.25">
      <c r="A293" s="1" t="s">
        <v>383</v>
      </c>
    </row>
    <row r="294" spans="1:1" x14ac:dyDescent="0.25">
      <c r="A294" s="1" t="s">
        <v>384</v>
      </c>
    </row>
    <row r="295" spans="1:1" x14ac:dyDescent="0.25">
      <c r="A295" s="1" t="s">
        <v>385</v>
      </c>
    </row>
    <row r="296" spans="1:1" x14ac:dyDescent="0.25">
      <c r="A296" s="1" t="s">
        <v>386</v>
      </c>
    </row>
    <row r="297" spans="1:1" x14ac:dyDescent="0.25">
      <c r="A297" s="1" t="s">
        <v>387</v>
      </c>
    </row>
    <row r="298" spans="1:1" x14ac:dyDescent="0.25">
      <c r="A298" s="1" t="s">
        <v>388</v>
      </c>
    </row>
    <row r="299" spans="1:1" x14ac:dyDescent="0.25">
      <c r="A299" s="1" t="s">
        <v>389</v>
      </c>
    </row>
    <row r="300" spans="1:1" x14ac:dyDescent="0.25">
      <c r="A300" s="1" t="s">
        <v>390</v>
      </c>
    </row>
    <row r="301" spans="1:1" x14ac:dyDescent="0.25">
      <c r="A301" s="1" t="s">
        <v>391</v>
      </c>
    </row>
    <row r="302" spans="1:1" x14ac:dyDescent="0.25">
      <c r="A302" s="1" t="s">
        <v>392</v>
      </c>
    </row>
    <row r="303" spans="1:1" x14ac:dyDescent="0.25">
      <c r="A303" s="1" t="s">
        <v>393</v>
      </c>
    </row>
    <row r="304" spans="1:1" x14ac:dyDescent="0.25">
      <c r="A304" s="1" t="s">
        <v>394</v>
      </c>
    </row>
    <row r="305" spans="1:1" x14ac:dyDescent="0.25">
      <c r="A305" s="1" t="s">
        <v>395</v>
      </c>
    </row>
    <row r="306" spans="1:1" x14ac:dyDescent="0.25">
      <c r="A306" s="1" t="s">
        <v>396</v>
      </c>
    </row>
    <row r="307" spans="1:1" x14ac:dyDescent="0.25">
      <c r="A307" s="1" t="s">
        <v>397</v>
      </c>
    </row>
    <row r="308" spans="1:1" x14ac:dyDescent="0.25">
      <c r="A308" s="1" t="s">
        <v>398</v>
      </c>
    </row>
    <row r="309" spans="1:1" x14ac:dyDescent="0.25">
      <c r="A309" s="1" t="s">
        <v>399</v>
      </c>
    </row>
    <row r="310" spans="1:1" x14ac:dyDescent="0.25">
      <c r="A310" s="1" t="s">
        <v>400</v>
      </c>
    </row>
    <row r="311" spans="1:1" x14ac:dyDescent="0.25">
      <c r="A311" s="1" t="s">
        <v>401</v>
      </c>
    </row>
    <row r="312" spans="1:1" x14ac:dyDescent="0.25">
      <c r="A312" s="1" t="s">
        <v>402</v>
      </c>
    </row>
    <row r="313" spans="1:1" x14ac:dyDescent="0.25">
      <c r="A313" s="1" t="s">
        <v>403</v>
      </c>
    </row>
    <row r="314" spans="1:1" x14ac:dyDescent="0.25">
      <c r="A314" s="1" t="s">
        <v>404</v>
      </c>
    </row>
    <row r="315" spans="1:1" x14ac:dyDescent="0.25">
      <c r="A315" s="1" t="s">
        <v>405</v>
      </c>
    </row>
    <row r="316" spans="1:1" x14ac:dyDescent="0.25">
      <c r="A316" s="1" t="s">
        <v>406</v>
      </c>
    </row>
    <row r="317" spans="1:1" x14ac:dyDescent="0.25">
      <c r="A317" s="1" t="s">
        <v>407</v>
      </c>
    </row>
    <row r="318" spans="1:1" x14ac:dyDescent="0.25">
      <c r="A318" s="1" t="s">
        <v>408</v>
      </c>
    </row>
    <row r="319" spans="1:1" x14ac:dyDescent="0.25">
      <c r="A319" s="1" t="s">
        <v>409</v>
      </c>
    </row>
    <row r="320" spans="1:1" x14ac:dyDescent="0.25">
      <c r="A320" s="1" t="s">
        <v>410</v>
      </c>
    </row>
    <row r="321" spans="1:1" x14ac:dyDescent="0.25">
      <c r="A321" s="1" t="s">
        <v>411</v>
      </c>
    </row>
    <row r="322" spans="1:1" x14ac:dyDescent="0.25">
      <c r="A322" s="1" t="s">
        <v>412</v>
      </c>
    </row>
    <row r="323" spans="1:1" x14ac:dyDescent="0.25">
      <c r="A323" s="1" t="s">
        <v>413</v>
      </c>
    </row>
    <row r="324" spans="1:1" x14ac:dyDescent="0.25">
      <c r="A324" s="1" t="s">
        <v>414</v>
      </c>
    </row>
    <row r="325" spans="1:1" x14ac:dyDescent="0.25">
      <c r="A325" s="1" t="s">
        <v>415</v>
      </c>
    </row>
    <row r="326" spans="1:1" x14ac:dyDescent="0.25">
      <c r="A326" s="1" t="s">
        <v>416</v>
      </c>
    </row>
    <row r="327" spans="1:1" x14ac:dyDescent="0.25">
      <c r="A327" s="1" t="s">
        <v>417</v>
      </c>
    </row>
    <row r="328" spans="1:1" x14ac:dyDescent="0.25">
      <c r="A328" s="1" t="s">
        <v>418</v>
      </c>
    </row>
    <row r="329" spans="1:1" x14ac:dyDescent="0.25">
      <c r="A329" s="1" t="s">
        <v>419</v>
      </c>
    </row>
    <row r="330" spans="1:1" x14ac:dyDescent="0.25">
      <c r="A330" s="1" t="s">
        <v>420</v>
      </c>
    </row>
    <row r="331" spans="1:1" x14ac:dyDescent="0.25">
      <c r="A331" s="1" t="s">
        <v>420</v>
      </c>
    </row>
    <row r="332" spans="1:1" x14ac:dyDescent="0.25">
      <c r="A332" s="1" t="s">
        <v>421</v>
      </c>
    </row>
    <row r="333" spans="1:1" x14ac:dyDescent="0.25">
      <c r="A333" s="1" t="s">
        <v>422</v>
      </c>
    </row>
    <row r="334" spans="1:1" x14ac:dyDescent="0.25">
      <c r="A334" s="1" t="s">
        <v>423</v>
      </c>
    </row>
    <row r="335" spans="1:1" x14ac:dyDescent="0.25">
      <c r="A335" s="1" t="s">
        <v>424</v>
      </c>
    </row>
    <row r="336" spans="1:1" x14ac:dyDescent="0.25">
      <c r="A336" s="1" t="s">
        <v>425</v>
      </c>
    </row>
    <row r="337" spans="1:1" x14ac:dyDescent="0.25">
      <c r="A337" s="1" t="s">
        <v>426</v>
      </c>
    </row>
    <row r="338" spans="1:1" x14ac:dyDescent="0.25">
      <c r="A338" s="1" t="s">
        <v>427</v>
      </c>
    </row>
    <row r="339" spans="1:1" x14ac:dyDescent="0.25">
      <c r="A339" s="1" t="s">
        <v>428</v>
      </c>
    </row>
    <row r="340" spans="1:1" x14ac:dyDescent="0.25">
      <c r="A340" s="1" t="s">
        <v>429</v>
      </c>
    </row>
    <row r="341" spans="1:1" x14ac:dyDescent="0.25">
      <c r="A341" s="1" t="s">
        <v>429</v>
      </c>
    </row>
    <row r="342" spans="1:1" x14ac:dyDescent="0.25">
      <c r="A342" s="1" t="s">
        <v>430</v>
      </c>
    </row>
    <row r="343" spans="1:1" x14ac:dyDescent="0.25">
      <c r="A343" s="1" t="s">
        <v>431</v>
      </c>
    </row>
    <row r="344" spans="1:1" x14ac:dyDescent="0.25">
      <c r="A344" s="1" t="s">
        <v>432</v>
      </c>
    </row>
    <row r="345" spans="1:1" x14ac:dyDescent="0.25">
      <c r="A345" s="1" t="s">
        <v>433</v>
      </c>
    </row>
    <row r="346" spans="1:1" x14ac:dyDescent="0.25">
      <c r="A346" s="1" t="s">
        <v>434</v>
      </c>
    </row>
    <row r="347" spans="1:1" x14ac:dyDescent="0.25">
      <c r="A347" s="1" t="s">
        <v>435</v>
      </c>
    </row>
    <row r="348" spans="1:1" x14ac:dyDescent="0.25">
      <c r="A348" s="1" t="s">
        <v>436</v>
      </c>
    </row>
    <row r="349" spans="1:1" x14ac:dyDescent="0.25">
      <c r="A349" s="1" t="s">
        <v>437</v>
      </c>
    </row>
    <row r="350" spans="1:1" x14ac:dyDescent="0.25">
      <c r="A350" s="1" t="s">
        <v>438</v>
      </c>
    </row>
    <row r="351" spans="1:1" x14ac:dyDescent="0.25">
      <c r="A351" s="1" t="s">
        <v>439</v>
      </c>
    </row>
    <row r="352" spans="1:1" x14ac:dyDescent="0.25">
      <c r="A352" s="1" t="s">
        <v>440</v>
      </c>
    </row>
    <row r="353" spans="1:1" x14ac:dyDescent="0.25">
      <c r="A353" s="1" t="s">
        <v>441</v>
      </c>
    </row>
    <row r="354" spans="1:1" x14ac:dyDescent="0.25">
      <c r="A354" s="1" t="s">
        <v>442</v>
      </c>
    </row>
    <row r="355" spans="1:1" x14ac:dyDescent="0.25">
      <c r="A355" s="1" t="s">
        <v>443</v>
      </c>
    </row>
    <row r="356" spans="1:1" x14ac:dyDescent="0.25">
      <c r="A356" s="1" t="s">
        <v>444</v>
      </c>
    </row>
    <row r="357" spans="1:1" x14ac:dyDescent="0.25">
      <c r="A357" s="1" t="s">
        <v>445</v>
      </c>
    </row>
    <row r="358" spans="1:1" x14ac:dyDescent="0.25">
      <c r="A358" s="1" t="s">
        <v>446</v>
      </c>
    </row>
    <row r="359" spans="1:1" x14ac:dyDescent="0.25">
      <c r="A359" s="1" t="s">
        <v>447</v>
      </c>
    </row>
    <row r="360" spans="1:1" x14ac:dyDescent="0.25">
      <c r="A360" s="1" t="s">
        <v>448</v>
      </c>
    </row>
    <row r="361" spans="1:1" x14ac:dyDescent="0.25">
      <c r="A361" s="1" t="s">
        <v>449</v>
      </c>
    </row>
    <row r="362" spans="1:1" x14ac:dyDescent="0.25">
      <c r="A362" s="1" t="s">
        <v>450</v>
      </c>
    </row>
    <row r="363" spans="1:1" x14ac:dyDescent="0.25">
      <c r="A363" s="1" t="s">
        <v>451</v>
      </c>
    </row>
    <row r="364" spans="1:1" x14ac:dyDescent="0.25">
      <c r="A364" s="1" t="s">
        <v>452</v>
      </c>
    </row>
    <row r="365" spans="1:1" x14ac:dyDescent="0.25">
      <c r="A365" s="1" t="s">
        <v>453</v>
      </c>
    </row>
    <row r="366" spans="1:1" x14ac:dyDescent="0.25">
      <c r="A366" s="1" t="s">
        <v>454</v>
      </c>
    </row>
    <row r="367" spans="1:1" x14ac:dyDescent="0.25">
      <c r="A367" s="1" t="s">
        <v>455</v>
      </c>
    </row>
    <row r="368" spans="1:1" x14ac:dyDescent="0.25">
      <c r="A368" s="1" t="s">
        <v>456</v>
      </c>
    </row>
    <row r="369" spans="1:1" x14ac:dyDescent="0.25">
      <c r="A369" s="1" t="s">
        <v>457</v>
      </c>
    </row>
    <row r="370" spans="1:1" x14ac:dyDescent="0.25">
      <c r="A370" s="1" t="s">
        <v>458</v>
      </c>
    </row>
    <row r="371" spans="1:1" x14ac:dyDescent="0.25">
      <c r="A371" s="1" t="s">
        <v>459</v>
      </c>
    </row>
    <row r="372" spans="1:1" x14ac:dyDescent="0.25">
      <c r="A372" s="1" t="s">
        <v>460</v>
      </c>
    </row>
    <row r="373" spans="1:1" x14ac:dyDescent="0.25">
      <c r="A373" s="1" t="s">
        <v>461</v>
      </c>
    </row>
    <row r="374" spans="1:1" x14ac:dyDescent="0.25">
      <c r="A374" s="1" t="s">
        <v>462</v>
      </c>
    </row>
    <row r="375" spans="1:1" x14ac:dyDescent="0.25">
      <c r="A375" s="1" t="s">
        <v>463</v>
      </c>
    </row>
    <row r="376" spans="1:1" x14ac:dyDescent="0.25">
      <c r="A376" s="1" t="s">
        <v>464</v>
      </c>
    </row>
    <row r="377" spans="1:1" x14ac:dyDescent="0.25">
      <c r="A377" s="1" t="s">
        <v>465</v>
      </c>
    </row>
    <row r="378" spans="1:1" x14ac:dyDescent="0.25">
      <c r="A378" s="1" t="s">
        <v>466</v>
      </c>
    </row>
    <row r="379" spans="1:1" x14ac:dyDescent="0.25">
      <c r="A379" s="1" t="s">
        <v>467</v>
      </c>
    </row>
    <row r="380" spans="1:1" x14ac:dyDescent="0.25">
      <c r="A380" s="1" t="s">
        <v>468</v>
      </c>
    </row>
    <row r="381" spans="1:1" x14ac:dyDescent="0.25">
      <c r="A381" s="1" t="s">
        <v>469</v>
      </c>
    </row>
    <row r="382" spans="1:1" x14ac:dyDescent="0.25">
      <c r="A382" s="1" t="s">
        <v>470</v>
      </c>
    </row>
    <row r="383" spans="1:1" x14ac:dyDescent="0.25">
      <c r="A383" s="1" t="s">
        <v>471</v>
      </c>
    </row>
    <row r="384" spans="1:1" x14ac:dyDescent="0.25">
      <c r="A384" s="1" t="s">
        <v>472</v>
      </c>
    </row>
    <row r="385" spans="1:1" x14ac:dyDescent="0.25">
      <c r="A385" s="1" t="s">
        <v>473</v>
      </c>
    </row>
    <row r="386" spans="1:1" x14ac:dyDescent="0.25">
      <c r="A386" s="1" t="s">
        <v>474</v>
      </c>
    </row>
    <row r="387" spans="1:1" x14ac:dyDescent="0.25">
      <c r="A387" s="1" t="s">
        <v>475</v>
      </c>
    </row>
    <row r="388" spans="1:1" x14ac:dyDescent="0.25">
      <c r="A388" s="1" t="s">
        <v>476</v>
      </c>
    </row>
    <row r="389" spans="1:1" x14ac:dyDescent="0.25">
      <c r="A389" s="1" t="s">
        <v>477</v>
      </c>
    </row>
    <row r="390" spans="1:1" x14ac:dyDescent="0.25">
      <c r="A390" s="1" t="s">
        <v>478</v>
      </c>
    </row>
    <row r="391" spans="1:1" x14ac:dyDescent="0.25">
      <c r="A391" s="1" t="s">
        <v>479</v>
      </c>
    </row>
    <row r="392" spans="1:1" x14ac:dyDescent="0.25">
      <c r="A392" s="1" t="s">
        <v>480</v>
      </c>
    </row>
    <row r="393" spans="1:1" x14ac:dyDescent="0.25">
      <c r="A393" s="1" t="s">
        <v>481</v>
      </c>
    </row>
    <row r="394" spans="1:1" x14ac:dyDescent="0.25">
      <c r="A394" s="1" t="s">
        <v>482</v>
      </c>
    </row>
    <row r="395" spans="1:1" x14ac:dyDescent="0.25">
      <c r="A395" s="1" t="s">
        <v>483</v>
      </c>
    </row>
    <row r="396" spans="1:1" x14ac:dyDescent="0.25">
      <c r="A396" s="1" t="s">
        <v>484</v>
      </c>
    </row>
    <row r="397" spans="1:1" x14ac:dyDescent="0.25">
      <c r="A397" s="1" t="s">
        <v>485</v>
      </c>
    </row>
    <row r="398" spans="1:1" x14ac:dyDescent="0.25">
      <c r="A398" s="1" t="s">
        <v>486</v>
      </c>
    </row>
    <row r="399" spans="1:1" x14ac:dyDescent="0.25">
      <c r="A399" s="1" t="s">
        <v>487</v>
      </c>
    </row>
    <row r="400" spans="1:1" x14ac:dyDescent="0.25">
      <c r="A400" s="1" t="s">
        <v>488</v>
      </c>
    </row>
    <row r="401" spans="1:1" x14ac:dyDescent="0.25">
      <c r="A401" s="1" t="s">
        <v>489</v>
      </c>
    </row>
    <row r="402" spans="1:1" x14ac:dyDescent="0.25">
      <c r="A402" s="1" t="s">
        <v>490</v>
      </c>
    </row>
    <row r="403" spans="1:1" x14ac:dyDescent="0.25">
      <c r="A403" s="1" t="s">
        <v>491</v>
      </c>
    </row>
    <row r="404" spans="1:1" x14ac:dyDescent="0.25">
      <c r="A404" s="1" t="s">
        <v>492</v>
      </c>
    </row>
    <row r="405" spans="1:1" x14ac:dyDescent="0.25">
      <c r="A405" s="1" t="s">
        <v>493</v>
      </c>
    </row>
    <row r="406" spans="1:1" x14ac:dyDescent="0.25">
      <c r="A406" s="1" t="s">
        <v>494</v>
      </c>
    </row>
    <row r="407" spans="1:1" x14ac:dyDescent="0.25">
      <c r="A407" s="1" t="s">
        <v>495</v>
      </c>
    </row>
    <row r="408" spans="1:1" x14ac:dyDescent="0.25">
      <c r="A408" s="1" t="s">
        <v>496</v>
      </c>
    </row>
    <row r="409" spans="1:1" x14ac:dyDescent="0.25">
      <c r="A409" s="1" t="s">
        <v>497</v>
      </c>
    </row>
    <row r="410" spans="1:1" x14ac:dyDescent="0.25">
      <c r="A410" s="1" t="s">
        <v>498</v>
      </c>
    </row>
    <row r="411" spans="1:1" x14ac:dyDescent="0.25">
      <c r="A411" s="1" t="s">
        <v>499</v>
      </c>
    </row>
    <row r="412" spans="1:1" x14ac:dyDescent="0.25">
      <c r="A412" s="1" t="s">
        <v>500</v>
      </c>
    </row>
    <row r="413" spans="1:1" x14ac:dyDescent="0.25">
      <c r="A413" s="1" t="s">
        <v>501</v>
      </c>
    </row>
    <row r="414" spans="1:1" x14ac:dyDescent="0.25">
      <c r="A414" s="1" t="s">
        <v>502</v>
      </c>
    </row>
    <row r="415" spans="1:1" x14ac:dyDescent="0.25">
      <c r="A415" s="1" t="s">
        <v>503</v>
      </c>
    </row>
    <row r="416" spans="1:1" x14ac:dyDescent="0.25">
      <c r="A416" s="1" t="s">
        <v>504</v>
      </c>
    </row>
    <row r="417" spans="1:1" x14ac:dyDescent="0.25">
      <c r="A417" s="1" t="s">
        <v>505</v>
      </c>
    </row>
    <row r="418" spans="1:1" x14ac:dyDescent="0.25">
      <c r="A418" s="1" t="s">
        <v>506</v>
      </c>
    </row>
    <row r="419" spans="1:1" x14ac:dyDescent="0.25">
      <c r="A419" s="1" t="s">
        <v>507</v>
      </c>
    </row>
    <row r="420" spans="1:1" x14ac:dyDescent="0.25">
      <c r="A420" s="1" t="s">
        <v>508</v>
      </c>
    </row>
    <row r="421" spans="1:1" x14ac:dyDescent="0.25">
      <c r="A421" s="1" t="s">
        <v>509</v>
      </c>
    </row>
    <row r="422" spans="1:1" x14ac:dyDescent="0.25">
      <c r="A422" s="1" t="s">
        <v>510</v>
      </c>
    </row>
    <row r="423" spans="1:1" x14ac:dyDescent="0.25">
      <c r="A423" s="1" t="s">
        <v>511</v>
      </c>
    </row>
    <row r="424" spans="1:1" x14ac:dyDescent="0.25">
      <c r="A424" s="1" t="s">
        <v>512</v>
      </c>
    </row>
    <row r="425" spans="1:1" x14ac:dyDescent="0.25">
      <c r="A425" s="1" t="s">
        <v>513</v>
      </c>
    </row>
    <row r="426" spans="1:1" x14ac:dyDescent="0.25">
      <c r="A426" s="1" t="s">
        <v>514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AC341"/>
  <sheetViews>
    <sheetView tabSelected="1" zoomScale="96" zoomScaleNormal="96" workbookViewId="0">
      <pane ySplit="5" topLeftCell="A6" activePane="bottomLeft" state="frozen"/>
      <selection activeCell="A5" sqref="A5"/>
      <selection pane="bottomLeft" activeCell="A5" sqref="A5:XFD5"/>
    </sheetView>
  </sheetViews>
  <sheetFormatPr baseColWidth="10" defaultColWidth="12.5703125" defaultRowHeight="15" customHeight="1" x14ac:dyDescent="0.2"/>
  <cols>
    <col min="1" max="1" width="24.28515625" style="9" customWidth="1"/>
    <col min="2" max="2" width="19.28515625" style="9" customWidth="1"/>
    <col min="3" max="3" width="44.42578125" style="9" customWidth="1"/>
    <col min="4" max="4" width="56.42578125" style="9" customWidth="1"/>
    <col min="5" max="5" width="49" style="9" customWidth="1"/>
    <col min="6" max="6" width="11.5703125" style="9" customWidth="1"/>
    <col min="7" max="7" width="25.42578125" style="9" customWidth="1"/>
    <col min="8" max="8" width="33.7109375" style="9" customWidth="1"/>
    <col min="9" max="9" width="12.42578125" style="9" hidden="1" customWidth="1"/>
    <col min="10" max="10" width="19.28515625" style="9" bestFit="1" customWidth="1"/>
    <col min="11" max="11" width="14.140625" style="9" hidden="1" customWidth="1"/>
    <col min="12" max="12" width="24.140625" style="9" bestFit="1" customWidth="1"/>
    <col min="13" max="13" width="14.140625" style="9" hidden="1" customWidth="1"/>
    <col min="14" max="14" width="25.5703125" style="9" hidden="1" customWidth="1"/>
    <col min="15" max="15" width="17.85546875" style="9" bestFit="1" customWidth="1"/>
    <col min="16" max="16" width="52.5703125" style="9" customWidth="1"/>
    <col min="17" max="19" width="52.5703125" style="9" hidden="1" customWidth="1"/>
    <col min="20" max="22" width="26.42578125" style="9" hidden="1" customWidth="1"/>
    <col min="23" max="23" width="14.85546875" style="9" bestFit="1" customWidth="1"/>
    <col min="24" max="24" width="35.28515625" style="9" bestFit="1" customWidth="1"/>
    <col min="25" max="25" width="34.85546875" style="9" bestFit="1" customWidth="1"/>
    <col min="26" max="26" width="33.28515625" style="9" customWidth="1"/>
    <col min="27" max="27" width="46.5703125" style="9" customWidth="1"/>
    <col min="28" max="28" width="48.7109375" style="9" customWidth="1"/>
    <col min="29" max="29" width="25.28515625" style="9" customWidth="1"/>
    <col min="30" max="16384" width="12.5703125" style="9"/>
  </cols>
  <sheetData>
    <row r="1" spans="1:29" s="8" customFormat="1" ht="15" customHeight="1" x14ac:dyDescent="0.2"/>
    <row r="2" spans="1:29" ht="81.599999999999994" customHeight="1" x14ac:dyDescent="0.2">
      <c r="A2" s="70"/>
      <c r="B2" s="70"/>
      <c r="C2" s="70"/>
      <c r="D2" s="70" t="s">
        <v>0</v>
      </c>
      <c r="E2" s="70"/>
      <c r="F2" s="70"/>
      <c r="G2" s="70"/>
      <c r="H2" s="70"/>
      <c r="I2" s="70"/>
      <c r="J2" s="70"/>
      <c r="K2" s="70"/>
      <c r="L2" s="70"/>
      <c r="M2" s="70"/>
      <c r="N2" s="70"/>
      <c r="O2" s="70"/>
      <c r="P2" s="70"/>
      <c r="Q2" s="70"/>
      <c r="R2" s="70"/>
      <c r="S2" s="70"/>
      <c r="T2" s="70"/>
      <c r="U2" s="70"/>
      <c r="V2" s="70"/>
      <c r="W2" s="70"/>
      <c r="X2" s="70"/>
      <c r="Y2" s="70"/>
      <c r="Z2" s="70"/>
      <c r="AA2" s="70"/>
      <c r="AB2" s="56" t="s">
        <v>653</v>
      </c>
    </row>
    <row r="3" spans="1:29" s="8" customFormat="1" ht="5.0999999999999996" customHeight="1" x14ac:dyDescent="0.2">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row>
    <row r="4" spans="1:29" s="6" customFormat="1" ht="35.65" customHeight="1" thickBot="1" x14ac:dyDescent="0.25">
      <c r="A4" s="57" t="s">
        <v>652</v>
      </c>
      <c r="B4" s="71" t="s">
        <v>649</v>
      </c>
      <c r="C4" s="72"/>
      <c r="D4" s="72"/>
      <c r="E4" s="72"/>
      <c r="F4" s="72"/>
      <c r="G4" s="73"/>
      <c r="H4" s="74" t="s">
        <v>651</v>
      </c>
      <c r="I4" s="75"/>
      <c r="J4" s="75"/>
      <c r="K4" s="75"/>
      <c r="L4" s="75"/>
      <c r="M4" s="75"/>
      <c r="N4" s="75"/>
      <c r="O4" s="75"/>
      <c r="P4" s="76"/>
      <c r="Q4" s="77" t="s">
        <v>647</v>
      </c>
      <c r="R4" s="78"/>
      <c r="S4" s="79"/>
      <c r="T4" s="80" t="s">
        <v>650</v>
      </c>
      <c r="U4" s="81"/>
      <c r="V4" s="81"/>
      <c r="W4" s="81"/>
      <c r="X4" s="81"/>
      <c r="Y4" s="82"/>
      <c r="Z4" s="83" t="s">
        <v>648</v>
      </c>
      <c r="AA4" s="83"/>
      <c r="AB4" s="83"/>
    </row>
    <row r="5" spans="1:29" s="6" customFormat="1" ht="66" customHeight="1" thickBot="1" x14ac:dyDescent="0.25">
      <c r="A5" s="7" t="s">
        <v>1</v>
      </c>
      <c r="B5" s="7" t="s">
        <v>643</v>
      </c>
      <c r="C5" s="7" t="s">
        <v>2</v>
      </c>
      <c r="D5" s="7" t="s">
        <v>3</v>
      </c>
      <c r="E5" s="7" t="s">
        <v>4</v>
      </c>
      <c r="F5" s="7" t="s">
        <v>644</v>
      </c>
      <c r="G5" s="7" t="s">
        <v>645</v>
      </c>
      <c r="H5" s="7" t="s">
        <v>13</v>
      </c>
      <c r="I5" s="7" t="s">
        <v>14</v>
      </c>
      <c r="J5" s="7" t="s">
        <v>15</v>
      </c>
      <c r="K5" s="7" t="s">
        <v>1932</v>
      </c>
      <c r="L5" s="7" t="s">
        <v>16</v>
      </c>
      <c r="M5" s="7" t="s">
        <v>1933</v>
      </c>
      <c r="N5" s="7" t="s">
        <v>1102</v>
      </c>
      <c r="O5" s="7" t="s">
        <v>17</v>
      </c>
      <c r="P5" s="7" t="s">
        <v>646</v>
      </c>
      <c r="Q5" s="7" t="s">
        <v>10</v>
      </c>
      <c r="R5" s="7" t="s">
        <v>11</v>
      </c>
      <c r="S5" s="7" t="s">
        <v>12</v>
      </c>
      <c r="T5" s="7" t="s">
        <v>5</v>
      </c>
      <c r="U5" s="7" t="s">
        <v>6</v>
      </c>
      <c r="V5" s="7" t="s">
        <v>7</v>
      </c>
      <c r="W5" s="7" t="s">
        <v>8</v>
      </c>
      <c r="X5" s="7" t="s">
        <v>9</v>
      </c>
      <c r="Y5" s="7" t="s">
        <v>51</v>
      </c>
      <c r="Z5" s="7" t="s">
        <v>18</v>
      </c>
      <c r="AA5" s="7" t="s">
        <v>19</v>
      </c>
      <c r="AB5" s="7" t="s">
        <v>20</v>
      </c>
      <c r="AC5" s="65" t="s">
        <v>2597</v>
      </c>
    </row>
    <row r="6" spans="1:29" ht="89.25" x14ac:dyDescent="0.2">
      <c r="A6" s="45">
        <v>44321</v>
      </c>
      <c r="B6" s="14" t="s">
        <v>1635</v>
      </c>
      <c r="C6" s="14" t="s">
        <v>1013</v>
      </c>
      <c r="D6" s="14" t="s">
        <v>1947</v>
      </c>
      <c r="E6" s="14" t="s">
        <v>1636</v>
      </c>
      <c r="F6" s="14" t="s">
        <v>26</v>
      </c>
      <c r="G6" s="14" t="s">
        <v>722</v>
      </c>
      <c r="H6" s="14" t="s">
        <v>28</v>
      </c>
      <c r="I6" s="11">
        <f t="shared" ref="I6:I37" si="0">IF(H6="Informacion publica reservada",3,
IF(H6="Informacion publica clasificada",2,
IF(H6="Informacion publica",1,
IF(H6="No clasificada",1))))</f>
        <v>2</v>
      </c>
      <c r="J6" s="14" t="s">
        <v>29</v>
      </c>
      <c r="K6" s="11">
        <f t="shared" ref="K6:K37" si="1">IF(J6="Alta",3,
IF(J6="Media",2,
IF(J6="Baja",1,
IF(J6="No clasificada",1))))</f>
        <v>3</v>
      </c>
      <c r="L6" s="14" t="s">
        <v>32</v>
      </c>
      <c r="M6" s="16">
        <f t="shared" ref="M6:M37" si="2">IF(L6="Alta",3,
IF(L6="Media",2,
IF(L6="Baja",1,
IF(L6="No clasificada",1))))</f>
        <v>2</v>
      </c>
      <c r="N6" s="17">
        <f t="shared" ref="N6:N37" si="3">ROUNDUP(((I6+K6+M6)/3),0)</f>
        <v>3</v>
      </c>
      <c r="O6" s="13" t="str">
        <f t="array" ref="O6">_xlfn.IFS(N6=1,"BAJA",N6=2,"MEDIA",N6=3,"ALTA")</f>
        <v>ALTA</v>
      </c>
      <c r="P6" s="12" t="s">
        <v>2647</v>
      </c>
      <c r="Q6" s="13" t="s">
        <v>1013</v>
      </c>
      <c r="R6" s="13" t="s">
        <v>85</v>
      </c>
      <c r="S6" s="13" t="s">
        <v>1797</v>
      </c>
      <c r="T6" s="13" t="s">
        <v>1791</v>
      </c>
      <c r="U6" s="13" t="s">
        <v>1798</v>
      </c>
      <c r="V6" s="13" t="s">
        <v>748</v>
      </c>
      <c r="W6" s="13" t="s">
        <v>25</v>
      </c>
      <c r="X6" s="13" t="s">
        <v>1169</v>
      </c>
      <c r="Y6" s="13" t="s">
        <v>30</v>
      </c>
      <c r="Z6" s="13" t="s">
        <v>984</v>
      </c>
      <c r="AA6" s="15" t="s">
        <v>2648</v>
      </c>
      <c r="AB6" s="15" t="s">
        <v>2648</v>
      </c>
      <c r="AC6" s="66" t="s">
        <v>1180</v>
      </c>
    </row>
    <row r="7" spans="1:29" ht="102" x14ac:dyDescent="0.2">
      <c r="A7" s="45">
        <v>44551</v>
      </c>
      <c r="B7" s="14" t="s">
        <v>2214</v>
      </c>
      <c r="C7" s="14" t="s">
        <v>760</v>
      </c>
      <c r="D7" s="14" t="s">
        <v>788</v>
      </c>
      <c r="E7" s="14" t="s">
        <v>2474</v>
      </c>
      <c r="F7" s="14" t="s">
        <v>45</v>
      </c>
      <c r="G7" s="14" t="s">
        <v>722</v>
      </c>
      <c r="H7" s="14" t="s">
        <v>28</v>
      </c>
      <c r="I7" s="11">
        <f t="shared" si="0"/>
        <v>2</v>
      </c>
      <c r="J7" s="14" t="s">
        <v>32</v>
      </c>
      <c r="K7" s="11">
        <f t="shared" si="1"/>
        <v>2</v>
      </c>
      <c r="L7" s="14" t="s">
        <v>29</v>
      </c>
      <c r="M7" s="16">
        <f t="shared" si="2"/>
        <v>3</v>
      </c>
      <c r="N7" s="17">
        <f t="shared" si="3"/>
        <v>3</v>
      </c>
      <c r="O7" s="13" t="str">
        <f t="array" ref="O7">_xlfn.IFS(N7=1,"BAJA",N7=2,"MEDIA",N7=3,"ALTA")</f>
        <v>ALTA</v>
      </c>
      <c r="P7" s="12" t="s">
        <v>2649</v>
      </c>
      <c r="Q7" s="13" t="s">
        <v>2612</v>
      </c>
      <c r="R7" s="13" t="s">
        <v>830</v>
      </c>
      <c r="S7" s="13" t="s">
        <v>48</v>
      </c>
      <c r="T7" s="13" t="s">
        <v>21</v>
      </c>
      <c r="U7" s="13" t="s">
        <v>21</v>
      </c>
      <c r="V7" s="13" t="s">
        <v>748</v>
      </c>
      <c r="W7" s="13" t="s">
        <v>25</v>
      </c>
      <c r="X7" s="13" t="s">
        <v>27</v>
      </c>
      <c r="Y7" s="13" t="s">
        <v>30</v>
      </c>
      <c r="Z7" s="13" t="s">
        <v>984</v>
      </c>
      <c r="AA7" s="50" t="s">
        <v>2650</v>
      </c>
      <c r="AB7" s="50" t="s">
        <v>2650</v>
      </c>
      <c r="AC7" s="67"/>
    </row>
    <row r="8" spans="1:29" ht="89.25" x14ac:dyDescent="0.2">
      <c r="A8" s="45">
        <v>45641</v>
      </c>
      <c r="B8" s="14" t="s">
        <v>1994</v>
      </c>
      <c r="C8" s="14" t="s">
        <v>760</v>
      </c>
      <c r="D8" s="14" t="s">
        <v>2010</v>
      </c>
      <c r="E8" s="14" t="s">
        <v>2473</v>
      </c>
      <c r="F8" s="14" t="s">
        <v>26</v>
      </c>
      <c r="G8" s="14" t="s">
        <v>722</v>
      </c>
      <c r="H8" s="14" t="s">
        <v>31</v>
      </c>
      <c r="I8" s="11">
        <f t="shared" si="0"/>
        <v>1</v>
      </c>
      <c r="J8" s="14" t="s">
        <v>32</v>
      </c>
      <c r="K8" s="11">
        <f t="shared" si="1"/>
        <v>2</v>
      </c>
      <c r="L8" s="14" t="s">
        <v>32</v>
      </c>
      <c r="M8" s="16">
        <f t="shared" si="2"/>
        <v>2</v>
      </c>
      <c r="N8" s="17">
        <f t="shared" si="3"/>
        <v>2</v>
      </c>
      <c r="O8" s="13" t="str">
        <f t="array" ref="O8">_xlfn.IFS(N8=1,"BAJA",N8=2,"MEDIA",N8=3,"ALTA")</f>
        <v>MEDIA</v>
      </c>
      <c r="P8" s="12" t="s">
        <v>823</v>
      </c>
      <c r="Q8" s="13" t="s">
        <v>2612</v>
      </c>
      <c r="R8" s="13" t="s">
        <v>891</v>
      </c>
      <c r="S8" s="13" t="s">
        <v>888</v>
      </c>
      <c r="T8" s="13" t="s">
        <v>21</v>
      </c>
      <c r="U8" s="13" t="s">
        <v>21</v>
      </c>
      <c r="V8" s="13" t="s">
        <v>744</v>
      </c>
      <c r="W8" s="13" t="s">
        <v>25</v>
      </c>
      <c r="X8" s="13" t="s">
        <v>27</v>
      </c>
      <c r="Y8" s="13" t="s">
        <v>30</v>
      </c>
      <c r="Z8" s="13" t="s">
        <v>984</v>
      </c>
      <c r="AA8" s="50" t="s">
        <v>1111</v>
      </c>
      <c r="AB8" s="50" t="s">
        <v>1111</v>
      </c>
      <c r="AC8" s="67" t="s">
        <v>1177</v>
      </c>
    </row>
    <row r="9" spans="1:29" ht="63.75" x14ac:dyDescent="0.2">
      <c r="A9" s="45">
        <v>44317</v>
      </c>
      <c r="B9" s="13" t="s">
        <v>2160</v>
      </c>
      <c r="C9" s="14" t="s">
        <v>654</v>
      </c>
      <c r="D9" s="14" t="s">
        <v>661</v>
      </c>
      <c r="E9" s="14" t="s">
        <v>693</v>
      </c>
      <c r="F9" s="14" t="s">
        <v>26</v>
      </c>
      <c r="G9" s="14" t="s">
        <v>722</v>
      </c>
      <c r="H9" s="14" t="s">
        <v>31</v>
      </c>
      <c r="I9" s="11">
        <f t="shared" si="0"/>
        <v>1</v>
      </c>
      <c r="J9" s="14" t="s">
        <v>29</v>
      </c>
      <c r="K9" s="11">
        <f t="shared" si="1"/>
        <v>3</v>
      </c>
      <c r="L9" s="14" t="s">
        <v>32</v>
      </c>
      <c r="M9" s="16">
        <f t="shared" si="2"/>
        <v>2</v>
      </c>
      <c r="N9" s="17">
        <f t="shared" si="3"/>
        <v>2</v>
      </c>
      <c r="O9" s="13" t="str">
        <f t="array" ref="O9">_xlfn.IFS(N9=1,"BAJA",N9=2,"MEDIA",N9=3,"ALTA")</f>
        <v>MEDIA</v>
      </c>
      <c r="P9" s="12"/>
      <c r="Q9" s="13" t="s">
        <v>2611</v>
      </c>
      <c r="R9" s="13" t="s">
        <v>736</v>
      </c>
      <c r="S9" s="13" t="s">
        <v>746</v>
      </c>
      <c r="T9" s="13" t="s">
        <v>33</v>
      </c>
      <c r="U9" s="13" t="s">
        <v>2627</v>
      </c>
      <c r="V9" s="13" t="s">
        <v>744</v>
      </c>
      <c r="W9" s="13" t="s">
        <v>25</v>
      </c>
      <c r="X9" s="13" t="s">
        <v>27</v>
      </c>
      <c r="Y9" s="13" t="s">
        <v>35</v>
      </c>
      <c r="Z9" s="13" t="s">
        <v>984</v>
      </c>
      <c r="AA9" s="50" t="s">
        <v>1111</v>
      </c>
      <c r="AB9" s="50" t="s">
        <v>1111</v>
      </c>
      <c r="AC9" s="67" t="s">
        <v>1177</v>
      </c>
    </row>
    <row r="10" spans="1:29" ht="127.5" x14ac:dyDescent="0.2">
      <c r="A10" s="45">
        <v>37142</v>
      </c>
      <c r="B10" s="14" t="s">
        <v>2351</v>
      </c>
      <c r="C10" s="14" t="s">
        <v>1130</v>
      </c>
      <c r="D10" s="14" t="s">
        <v>1376</v>
      </c>
      <c r="E10" s="14" t="s">
        <v>2566</v>
      </c>
      <c r="F10" s="14" t="s">
        <v>26</v>
      </c>
      <c r="G10" s="14" t="s">
        <v>722</v>
      </c>
      <c r="H10" s="14" t="s">
        <v>28</v>
      </c>
      <c r="I10" s="11">
        <f t="shared" si="0"/>
        <v>2</v>
      </c>
      <c r="J10" s="14" t="s">
        <v>32</v>
      </c>
      <c r="K10" s="11">
        <f t="shared" si="1"/>
        <v>2</v>
      </c>
      <c r="L10" s="14" t="s">
        <v>32</v>
      </c>
      <c r="M10" s="16">
        <f t="shared" si="2"/>
        <v>2</v>
      </c>
      <c r="N10" s="17">
        <f t="shared" si="3"/>
        <v>2</v>
      </c>
      <c r="O10" s="13" t="str">
        <f t="array" ref="O10">_xlfn.IFS(N10=1,"BAJA",N10=2,"MEDIA",N10=3,"ALTA")</f>
        <v>MEDIA</v>
      </c>
      <c r="P10" s="12"/>
      <c r="Q10" s="13" t="s">
        <v>1130</v>
      </c>
      <c r="R10" s="13" t="s">
        <v>1748</v>
      </c>
      <c r="S10" s="13" t="s">
        <v>1751</v>
      </c>
      <c r="T10" s="13" t="s">
        <v>23</v>
      </c>
      <c r="U10" s="13" t="s">
        <v>2628</v>
      </c>
      <c r="V10" s="13" t="s">
        <v>1176</v>
      </c>
      <c r="W10" s="13" t="s">
        <v>25</v>
      </c>
      <c r="X10" s="13" t="s">
        <v>27</v>
      </c>
      <c r="Y10" s="13" t="s">
        <v>35</v>
      </c>
      <c r="Z10" s="13" t="s">
        <v>984</v>
      </c>
      <c r="AA10" s="15" t="s">
        <v>1037</v>
      </c>
      <c r="AB10" s="15" t="s">
        <v>1037</v>
      </c>
      <c r="AC10" s="67" t="s">
        <v>2487</v>
      </c>
    </row>
    <row r="11" spans="1:29" ht="63.75" x14ac:dyDescent="0.2">
      <c r="A11" s="45">
        <v>44317</v>
      </c>
      <c r="B11" s="13" t="s">
        <v>2158</v>
      </c>
      <c r="C11" s="14" t="s">
        <v>654</v>
      </c>
      <c r="D11" s="14" t="s">
        <v>659</v>
      </c>
      <c r="E11" s="14" t="s">
        <v>1986</v>
      </c>
      <c r="F11" s="14" t="s">
        <v>26</v>
      </c>
      <c r="G11" s="14" t="s">
        <v>722</v>
      </c>
      <c r="H11" s="14" t="s">
        <v>40</v>
      </c>
      <c r="I11" s="11">
        <f t="shared" si="0"/>
        <v>3</v>
      </c>
      <c r="J11" s="14" t="s">
        <v>29</v>
      </c>
      <c r="K11" s="11">
        <f t="shared" si="1"/>
        <v>3</v>
      </c>
      <c r="L11" s="14" t="s">
        <v>32</v>
      </c>
      <c r="M11" s="16">
        <f t="shared" si="2"/>
        <v>2</v>
      </c>
      <c r="N11" s="17">
        <f t="shared" si="3"/>
        <v>3</v>
      </c>
      <c r="O11" s="13" t="str">
        <f t="array" ref="O11">_xlfn.IFS(N11=1,"BAJA",N11=2,"MEDIA",N11=3,"ALTA")</f>
        <v>ALTA</v>
      </c>
      <c r="P11" s="12"/>
      <c r="Q11" s="13" t="s">
        <v>654</v>
      </c>
      <c r="R11" s="13" t="s">
        <v>736</v>
      </c>
      <c r="S11" s="13" t="s">
        <v>725</v>
      </c>
      <c r="T11" s="13" t="s">
        <v>23</v>
      </c>
      <c r="U11" s="13" t="s">
        <v>2629</v>
      </c>
      <c r="V11" s="13" t="s">
        <v>733</v>
      </c>
      <c r="W11" s="13" t="s">
        <v>25</v>
      </c>
      <c r="X11" s="13" t="s">
        <v>27</v>
      </c>
      <c r="Y11" s="13" t="s">
        <v>739</v>
      </c>
      <c r="Z11" s="13" t="s">
        <v>740</v>
      </c>
      <c r="AA11" s="15" t="s">
        <v>741</v>
      </c>
      <c r="AB11" s="15" t="s">
        <v>742</v>
      </c>
      <c r="AC11" s="67" t="s">
        <v>1180</v>
      </c>
    </row>
    <row r="12" spans="1:29" ht="61.5" customHeight="1" x14ac:dyDescent="0.2">
      <c r="A12" s="45">
        <v>45108</v>
      </c>
      <c r="B12" s="14" t="s">
        <v>988</v>
      </c>
      <c r="C12" s="59" t="s">
        <v>654</v>
      </c>
      <c r="D12" s="14" t="s">
        <v>989</v>
      </c>
      <c r="E12" s="14" t="s">
        <v>22</v>
      </c>
      <c r="F12" s="14" t="s">
        <v>26</v>
      </c>
      <c r="G12" s="14" t="s">
        <v>722</v>
      </c>
      <c r="H12" s="14" t="s">
        <v>28</v>
      </c>
      <c r="I12" s="11">
        <f t="shared" si="0"/>
        <v>2</v>
      </c>
      <c r="J12" s="14" t="s">
        <v>29</v>
      </c>
      <c r="K12" s="11">
        <f t="shared" si="1"/>
        <v>3</v>
      </c>
      <c r="L12" s="14" t="s">
        <v>29</v>
      </c>
      <c r="M12" s="16">
        <f t="shared" si="2"/>
        <v>3</v>
      </c>
      <c r="N12" s="17">
        <f t="shared" si="3"/>
        <v>3</v>
      </c>
      <c r="O12" s="13" t="str">
        <f t="array" ref="O12">_xlfn.IFS(N12=1,"BAJA",N12=2,"MEDIA",N12=3,"ALTA")</f>
        <v>ALTA</v>
      </c>
      <c r="P12" s="12"/>
      <c r="Q12" s="13" t="s">
        <v>990</v>
      </c>
      <c r="R12" s="13" t="s">
        <v>981</v>
      </c>
      <c r="S12" s="13" t="s">
        <v>982</v>
      </c>
      <c r="T12" s="13" t="s">
        <v>23</v>
      </c>
      <c r="U12" s="13" t="s">
        <v>24</v>
      </c>
      <c r="V12" s="13" t="s">
        <v>744</v>
      </c>
      <c r="W12" s="13" t="s">
        <v>25</v>
      </c>
      <c r="X12" s="13" t="s">
        <v>734</v>
      </c>
      <c r="Y12" s="13" t="s">
        <v>30</v>
      </c>
      <c r="Z12" s="13" t="s">
        <v>984</v>
      </c>
      <c r="AA12" s="15" t="s">
        <v>985</v>
      </c>
      <c r="AB12" s="15" t="s">
        <v>986</v>
      </c>
      <c r="AC12" s="67" t="s">
        <v>991</v>
      </c>
    </row>
    <row r="13" spans="1:29" ht="191.25" x14ac:dyDescent="0.2">
      <c r="A13" s="45">
        <v>45496</v>
      </c>
      <c r="B13" s="14" t="s">
        <v>2155</v>
      </c>
      <c r="C13" s="14" t="s">
        <v>978</v>
      </c>
      <c r="D13" s="14" t="s">
        <v>979</v>
      </c>
      <c r="E13" s="14" t="s">
        <v>980</v>
      </c>
      <c r="F13" s="14" t="s">
        <v>26</v>
      </c>
      <c r="G13" s="14" t="s">
        <v>722</v>
      </c>
      <c r="H13" s="14" t="s">
        <v>28</v>
      </c>
      <c r="I13" s="11">
        <f t="shared" si="0"/>
        <v>2</v>
      </c>
      <c r="J13" s="14" t="s">
        <v>29</v>
      </c>
      <c r="K13" s="11">
        <f t="shared" si="1"/>
        <v>3</v>
      </c>
      <c r="L13" s="14" t="s">
        <v>29</v>
      </c>
      <c r="M13" s="16">
        <f t="shared" si="2"/>
        <v>3</v>
      </c>
      <c r="N13" s="17">
        <f t="shared" si="3"/>
        <v>3</v>
      </c>
      <c r="O13" s="13" t="str">
        <f t="array" ref="O13">_xlfn.IFS(N13=1,"BAJA",N13=2,"MEDIA",N13=3,"ALTA")</f>
        <v>ALTA</v>
      </c>
      <c r="P13" s="12"/>
      <c r="Q13" s="13" t="s">
        <v>978</v>
      </c>
      <c r="R13" s="13" t="s">
        <v>981</v>
      </c>
      <c r="S13" s="13" t="s">
        <v>982</v>
      </c>
      <c r="T13" s="13" t="s">
        <v>23</v>
      </c>
      <c r="U13" s="13" t="s">
        <v>983</v>
      </c>
      <c r="V13" s="13" t="s">
        <v>744</v>
      </c>
      <c r="W13" s="13" t="s">
        <v>25</v>
      </c>
      <c r="X13" s="13" t="s">
        <v>734</v>
      </c>
      <c r="Y13" s="13" t="s">
        <v>30</v>
      </c>
      <c r="Z13" s="13" t="s">
        <v>984</v>
      </c>
      <c r="AA13" s="15" t="s">
        <v>985</v>
      </c>
      <c r="AB13" s="15" t="s">
        <v>986</v>
      </c>
      <c r="AC13" s="67" t="s">
        <v>2488</v>
      </c>
    </row>
    <row r="14" spans="1:29" ht="63.75" x14ac:dyDescent="0.2">
      <c r="A14" s="45">
        <v>45642</v>
      </c>
      <c r="B14" s="14" t="s">
        <v>2086</v>
      </c>
      <c r="C14" s="14" t="s">
        <v>761</v>
      </c>
      <c r="D14" s="14" t="s">
        <v>2109</v>
      </c>
      <c r="E14" s="14" t="s">
        <v>2583</v>
      </c>
      <c r="F14" s="14" t="s">
        <v>26</v>
      </c>
      <c r="G14" s="14" t="s">
        <v>722</v>
      </c>
      <c r="H14" s="14" t="s">
        <v>28</v>
      </c>
      <c r="I14" s="11">
        <f t="shared" si="0"/>
        <v>2</v>
      </c>
      <c r="J14" s="14" t="s">
        <v>32</v>
      </c>
      <c r="K14" s="11">
        <f t="shared" si="1"/>
        <v>2</v>
      </c>
      <c r="L14" s="14" t="s">
        <v>32</v>
      </c>
      <c r="M14" s="16">
        <f t="shared" si="2"/>
        <v>2</v>
      </c>
      <c r="N14" s="17">
        <f t="shared" si="3"/>
        <v>2</v>
      </c>
      <c r="O14" s="13" t="str">
        <f t="array" ref="O14">_xlfn.IFS(N14=1,"BAJA",N14=2,"MEDIA",N14=3,"ALTA")</f>
        <v>MEDIA</v>
      </c>
      <c r="P14" s="12" t="s">
        <v>823</v>
      </c>
      <c r="Q14" s="13" t="s">
        <v>2612</v>
      </c>
      <c r="R14" s="13" t="s">
        <v>825</v>
      </c>
      <c r="S14" s="13" t="s">
        <v>826</v>
      </c>
      <c r="T14" s="13" t="s">
        <v>2590</v>
      </c>
      <c r="U14" s="13" t="s">
        <v>2634</v>
      </c>
      <c r="V14" s="13" t="s">
        <v>744</v>
      </c>
      <c r="W14" s="13" t="s">
        <v>47</v>
      </c>
      <c r="X14" s="13" t="s">
        <v>27</v>
      </c>
      <c r="Y14" s="13" t="s">
        <v>30</v>
      </c>
      <c r="Z14" s="13" t="s">
        <v>984</v>
      </c>
      <c r="AA14" s="50" t="s">
        <v>741</v>
      </c>
      <c r="AB14" s="50" t="s">
        <v>2657</v>
      </c>
      <c r="AC14" s="67" t="s">
        <v>1177</v>
      </c>
    </row>
    <row r="15" spans="1:29" ht="127.5" x14ac:dyDescent="0.2">
      <c r="A15" s="45">
        <v>45464</v>
      </c>
      <c r="B15" s="14" t="s">
        <v>2569</v>
      </c>
      <c r="C15" s="14" t="s">
        <v>1505</v>
      </c>
      <c r="D15" s="14" t="s">
        <v>1506</v>
      </c>
      <c r="E15" s="14" t="s">
        <v>1507</v>
      </c>
      <c r="F15" s="14" t="s">
        <v>26</v>
      </c>
      <c r="G15" s="14" t="s">
        <v>722</v>
      </c>
      <c r="H15" s="14" t="s">
        <v>28</v>
      </c>
      <c r="I15" s="11">
        <f t="shared" si="0"/>
        <v>2</v>
      </c>
      <c r="J15" s="14" t="s">
        <v>32</v>
      </c>
      <c r="K15" s="11">
        <f t="shared" si="1"/>
        <v>2</v>
      </c>
      <c r="L15" s="14" t="s">
        <v>32</v>
      </c>
      <c r="M15" s="16">
        <f t="shared" si="2"/>
        <v>2</v>
      </c>
      <c r="N15" s="17">
        <f t="shared" si="3"/>
        <v>2</v>
      </c>
      <c r="O15" s="13" t="str">
        <f t="array" ref="O15">_xlfn.IFS(N15=1,"BAJA",N15=2,"MEDIA",N15=3,"ALTA")</f>
        <v>MEDIA</v>
      </c>
      <c r="P15" s="12"/>
      <c r="Q15" s="13" t="s">
        <v>1505</v>
      </c>
      <c r="R15" s="13" t="s">
        <v>1780</v>
      </c>
      <c r="S15" s="13" t="s">
        <v>1781</v>
      </c>
      <c r="T15" s="13" t="s">
        <v>1782</v>
      </c>
      <c r="U15" s="13" t="s">
        <v>1783</v>
      </c>
      <c r="V15" s="13" t="s">
        <v>1190</v>
      </c>
      <c r="W15" s="13" t="s">
        <v>25</v>
      </c>
      <c r="X15" s="13" t="s">
        <v>1169</v>
      </c>
      <c r="Y15" s="13" t="s">
        <v>30</v>
      </c>
      <c r="Z15" s="13" t="s">
        <v>740</v>
      </c>
      <c r="AA15" s="50" t="s">
        <v>741</v>
      </c>
      <c r="AB15" s="50" t="s">
        <v>2657</v>
      </c>
      <c r="AC15" s="67" t="s">
        <v>2487</v>
      </c>
    </row>
    <row r="16" spans="1:29" ht="127.5" x14ac:dyDescent="0.2">
      <c r="A16" s="45">
        <v>45641</v>
      </c>
      <c r="B16" s="14" t="s">
        <v>2082</v>
      </c>
      <c r="C16" s="14" t="s">
        <v>761</v>
      </c>
      <c r="D16" s="14" t="s">
        <v>2105</v>
      </c>
      <c r="E16" s="14" t="s">
        <v>2584</v>
      </c>
      <c r="F16" s="14" t="s">
        <v>26</v>
      </c>
      <c r="G16" s="14" t="s">
        <v>722</v>
      </c>
      <c r="H16" s="14" t="s">
        <v>28</v>
      </c>
      <c r="I16" s="11">
        <f t="shared" si="0"/>
        <v>2</v>
      </c>
      <c r="J16" s="14" t="s">
        <v>32</v>
      </c>
      <c r="K16" s="11">
        <f t="shared" si="1"/>
        <v>2</v>
      </c>
      <c r="L16" s="14" t="s">
        <v>32</v>
      </c>
      <c r="M16" s="16">
        <f t="shared" si="2"/>
        <v>2</v>
      </c>
      <c r="N16" s="17">
        <f t="shared" si="3"/>
        <v>2</v>
      </c>
      <c r="O16" s="13" t="str">
        <f t="array" ref="O16">_xlfn.IFS(N16=1,"BAJA",N16=2,"MEDIA",N16=3,"ALTA")</f>
        <v>MEDIA</v>
      </c>
      <c r="P16" s="12" t="s">
        <v>823</v>
      </c>
      <c r="Q16" s="13" t="s">
        <v>2612</v>
      </c>
      <c r="R16" s="13" t="s">
        <v>825</v>
      </c>
      <c r="S16" s="13" t="s">
        <v>37</v>
      </c>
      <c r="T16" s="13" t="s">
        <v>1022</v>
      </c>
      <c r="U16" s="13" t="s">
        <v>2635</v>
      </c>
      <c r="V16" s="13" t="s">
        <v>744</v>
      </c>
      <c r="W16" s="13" t="s">
        <v>47</v>
      </c>
      <c r="X16" s="13" t="s">
        <v>27</v>
      </c>
      <c r="Y16" s="13" t="s">
        <v>30</v>
      </c>
      <c r="Z16" s="13" t="s">
        <v>984</v>
      </c>
      <c r="AA16" s="50" t="s">
        <v>1037</v>
      </c>
      <c r="AB16" s="50" t="s">
        <v>1037</v>
      </c>
      <c r="AC16" s="67" t="s">
        <v>2487</v>
      </c>
    </row>
    <row r="17" spans="1:29" ht="127.5" x14ac:dyDescent="0.2">
      <c r="A17" s="45">
        <v>45658</v>
      </c>
      <c r="B17" s="58" t="s">
        <v>2353</v>
      </c>
      <c r="C17" s="14" t="s">
        <v>1189</v>
      </c>
      <c r="D17" s="14" t="s">
        <v>1548</v>
      </c>
      <c r="E17" s="14" t="s">
        <v>1549</v>
      </c>
      <c r="F17" s="14" t="s">
        <v>26</v>
      </c>
      <c r="G17" s="14" t="s">
        <v>1006</v>
      </c>
      <c r="H17" s="14" t="s">
        <v>28</v>
      </c>
      <c r="I17" s="11">
        <f t="shared" si="0"/>
        <v>2</v>
      </c>
      <c r="J17" s="14" t="s">
        <v>29</v>
      </c>
      <c r="K17" s="11">
        <f t="shared" si="1"/>
        <v>3</v>
      </c>
      <c r="L17" s="14" t="s">
        <v>29</v>
      </c>
      <c r="M17" s="16">
        <f t="shared" si="2"/>
        <v>3</v>
      </c>
      <c r="N17" s="17">
        <f t="shared" si="3"/>
        <v>3</v>
      </c>
      <c r="O17" s="13" t="str">
        <f t="array" ref="O17">_xlfn.IFS(N17=1,"BAJA",N17=2,"MEDIA",N17=3,"ALTA")</f>
        <v>ALTA</v>
      </c>
      <c r="P17" s="12"/>
      <c r="Q17" s="13" t="s">
        <v>1189</v>
      </c>
      <c r="R17" s="13" t="s">
        <v>1786</v>
      </c>
      <c r="S17" s="13" t="s">
        <v>1786</v>
      </c>
      <c r="T17" s="13" t="s">
        <v>1787</v>
      </c>
      <c r="U17" s="13" t="s">
        <v>21</v>
      </c>
      <c r="V17" s="13" t="s">
        <v>748</v>
      </c>
      <c r="W17" s="13" t="s">
        <v>25</v>
      </c>
      <c r="X17" s="13" t="s">
        <v>27</v>
      </c>
      <c r="Y17" s="13" t="s">
        <v>35</v>
      </c>
      <c r="Z17" s="13" t="s">
        <v>984</v>
      </c>
      <c r="AA17" s="50" t="s">
        <v>1037</v>
      </c>
      <c r="AB17" s="50" t="s">
        <v>1037</v>
      </c>
      <c r="AC17" s="67" t="s">
        <v>2487</v>
      </c>
    </row>
    <row r="18" spans="1:29" ht="63.75" x14ac:dyDescent="0.2">
      <c r="A18" s="45">
        <v>45845</v>
      </c>
      <c r="B18" s="13" t="s">
        <v>2181</v>
      </c>
      <c r="C18" s="14" t="s">
        <v>654</v>
      </c>
      <c r="D18" s="14" t="s">
        <v>682</v>
      </c>
      <c r="E18" s="14" t="s">
        <v>2600</v>
      </c>
      <c r="F18" s="14" t="s">
        <v>26</v>
      </c>
      <c r="G18" s="14" t="s">
        <v>722</v>
      </c>
      <c r="H18" s="14" t="s">
        <v>31</v>
      </c>
      <c r="I18" s="11">
        <f t="shared" si="0"/>
        <v>1</v>
      </c>
      <c r="J18" s="14" t="s">
        <v>32</v>
      </c>
      <c r="K18" s="11">
        <f t="shared" si="1"/>
        <v>2</v>
      </c>
      <c r="L18" s="14" t="s">
        <v>32</v>
      </c>
      <c r="M18" s="16">
        <f t="shared" si="2"/>
        <v>2</v>
      </c>
      <c r="N18" s="17">
        <f t="shared" si="3"/>
        <v>2</v>
      </c>
      <c r="O18" s="13" t="str">
        <f t="array" ref="O18">_xlfn.IFS(N18=1,"BAJA",N18=2,"MEDIA",N18=3,"ALTA")</f>
        <v>MEDIA</v>
      </c>
      <c r="P18" s="12"/>
      <c r="Q18" s="13" t="s">
        <v>654</v>
      </c>
      <c r="R18" s="13" t="s">
        <v>759</v>
      </c>
      <c r="S18" s="13" t="s">
        <v>725</v>
      </c>
      <c r="T18" s="13" t="s">
        <v>21</v>
      </c>
      <c r="U18" s="13" t="s">
        <v>21</v>
      </c>
      <c r="V18" s="13" t="s">
        <v>744</v>
      </c>
      <c r="W18" s="13" t="s">
        <v>25</v>
      </c>
      <c r="X18" s="13" t="s">
        <v>27</v>
      </c>
      <c r="Y18" s="13" t="s">
        <v>739</v>
      </c>
      <c r="Z18" s="13" t="s">
        <v>984</v>
      </c>
      <c r="AA18" s="50" t="s">
        <v>1111</v>
      </c>
      <c r="AB18" s="50" t="s">
        <v>1111</v>
      </c>
      <c r="AC18" s="68" t="s">
        <v>1177</v>
      </c>
    </row>
    <row r="19" spans="1:29" ht="127.5" x14ac:dyDescent="0.2">
      <c r="A19" s="45">
        <v>45658</v>
      </c>
      <c r="B19" s="58" t="s">
        <v>2354</v>
      </c>
      <c r="C19" s="14" t="s">
        <v>1189</v>
      </c>
      <c r="D19" s="14" t="s">
        <v>1529</v>
      </c>
      <c r="E19" s="14" t="s">
        <v>1530</v>
      </c>
      <c r="F19" s="14" t="s">
        <v>52</v>
      </c>
      <c r="G19" s="14" t="s">
        <v>2491</v>
      </c>
      <c r="H19" s="14" t="s">
        <v>28</v>
      </c>
      <c r="I19" s="11">
        <f t="shared" si="0"/>
        <v>2</v>
      </c>
      <c r="J19" s="14" t="s">
        <v>29</v>
      </c>
      <c r="K19" s="11">
        <f t="shared" si="1"/>
        <v>3</v>
      </c>
      <c r="L19" s="14" t="s">
        <v>29</v>
      </c>
      <c r="M19" s="16">
        <f t="shared" si="2"/>
        <v>3</v>
      </c>
      <c r="N19" s="17">
        <f t="shared" si="3"/>
        <v>3</v>
      </c>
      <c r="O19" s="13" t="str">
        <f t="array" ref="O19">_xlfn.IFS(N19=1,"BAJA",N19=2,"MEDIA",N19=3,"ALTA")</f>
        <v>ALTA</v>
      </c>
      <c r="P19" s="12"/>
      <c r="Q19" s="13" t="s">
        <v>1189</v>
      </c>
      <c r="R19" s="13" t="s">
        <v>1786</v>
      </c>
      <c r="S19" s="13" t="s">
        <v>1786</v>
      </c>
      <c r="T19" s="13" t="s">
        <v>21</v>
      </c>
      <c r="U19" s="13" t="s">
        <v>21</v>
      </c>
      <c r="V19" s="13" t="s">
        <v>21</v>
      </c>
      <c r="W19" s="13" t="s">
        <v>25</v>
      </c>
      <c r="X19" s="13" t="s">
        <v>27</v>
      </c>
      <c r="Y19" s="13" t="s">
        <v>30</v>
      </c>
      <c r="Z19" s="13" t="s">
        <v>984</v>
      </c>
      <c r="AA19" s="15" t="s">
        <v>1032</v>
      </c>
      <c r="AB19" s="15" t="s">
        <v>1032</v>
      </c>
      <c r="AC19" s="67" t="s">
        <v>2487</v>
      </c>
    </row>
    <row r="20" spans="1:29" ht="63.75" x14ac:dyDescent="0.2">
      <c r="A20" s="45">
        <v>43521</v>
      </c>
      <c r="B20" s="14" t="s">
        <v>2254</v>
      </c>
      <c r="C20" s="14" t="s">
        <v>1130</v>
      </c>
      <c r="D20" s="14" t="s">
        <v>1428</v>
      </c>
      <c r="E20" s="14" t="s">
        <v>1429</v>
      </c>
      <c r="F20" s="14" t="s">
        <v>26</v>
      </c>
      <c r="G20" s="14" t="s">
        <v>722</v>
      </c>
      <c r="H20" s="14" t="s">
        <v>28</v>
      </c>
      <c r="I20" s="11">
        <f t="shared" si="0"/>
        <v>2</v>
      </c>
      <c r="J20" s="14" t="s">
        <v>29</v>
      </c>
      <c r="K20" s="11">
        <f t="shared" si="1"/>
        <v>3</v>
      </c>
      <c r="L20" s="14" t="s">
        <v>29</v>
      </c>
      <c r="M20" s="16">
        <f t="shared" si="2"/>
        <v>3</v>
      </c>
      <c r="N20" s="17">
        <f t="shared" si="3"/>
        <v>3</v>
      </c>
      <c r="O20" s="13" t="str">
        <f t="array" ref="O20">_xlfn.IFS(N20=1,"BAJA",N20=2,"MEDIA",N20=3,"ALTA")</f>
        <v>ALTA</v>
      </c>
      <c r="P20" s="12"/>
      <c r="Q20" s="13" t="s">
        <v>1130</v>
      </c>
      <c r="R20" s="13" t="s">
        <v>1752</v>
      </c>
      <c r="S20" s="13" t="s">
        <v>1752</v>
      </c>
      <c r="T20" s="13" t="s">
        <v>1731</v>
      </c>
      <c r="U20" s="13" t="s">
        <v>1766</v>
      </c>
      <c r="V20" s="13" t="s">
        <v>1181</v>
      </c>
      <c r="W20" s="13" t="s">
        <v>25</v>
      </c>
      <c r="X20" s="13" t="s">
        <v>27</v>
      </c>
      <c r="Y20" s="13" t="s">
        <v>35</v>
      </c>
      <c r="Z20" s="13" t="s">
        <v>984</v>
      </c>
      <c r="AA20" s="15" t="s">
        <v>1037</v>
      </c>
      <c r="AB20" s="15" t="s">
        <v>1037</v>
      </c>
      <c r="AC20" s="67" t="s">
        <v>1178</v>
      </c>
    </row>
    <row r="21" spans="1:29" ht="127.5" x14ac:dyDescent="0.2">
      <c r="A21" s="46">
        <v>45658</v>
      </c>
      <c r="B21" s="58" t="s">
        <v>2355</v>
      </c>
      <c r="C21" s="14" t="s">
        <v>1189</v>
      </c>
      <c r="D21" s="14" t="s">
        <v>2563</v>
      </c>
      <c r="E21" s="14" t="s">
        <v>1538</v>
      </c>
      <c r="F21" s="14" t="s">
        <v>26</v>
      </c>
      <c r="G21" s="14" t="s">
        <v>1021</v>
      </c>
      <c r="H21" s="14" t="s">
        <v>28</v>
      </c>
      <c r="I21" s="11">
        <f t="shared" si="0"/>
        <v>2</v>
      </c>
      <c r="J21" s="14" t="s">
        <v>29</v>
      </c>
      <c r="K21" s="38">
        <f t="shared" si="1"/>
        <v>3</v>
      </c>
      <c r="L21" s="14" t="s">
        <v>29</v>
      </c>
      <c r="M21" s="39">
        <f t="shared" si="2"/>
        <v>3</v>
      </c>
      <c r="N21" s="40">
        <f t="shared" si="3"/>
        <v>3</v>
      </c>
      <c r="O21" s="14" t="str">
        <f t="array" ref="O21">_xlfn.IFS(N21=1,"BAJA",N21=2,"MEDIA",N21=3,"ALTA")</f>
        <v>ALTA</v>
      </c>
      <c r="P21" s="41"/>
      <c r="Q21" s="13" t="s">
        <v>1189</v>
      </c>
      <c r="R21" s="14" t="s">
        <v>1786</v>
      </c>
      <c r="S21" s="14" t="s">
        <v>1786</v>
      </c>
      <c r="T21" s="14" t="s">
        <v>21</v>
      </c>
      <c r="U21" s="14" t="s">
        <v>21</v>
      </c>
      <c r="V21" s="14" t="s">
        <v>748</v>
      </c>
      <c r="W21" s="14" t="s">
        <v>25</v>
      </c>
      <c r="X21" s="14" t="s">
        <v>27</v>
      </c>
      <c r="Y21" s="14" t="s">
        <v>35</v>
      </c>
      <c r="Z21" s="14" t="s">
        <v>984</v>
      </c>
      <c r="AA21" s="15" t="s">
        <v>1032</v>
      </c>
      <c r="AB21" s="15" t="s">
        <v>1032</v>
      </c>
      <c r="AC21" s="67" t="s">
        <v>2487</v>
      </c>
    </row>
    <row r="22" spans="1:29" ht="127.5" x14ac:dyDescent="0.2">
      <c r="A22" s="45">
        <v>45565</v>
      </c>
      <c r="B22" s="14" t="s">
        <v>1068</v>
      </c>
      <c r="C22" s="14" t="s">
        <v>978</v>
      </c>
      <c r="D22" s="14" t="s">
        <v>1069</v>
      </c>
      <c r="E22" s="14" t="s">
        <v>1070</v>
      </c>
      <c r="F22" s="14" t="s">
        <v>26</v>
      </c>
      <c r="G22" s="14" t="s">
        <v>722</v>
      </c>
      <c r="H22" s="14" t="s">
        <v>40</v>
      </c>
      <c r="I22" s="11">
        <f t="shared" si="0"/>
        <v>3</v>
      </c>
      <c r="J22" s="14" t="s">
        <v>29</v>
      </c>
      <c r="K22" s="11">
        <f t="shared" si="1"/>
        <v>3</v>
      </c>
      <c r="L22" s="14" t="s">
        <v>29</v>
      </c>
      <c r="M22" s="16">
        <f t="shared" si="2"/>
        <v>3</v>
      </c>
      <c r="N22" s="17">
        <f t="shared" si="3"/>
        <v>3</v>
      </c>
      <c r="O22" s="13" t="str">
        <f t="array" ref="O22">_xlfn.IFS(N22=1,"BAJA",N22=2,"MEDIA",N22=3,"ALTA")</f>
        <v>ALTA</v>
      </c>
      <c r="P22" s="12"/>
      <c r="Q22" s="13" t="s">
        <v>978</v>
      </c>
      <c r="R22" s="13" t="s">
        <v>981</v>
      </c>
      <c r="S22" s="13" t="s">
        <v>982</v>
      </c>
      <c r="T22" s="13" t="s">
        <v>33</v>
      </c>
      <c r="U22" s="13" t="s">
        <v>1053</v>
      </c>
      <c r="V22" s="13" t="s">
        <v>744</v>
      </c>
      <c r="W22" s="13" t="s">
        <v>25</v>
      </c>
      <c r="X22" s="13" t="s">
        <v>27</v>
      </c>
      <c r="Y22" s="13" t="s">
        <v>30</v>
      </c>
      <c r="Z22" s="13" t="s">
        <v>984</v>
      </c>
      <c r="AA22" s="15" t="s">
        <v>1032</v>
      </c>
      <c r="AB22" s="15" t="s">
        <v>1032</v>
      </c>
      <c r="AC22" s="67" t="s">
        <v>2487</v>
      </c>
    </row>
    <row r="23" spans="1:29" ht="267.75" x14ac:dyDescent="0.2">
      <c r="A23" s="45">
        <v>45565</v>
      </c>
      <c r="B23" s="14" t="s">
        <v>1094</v>
      </c>
      <c r="C23" s="14" t="s">
        <v>978</v>
      </c>
      <c r="D23" s="14" t="s">
        <v>1069</v>
      </c>
      <c r="E23" s="14" t="s">
        <v>1095</v>
      </c>
      <c r="F23" s="14" t="s">
        <v>26</v>
      </c>
      <c r="G23" s="14" t="s">
        <v>722</v>
      </c>
      <c r="H23" s="14" t="s">
        <v>28</v>
      </c>
      <c r="I23" s="11">
        <f t="shared" si="0"/>
        <v>2</v>
      </c>
      <c r="J23" s="14" t="s">
        <v>29</v>
      </c>
      <c r="K23" s="11">
        <f t="shared" si="1"/>
        <v>3</v>
      </c>
      <c r="L23" s="14" t="s">
        <v>29</v>
      </c>
      <c r="M23" s="16">
        <f t="shared" si="2"/>
        <v>3</v>
      </c>
      <c r="N23" s="17">
        <f t="shared" si="3"/>
        <v>3</v>
      </c>
      <c r="O23" s="13" t="str">
        <f t="array" ref="O23">_xlfn.IFS(N23=1,"BAJA",N23=2,"MEDIA",N23=3,"ALTA")</f>
        <v>ALTA</v>
      </c>
      <c r="P23" s="12"/>
      <c r="Q23" s="13" t="s">
        <v>990</v>
      </c>
      <c r="R23" s="13" t="s">
        <v>981</v>
      </c>
      <c r="S23" s="13" t="s">
        <v>982</v>
      </c>
      <c r="T23" s="13" t="s">
        <v>1022</v>
      </c>
      <c r="U23" s="13" t="s">
        <v>1088</v>
      </c>
      <c r="V23" s="13" t="s">
        <v>744</v>
      </c>
      <c r="W23" s="13" t="s">
        <v>25</v>
      </c>
      <c r="X23" s="13" t="s">
        <v>27</v>
      </c>
      <c r="Y23" s="13" t="s">
        <v>30</v>
      </c>
      <c r="Z23" s="13" t="s">
        <v>984</v>
      </c>
      <c r="AA23" s="15" t="s">
        <v>1054</v>
      </c>
      <c r="AB23" s="15" t="s">
        <v>1054</v>
      </c>
      <c r="AC23" s="67" t="s">
        <v>1096</v>
      </c>
    </row>
    <row r="24" spans="1:29" ht="127.5" x14ac:dyDescent="0.2">
      <c r="A24" s="45">
        <v>45658</v>
      </c>
      <c r="B24" s="14" t="s">
        <v>1557</v>
      </c>
      <c r="C24" s="14" t="s">
        <v>1189</v>
      </c>
      <c r="D24" s="14" t="s">
        <v>1558</v>
      </c>
      <c r="E24" s="14" t="s">
        <v>87</v>
      </c>
      <c r="F24" s="14" t="s">
        <v>26</v>
      </c>
      <c r="G24" s="14" t="s">
        <v>1195</v>
      </c>
      <c r="H24" s="14" t="s">
        <v>31</v>
      </c>
      <c r="I24" s="11">
        <f t="shared" si="0"/>
        <v>1</v>
      </c>
      <c r="J24" s="14" t="s">
        <v>29</v>
      </c>
      <c r="K24" s="11">
        <f t="shared" si="1"/>
        <v>3</v>
      </c>
      <c r="L24" s="14" t="s">
        <v>32</v>
      </c>
      <c r="M24" s="16">
        <f t="shared" si="2"/>
        <v>2</v>
      </c>
      <c r="N24" s="17">
        <f t="shared" si="3"/>
        <v>2</v>
      </c>
      <c r="O24" s="13" t="str">
        <f t="array" ref="O24">_xlfn.IFS(N24=1,"BAJA",N24=2,"MEDIA",N24=3,"ALTA")</f>
        <v>MEDIA</v>
      </c>
      <c r="P24" s="12"/>
      <c r="Q24" s="13" t="s">
        <v>1189</v>
      </c>
      <c r="R24" s="13" t="s">
        <v>1786</v>
      </c>
      <c r="S24" s="13" t="s">
        <v>1786</v>
      </c>
      <c r="T24" s="13" t="s">
        <v>21</v>
      </c>
      <c r="U24" s="13" t="s">
        <v>21</v>
      </c>
      <c r="V24" s="13" t="s">
        <v>744</v>
      </c>
      <c r="W24" s="13" t="s">
        <v>25</v>
      </c>
      <c r="X24" s="13" t="s">
        <v>27</v>
      </c>
      <c r="Y24" s="13" t="s">
        <v>35</v>
      </c>
      <c r="Z24" s="13" t="s">
        <v>984</v>
      </c>
      <c r="AA24" s="15" t="s">
        <v>1032</v>
      </c>
      <c r="AB24" s="15" t="s">
        <v>1032</v>
      </c>
      <c r="AC24" s="67" t="s">
        <v>2487</v>
      </c>
    </row>
    <row r="25" spans="1:29" ht="63.75" x14ac:dyDescent="0.2">
      <c r="A25" s="45">
        <v>43643</v>
      </c>
      <c r="B25" s="14" t="s">
        <v>2567</v>
      </c>
      <c r="C25" s="14" t="s">
        <v>1130</v>
      </c>
      <c r="D25" s="14" t="s">
        <v>2598</v>
      </c>
      <c r="E25" s="14" t="s">
        <v>1413</v>
      </c>
      <c r="F25" s="14" t="s">
        <v>26</v>
      </c>
      <c r="G25" s="14" t="s">
        <v>2479</v>
      </c>
      <c r="H25" s="14" t="s">
        <v>28</v>
      </c>
      <c r="I25" s="11">
        <f t="shared" si="0"/>
        <v>2</v>
      </c>
      <c r="J25" s="14" t="s">
        <v>29</v>
      </c>
      <c r="K25" s="11">
        <f t="shared" si="1"/>
        <v>3</v>
      </c>
      <c r="L25" s="14" t="s">
        <v>29</v>
      </c>
      <c r="M25" s="16">
        <f t="shared" si="2"/>
        <v>3</v>
      </c>
      <c r="N25" s="17">
        <f t="shared" si="3"/>
        <v>3</v>
      </c>
      <c r="O25" s="13" t="str">
        <f t="array" ref="O25">_xlfn.IFS(N25=1,"BAJA",N25=2,"MEDIA",N25=3,"ALTA")</f>
        <v>ALTA</v>
      </c>
      <c r="P25" s="12"/>
      <c r="Q25" s="13" t="s">
        <v>1130</v>
      </c>
      <c r="R25" s="13" t="s">
        <v>745</v>
      </c>
      <c r="S25" s="13" t="s">
        <v>1752</v>
      </c>
      <c r="T25" s="13" t="s">
        <v>1764</v>
      </c>
      <c r="U25" s="13" t="s">
        <v>21</v>
      </c>
      <c r="V25" s="13" t="s">
        <v>21</v>
      </c>
      <c r="W25" s="13" t="s">
        <v>25</v>
      </c>
      <c r="X25" s="13" t="s">
        <v>27</v>
      </c>
      <c r="Y25" s="13" t="s">
        <v>35</v>
      </c>
      <c r="Z25" s="13" t="s">
        <v>984</v>
      </c>
      <c r="AA25" s="15" t="s">
        <v>1032</v>
      </c>
      <c r="AB25" s="15" t="s">
        <v>1032</v>
      </c>
      <c r="AC25" s="67" t="s">
        <v>2489</v>
      </c>
    </row>
    <row r="26" spans="1:29" ht="127.5" x14ac:dyDescent="0.2">
      <c r="A26" s="45">
        <v>44317</v>
      </c>
      <c r="B26" s="14" t="s">
        <v>2260</v>
      </c>
      <c r="C26" s="14" t="s">
        <v>1130</v>
      </c>
      <c r="D26" s="14" t="s">
        <v>1441</v>
      </c>
      <c r="E26" s="14" t="s">
        <v>1442</v>
      </c>
      <c r="F26" s="14" t="s">
        <v>26</v>
      </c>
      <c r="G26" s="14" t="s">
        <v>722</v>
      </c>
      <c r="H26" s="14" t="s">
        <v>31</v>
      </c>
      <c r="I26" s="11">
        <f t="shared" si="0"/>
        <v>1</v>
      </c>
      <c r="J26" s="14" t="s">
        <v>32</v>
      </c>
      <c r="K26" s="11">
        <f t="shared" si="1"/>
        <v>2</v>
      </c>
      <c r="L26" s="14" t="s">
        <v>32</v>
      </c>
      <c r="M26" s="16">
        <f t="shared" si="2"/>
        <v>2</v>
      </c>
      <c r="N26" s="17">
        <f t="shared" si="3"/>
        <v>2</v>
      </c>
      <c r="O26" s="13" t="str">
        <f t="array" ref="O26">_xlfn.IFS(N26=1,"BAJA",N26=2,"MEDIA",N26=3,"ALTA")</f>
        <v>MEDIA</v>
      </c>
      <c r="P26" s="12"/>
      <c r="Q26" s="13" t="s">
        <v>50</v>
      </c>
      <c r="R26" s="13" t="s">
        <v>37</v>
      </c>
      <c r="S26" s="13" t="s">
        <v>1768</v>
      </c>
      <c r="T26" s="13" t="s">
        <v>33</v>
      </c>
      <c r="U26" s="13" t="s">
        <v>1769</v>
      </c>
      <c r="V26" s="13" t="s">
        <v>744</v>
      </c>
      <c r="W26" s="13" t="s">
        <v>25</v>
      </c>
      <c r="X26" s="13" t="s">
        <v>27</v>
      </c>
      <c r="Y26" s="13" t="s">
        <v>35</v>
      </c>
      <c r="Z26" s="13" t="s">
        <v>984</v>
      </c>
      <c r="AA26" s="15" t="s">
        <v>1032</v>
      </c>
      <c r="AB26" s="15" t="s">
        <v>1032</v>
      </c>
      <c r="AC26" s="67" t="s">
        <v>2487</v>
      </c>
    </row>
    <row r="27" spans="1:29" ht="63.75" x14ac:dyDescent="0.2">
      <c r="A27" s="45">
        <v>45469</v>
      </c>
      <c r="B27" s="14" t="s">
        <v>2412</v>
      </c>
      <c r="C27" s="14" t="s">
        <v>1179</v>
      </c>
      <c r="D27" s="14" t="s">
        <v>1842</v>
      </c>
      <c r="E27" s="14" t="s">
        <v>1843</v>
      </c>
      <c r="F27" s="14" t="s">
        <v>44</v>
      </c>
      <c r="G27" s="14" t="s">
        <v>1844</v>
      </c>
      <c r="H27" s="14" t="s">
        <v>40</v>
      </c>
      <c r="I27" s="11">
        <f t="shared" si="0"/>
        <v>3</v>
      </c>
      <c r="J27" s="14" t="s">
        <v>29</v>
      </c>
      <c r="K27" s="11">
        <f t="shared" si="1"/>
        <v>3</v>
      </c>
      <c r="L27" s="14" t="s">
        <v>29</v>
      </c>
      <c r="M27" s="16">
        <f t="shared" si="2"/>
        <v>3</v>
      </c>
      <c r="N27" s="17">
        <f t="shared" si="3"/>
        <v>3</v>
      </c>
      <c r="O27" s="13" t="str">
        <f t="array" ref="O27">_xlfn.IFS(N27=1,"BAJA",N27=2,"MEDIA",N27=3,"ALTA")</f>
        <v>ALTA</v>
      </c>
      <c r="P27" s="12"/>
      <c r="Q27" s="13" t="s">
        <v>1179</v>
      </c>
      <c r="R27" s="13" t="s">
        <v>1882</v>
      </c>
      <c r="S27" s="13" t="s">
        <v>1881</v>
      </c>
      <c r="T27" s="13" t="s">
        <v>21</v>
      </c>
      <c r="U27" s="13" t="s">
        <v>21</v>
      </c>
      <c r="V27" s="13" t="s">
        <v>21</v>
      </c>
      <c r="W27" s="13" t="s">
        <v>25</v>
      </c>
      <c r="X27" s="13" t="s">
        <v>27</v>
      </c>
      <c r="Y27" s="13" t="s">
        <v>30</v>
      </c>
      <c r="Z27" s="13" t="s">
        <v>740</v>
      </c>
      <c r="AA27" s="15" t="s">
        <v>741</v>
      </c>
      <c r="AB27" s="15" t="s">
        <v>742</v>
      </c>
      <c r="AC27" s="67" t="s">
        <v>1180</v>
      </c>
    </row>
    <row r="28" spans="1:29" ht="89.25" x14ac:dyDescent="0.2">
      <c r="A28" s="45">
        <v>40140</v>
      </c>
      <c r="B28" s="14" t="s">
        <v>2247</v>
      </c>
      <c r="C28" s="14" t="s">
        <v>1130</v>
      </c>
      <c r="D28" s="14" t="s">
        <v>1406</v>
      </c>
      <c r="E28" s="14" t="s">
        <v>1407</v>
      </c>
      <c r="F28" s="14" t="s">
        <v>26</v>
      </c>
      <c r="G28" s="14" t="s">
        <v>722</v>
      </c>
      <c r="H28" s="14" t="s">
        <v>28</v>
      </c>
      <c r="I28" s="11">
        <f t="shared" si="0"/>
        <v>2</v>
      </c>
      <c r="J28" s="14" t="s">
        <v>29</v>
      </c>
      <c r="K28" s="11">
        <f t="shared" si="1"/>
        <v>3</v>
      </c>
      <c r="L28" s="14" t="s">
        <v>29</v>
      </c>
      <c r="M28" s="16">
        <f t="shared" si="2"/>
        <v>3</v>
      </c>
      <c r="N28" s="17">
        <f t="shared" si="3"/>
        <v>3</v>
      </c>
      <c r="O28" s="13" t="str">
        <f t="array" ref="O28">_xlfn.IFS(N28=1,"BAJA",N28=2,"MEDIA",N28=3,"ALTA")</f>
        <v>ALTA</v>
      </c>
      <c r="P28" s="12"/>
      <c r="Q28" s="13" t="s">
        <v>1130</v>
      </c>
      <c r="R28" s="13" t="s">
        <v>1752</v>
      </c>
      <c r="S28" s="13" t="s">
        <v>1752</v>
      </c>
      <c r="T28" s="13" t="s">
        <v>1731</v>
      </c>
      <c r="U28" s="13" t="s">
        <v>21</v>
      </c>
      <c r="V28" s="13" t="s">
        <v>748</v>
      </c>
      <c r="W28" s="13" t="s">
        <v>25</v>
      </c>
      <c r="X28" s="13" t="s">
        <v>27</v>
      </c>
      <c r="Y28" s="13" t="s">
        <v>35</v>
      </c>
      <c r="Z28" s="13" t="s">
        <v>984</v>
      </c>
      <c r="AA28" s="15" t="s">
        <v>1111</v>
      </c>
      <c r="AB28" s="15" t="s">
        <v>1111</v>
      </c>
      <c r="AC28" s="67" t="s">
        <v>1177</v>
      </c>
    </row>
    <row r="29" spans="1:29" ht="89.25" x14ac:dyDescent="0.2">
      <c r="A29" s="45">
        <v>43760</v>
      </c>
      <c r="B29" s="59" t="s">
        <v>2251</v>
      </c>
      <c r="C29" s="14" t="s">
        <v>1130</v>
      </c>
      <c r="D29" s="14" t="s">
        <v>1416</v>
      </c>
      <c r="E29" s="14" t="s">
        <v>1417</v>
      </c>
      <c r="F29" s="14" t="s">
        <v>26</v>
      </c>
      <c r="G29" s="14" t="s">
        <v>722</v>
      </c>
      <c r="H29" s="14" t="s">
        <v>28</v>
      </c>
      <c r="I29" s="11">
        <f t="shared" si="0"/>
        <v>2</v>
      </c>
      <c r="J29" s="14" t="s">
        <v>29</v>
      </c>
      <c r="K29" s="11">
        <f t="shared" si="1"/>
        <v>3</v>
      </c>
      <c r="L29" s="14" t="s">
        <v>29</v>
      </c>
      <c r="M29" s="16">
        <f t="shared" si="2"/>
        <v>3</v>
      </c>
      <c r="N29" s="17">
        <f t="shared" si="3"/>
        <v>3</v>
      </c>
      <c r="O29" s="13" t="str">
        <f t="array" ref="O29">_xlfn.IFS(N29=1,"BAJA",N29=2,"MEDIA",N29=3,"ALTA")</f>
        <v>ALTA</v>
      </c>
      <c r="P29" s="12"/>
      <c r="Q29" s="13" t="s">
        <v>1130</v>
      </c>
      <c r="R29" s="13" t="s">
        <v>1752</v>
      </c>
      <c r="S29" s="13" t="s">
        <v>1752</v>
      </c>
      <c r="T29" s="13" t="s">
        <v>1731</v>
      </c>
      <c r="U29" s="13" t="s">
        <v>21</v>
      </c>
      <c r="V29" s="13" t="s">
        <v>748</v>
      </c>
      <c r="W29" s="13" t="s">
        <v>25</v>
      </c>
      <c r="X29" s="13" t="s">
        <v>27</v>
      </c>
      <c r="Y29" s="13" t="s">
        <v>35</v>
      </c>
      <c r="Z29" s="13" t="s">
        <v>984</v>
      </c>
      <c r="AA29" s="15" t="s">
        <v>1037</v>
      </c>
      <c r="AB29" s="15" t="s">
        <v>1037</v>
      </c>
      <c r="AC29" s="67" t="s">
        <v>1177</v>
      </c>
    </row>
    <row r="30" spans="1:29" ht="63.75" x14ac:dyDescent="0.2">
      <c r="A30" s="45">
        <v>43952</v>
      </c>
      <c r="B30" s="14" t="s">
        <v>2311</v>
      </c>
      <c r="C30" s="14" t="s">
        <v>1186</v>
      </c>
      <c r="D30" s="14" t="s">
        <v>1222</v>
      </c>
      <c r="E30" s="14" t="s">
        <v>1223</v>
      </c>
      <c r="F30" s="14" t="s">
        <v>38</v>
      </c>
      <c r="G30" s="14" t="s">
        <v>2491</v>
      </c>
      <c r="H30" s="14" t="s">
        <v>40</v>
      </c>
      <c r="I30" s="11">
        <f t="shared" si="0"/>
        <v>3</v>
      </c>
      <c r="J30" s="14" t="s">
        <v>29</v>
      </c>
      <c r="K30" s="11">
        <f t="shared" si="1"/>
        <v>3</v>
      </c>
      <c r="L30" s="14" t="s">
        <v>29</v>
      </c>
      <c r="M30" s="16">
        <f t="shared" si="2"/>
        <v>3</v>
      </c>
      <c r="N30" s="17">
        <f t="shared" si="3"/>
        <v>3</v>
      </c>
      <c r="O30" s="13" t="str">
        <f t="array" ref="O30">_xlfn.IFS(N30=1,"BAJA",N30=2,"MEDIA",N30=3,"ALTA")</f>
        <v>ALTA</v>
      </c>
      <c r="P30" s="12"/>
      <c r="Q30" s="13" t="s">
        <v>59</v>
      </c>
      <c r="R30" s="13" t="s">
        <v>37</v>
      </c>
      <c r="S30" s="13" t="s">
        <v>1737</v>
      </c>
      <c r="T30" s="13" t="s">
        <v>1731</v>
      </c>
      <c r="U30" s="13" t="s">
        <v>1732</v>
      </c>
      <c r="V30" s="13" t="s">
        <v>1738</v>
      </c>
      <c r="W30" s="13" t="s">
        <v>25</v>
      </c>
      <c r="X30" s="13" t="s">
        <v>27</v>
      </c>
      <c r="Y30" s="13" t="s">
        <v>30</v>
      </c>
      <c r="Z30" s="13" t="s">
        <v>984</v>
      </c>
      <c r="AA30" s="15" t="s">
        <v>1010</v>
      </c>
      <c r="AB30" s="15" t="s">
        <v>1010</v>
      </c>
      <c r="AC30" s="67" t="s">
        <v>1177</v>
      </c>
    </row>
    <row r="31" spans="1:29" ht="89.25" x14ac:dyDescent="0.2">
      <c r="A31" s="45">
        <v>43700</v>
      </c>
      <c r="B31" s="14" t="s">
        <v>2248</v>
      </c>
      <c r="C31" s="14" t="s">
        <v>1130</v>
      </c>
      <c r="D31" s="14" t="s">
        <v>1408</v>
      </c>
      <c r="E31" s="14" t="s">
        <v>1409</v>
      </c>
      <c r="F31" s="14" t="s">
        <v>26</v>
      </c>
      <c r="G31" s="14" t="s">
        <v>722</v>
      </c>
      <c r="H31" s="14" t="s">
        <v>28</v>
      </c>
      <c r="I31" s="11">
        <f t="shared" si="0"/>
        <v>2</v>
      </c>
      <c r="J31" s="14" t="s">
        <v>29</v>
      </c>
      <c r="K31" s="11">
        <f t="shared" si="1"/>
        <v>3</v>
      </c>
      <c r="L31" s="14" t="s">
        <v>29</v>
      </c>
      <c r="M31" s="16">
        <f t="shared" si="2"/>
        <v>3</v>
      </c>
      <c r="N31" s="17">
        <f t="shared" si="3"/>
        <v>3</v>
      </c>
      <c r="O31" s="13" t="str">
        <f t="array" ref="O31">_xlfn.IFS(N31=1,"BAJA",N31=2,"MEDIA",N31=3,"ALTA")</f>
        <v>ALTA</v>
      </c>
      <c r="P31" s="12"/>
      <c r="Q31" s="13" t="s">
        <v>1130</v>
      </c>
      <c r="R31" s="13" t="s">
        <v>1752</v>
      </c>
      <c r="S31" s="13" t="s">
        <v>1752</v>
      </c>
      <c r="T31" s="13" t="s">
        <v>1731</v>
      </c>
      <c r="U31" s="13" t="s">
        <v>21</v>
      </c>
      <c r="V31" s="13" t="s">
        <v>748</v>
      </c>
      <c r="W31" s="13" t="s">
        <v>25</v>
      </c>
      <c r="X31" s="13" t="s">
        <v>27</v>
      </c>
      <c r="Y31" s="13" t="s">
        <v>35</v>
      </c>
      <c r="Z31" s="13" t="s">
        <v>984</v>
      </c>
      <c r="AA31" s="15" t="s">
        <v>1111</v>
      </c>
      <c r="AB31" s="15" t="s">
        <v>1111</v>
      </c>
      <c r="AC31" s="67" t="s">
        <v>1177</v>
      </c>
    </row>
    <row r="32" spans="1:29" ht="76.5" x14ac:dyDescent="0.2">
      <c r="A32" s="45">
        <v>43628</v>
      </c>
      <c r="B32" s="59" t="s">
        <v>2250</v>
      </c>
      <c r="C32" s="14" t="s">
        <v>1130</v>
      </c>
      <c r="D32" s="14" t="s">
        <v>1414</v>
      </c>
      <c r="E32" s="14" t="s">
        <v>1415</v>
      </c>
      <c r="F32" s="14" t="s">
        <v>26</v>
      </c>
      <c r="G32" s="14" t="s">
        <v>722</v>
      </c>
      <c r="H32" s="14" t="s">
        <v>28</v>
      </c>
      <c r="I32" s="11">
        <f t="shared" si="0"/>
        <v>2</v>
      </c>
      <c r="J32" s="14" t="s">
        <v>29</v>
      </c>
      <c r="K32" s="11">
        <f t="shared" si="1"/>
        <v>3</v>
      </c>
      <c r="L32" s="14" t="s">
        <v>29</v>
      </c>
      <c r="M32" s="16">
        <f t="shared" si="2"/>
        <v>3</v>
      </c>
      <c r="N32" s="17">
        <f t="shared" si="3"/>
        <v>3</v>
      </c>
      <c r="O32" s="13" t="str">
        <f t="array" ref="O32">_xlfn.IFS(N32=1,"BAJA",N32=2,"MEDIA",N32=3,"ALTA")</f>
        <v>ALTA</v>
      </c>
      <c r="P32" s="12"/>
      <c r="Q32" s="13" t="s">
        <v>1130</v>
      </c>
      <c r="R32" s="13" t="s">
        <v>1752</v>
      </c>
      <c r="S32" s="13" t="s">
        <v>1752</v>
      </c>
      <c r="T32" s="13" t="s">
        <v>1731</v>
      </c>
      <c r="U32" s="13" t="s">
        <v>21</v>
      </c>
      <c r="V32" s="13" t="s">
        <v>748</v>
      </c>
      <c r="W32" s="13" t="s">
        <v>25</v>
      </c>
      <c r="X32" s="13" t="s">
        <v>27</v>
      </c>
      <c r="Y32" s="13" t="s">
        <v>35</v>
      </c>
      <c r="Z32" s="13" t="s">
        <v>984</v>
      </c>
      <c r="AA32" s="15" t="s">
        <v>1037</v>
      </c>
      <c r="AB32" s="15" t="s">
        <v>1037</v>
      </c>
      <c r="AC32" s="67" t="s">
        <v>1177</v>
      </c>
    </row>
    <row r="33" spans="1:29" ht="127.5" x14ac:dyDescent="0.2">
      <c r="A33" s="45">
        <v>44531</v>
      </c>
      <c r="B33" s="14" t="s">
        <v>2316</v>
      </c>
      <c r="C33" s="14" t="s">
        <v>1183</v>
      </c>
      <c r="D33" s="14" t="s">
        <v>1275</v>
      </c>
      <c r="E33" s="14" t="s">
        <v>1276</v>
      </c>
      <c r="F33" s="14" t="s">
        <v>26</v>
      </c>
      <c r="G33" s="14" t="s">
        <v>1021</v>
      </c>
      <c r="H33" s="14" t="s">
        <v>28</v>
      </c>
      <c r="I33" s="11">
        <f t="shared" si="0"/>
        <v>2</v>
      </c>
      <c r="J33" s="14" t="s">
        <v>29</v>
      </c>
      <c r="K33" s="11">
        <f t="shared" si="1"/>
        <v>3</v>
      </c>
      <c r="L33" s="14" t="s">
        <v>29</v>
      </c>
      <c r="M33" s="16">
        <f t="shared" si="2"/>
        <v>3</v>
      </c>
      <c r="N33" s="17">
        <f t="shared" si="3"/>
        <v>3</v>
      </c>
      <c r="O33" s="13" t="str">
        <f t="array" ref="O33">_xlfn.IFS(N33=1,"BAJA",N33=2,"MEDIA",N33=3,"ALTA")</f>
        <v>ALTA</v>
      </c>
      <c r="P33" s="12"/>
      <c r="Q33" s="13" t="s">
        <v>520</v>
      </c>
      <c r="R33" s="13" t="s">
        <v>520</v>
      </c>
      <c r="S33" s="13" t="s">
        <v>520</v>
      </c>
      <c r="T33" s="13" t="s">
        <v>21</v>
      </c>
      <c r="U33" s="13" t="s">
        <v>21</v>
      </c>
      <c r="V33" s="13" t="s">
        <v>748</v>
      </c>
      <c r="W33" s="13" t="s">
        <v>25</v>
      </c>
      <c r="X33" s="13" t="s">
        <v>27</v>
      </c>
      <c r="Y33" s="13" t="s">
        <v>30</v>
      </c>
      <c r="Z33" s="13" t="s">
        <v>984</v>
      </c>
      <c r="AA33" s="15" t="s">
        <v>1032</v>
      </c>
      <c r="AB33" s="15" t="s">
        <v>1032</v>
      </c>
      <c r="AC33" s="67" t="s">
        <v>2487</v>
      </c>
    </row>
    <row r="34" spans="1:29" ht="63.75" x14ac:dyDescent="0.2">
      <c r="A34" s="45">
        <v>45469</v>
      </c>
      <c r="B34" s="14" t="s">
        <v>2401</v>
      </c>
      <c r="C34" s="14" t="s">
        <v>1179</v>
      </c>
      <c r="D34" s="14" t="s">
        <v>1818</v>
      </c>
      <c r="E34" s="14" t="s">
        <v>1819</v>
      </c>
      <c r="F34" s="14" t="s">
        <v>26</v>
      </c>
      <c r="G34" s="14" t="s">
        <v>1820</v>
      </c>
      <c r="H34" s="14" t="s">
        <v>40</v>
      </c>
      <c r="I34" s="11">
        <f t="shared" si="0"/>
        <v>3</v>
      </c>
      <c r="J34" s="14" t="s">
        <v>29</v>
      </c>
      <c r="K34" s="11">
        <f t="shared" si="1"/>
        <v>3</v>
      </c>
      <c r="L34" s="14" t="s">
        <v>34</v>
      </c>
      <c r="M34" s="16">
        <f t="shared" si="2"/>
        <v>1</v>
      </c>
      <c r="N34" s="17">
        <f t="shared" si="3"/>
        <v>3</v>
      </c>
      <c r="O34" s="13" t="str">
        <f t="array" ref="O34">_xlfn.IFS(N34=1,"BAJA",N34=2,"MEDIA",N34=3,"ALTA")</f>
        <v>ALTA</v>
      </c>
      <c r="P34" s="12"/>
      <c r="Q34" s="13" t="s">
        <v>1179</v>
      </c>
      <c r="R34" s="13" t="s">
        <v>1882</v>
      </c>
      <c r="S34" s="13" t="s">
        <v>1881</v>
      </c>
      <c r="T34" s="13" t="s">
        <v>21</v>
      </c>
      <c r="U34" s="13" t="s">
        <v>21</v>
      </c>
      <c r="V34" s="13" t="s">
        <v>748</v>
      </c>
      <c r="W34" s="13" t="s">
        <v>25</v>
      </c>
      <c r="X34" s="13" t="s">
        <v>27</v>
      </c>
      <c r="Y34" s="13" t="s">
        <v>30</v>
      </c>
      <c r="Z34" s="13" t="s">
        <v>740</v>
      </c>
      <c r="AA34" s="15" t="s">
        <v>1032</v>
      </c>
      <c r="AB34" s="15" t="s">
        <v>1032</v>
      </c>
      <c r="AC34" s="67" t="s">
        <v>1180</v>
      </c>
    </row>
    <row r="35" spans="1:29" s="35" customFormat="1" ht="63.75" x14ac:dyDescent="0.2">
      <c r="A35" s="45">
        <v>43747</v>
      </c>
      <c r="B35" s="14" t="s">
        <v>2249</v>
      </c>
      <c r="C35" s="14" t="s">
        <v>1130</v>
      </c>
      <c r="D35" s="14" t="s">
        <v>1410</v>
      </c>
      <c r="E35" s="14" t="s">
        <v>1411</v>
      </c>
      <c r="F35" s="14" t="s">
        <v>26</v>
      </c>
      <c r="G35" s="14" t="s">
        <v>722</v>
      </c>
      <c r="H35" s="14" t="s">
        <v>28</v>
      </c>
      <c r="I35" s="11">
        <f t="shared" si="0"/>
        <v>2</v>
      </c>
      <c r="J35" s="14" t="s">
        <v>29</v>
      </c>
      <c r="K35" s="11">
        <f t="shared" si="1"/>
        <v>3</v>
      </c>
      <c r="L35" s="14" t="s">
        <v>29</v>
      </c>
      <c r="M35" s="16">
        <f t="shared" si="2"/>
        <v>3</v>
      </c>
      <c r="N35" s="17">
        <f t="shared" si="3"/>
        <v>3</v>
      </c>
      <c r="O35" s="13" t="str">
        <f t="array" ref="O35">_xlfn.IFS(N35=1,"BAJA",N35=2,"MEDIA",N35=3,"ALTA")</f>
        <v>ALTA</v>
      </c>
      <c r="P35" s="12"/>
      <c r="Q35" s="13" t="s">
        <v>1130</v>
      </c>
      <c r="R35" s="13" t="s">
        <v>1752</v>
      </c>
      <c r="S35" s="13" t="s">
        <v>1752</v>
      </c>
      <c r="T35" s="13" t="s">
        <v>1731</v>
      </c>
      <c r="U35" s="13" t="s">
        <v>21</v>
      </c>
      <c r="V35" s="13" t="s">
        <v>748</v>
      </c>
      <c r="W35" s="13" t="s">
        <v>25</v>
      </c>
      <c r="X35" s="13" t="s">
        <v>27</v>
      </c>
      <c r="Y35" s="13" t="s">
        <v>35</v>
      </c>
      <c r="Z35" s="13" t="s">
        <v>984</v>
      </c>
      <c r="AA35" s="15" t="s">
        <v>1032</v>
      </c>
      <c r="AB35" s="15" t="s">
        <v>1032</v>
      </c>
      <c r="AC35" s="67" t="s">
        <v>1177</v>
      </c>
    </row>
    <row r="36" spans="1:29" ht="63.75" x14ac:dyDescent="0.2">
      <c r="A36" s="45">
        <v>45469</v>
      </c>
      <c r="B36" s="14" t="s">
        <v>2425</v>
      </c>
      <c r="C36" s="14" t="s">
        <v>1179</v>
      </c>
      <c r="D36" s="14" t="s">
        <v>1875</v>
      </c>
      <c r="E36" s="14" t="s">
        <v>1876</v>
      </c>
      <c r="F36" s="14" t="s">
        <v>26</v>
      </c>
      <c r="G36" s="14" t="s">
        <v>1820</v>
      </c>
      <c r="H36" s="14" t="s">
        <v>40</v>
      </c>
      <c r="I36" s="11">
        <f t="shared" si="0"/>
        <v>3</v>
      </c>
      <c r="J36" s="14" t="s">
        <v>29</v>
      </c>
      <c r="K36" s="11">
        <f t="shared" si="1"/>
        <v>3</v>
      </c>
      <c r="L36" s="14" t="s">
        <v>34</v>
      </c>
      <c r="M36" s="16">
        <f t="shared" si="2"/>
        <v>1</v>
      </c>
      <c r="N36" s="17">
        <f t="shared" si="3"/>
        <v>3</v>
      </c>
      <c r="O36" s="13" t="str">
        <f t="array" ref="O36">_xlfn.IFS(N36=1,"BAJA",N36=2,"MEDIA",N36=3,"ALTA")</f>
        <v>ALTA</v>
      </c>
      <c r="P36" s="12"/>
      <c r="Q36" s="13" t="s">
        <v>1179</v>
      </c>
      <c r="R36" s="13" t="s">
        <v>1882</v>
      </c>
      <c r="S36" s="13" t="s">
        <v>1881</v>
      </c>
      <c r="T36" s="13" t="s">
        <v>148</v>
      </c>
      <c r="U36" s="13" t="s">
        <v>1897</v>
      </c>
      <c r="V36" s="13" t="s">
        <v>748</v>
      </c>
      <c r="W36" s="13" t="s">
        <v>25</v>
      </c>
      <c r="X36" s="13" t="s">
        <v>27</v>
      </c>
      <c r="Y36" s="13" t="s">
        <v>30</v>
      </c>
      <c r="Z36" s="13" t="s">
        <v>984</v>
      </c>
      <c r="AA36" s="15" t="s">
        <v>1032</v>
      </c>
      <c r="AB36" s="15" t="s">
        <v>1032</v>
      </c>
      <c r="AC36" s="67" t="s">
        <v>1180</v>
      </c>
    </row>
    <row r="37" spans="1:29" ht="127.5" x14ac:dyDescent="0.2">
      <c r="A37" s="45">
        <v>45464</v>
      </c>
      <c r="B37" s="14" t="s">
        <v>2570</v>
      </c>
      <c r="C37" s="14" t="s">
        <v>1505</v>
      </c>
      <c r="D37" s="14" t="s">
        <v>1508</v>
      </c>
      <c r="E37" s="14" t="s">
        <v>1509</v>
      </c>
      <c r="F37" s="14" t="s">
        <v>26</v>
      </c>
      <c r="G37" s="14" t="s">
        <v>722</v>
      </c>
      <c r="H37" s="14" t="s">
        <v>28</v>
      </c>
      <c r="I37" s="11">
        <f t="shared" si="0"/>
        <v>2</v>
      </c>
      <c r="J37" s="14" t="s">
        <v>29</v>
      </c>
      <c r="K37" s="11">
        <f t="shared" si="1"/>
        <v>3</v>
      </c>
      <c r="L37" s="14" t="s">
        <v>29</v>
      </c>
      <c r="M37" s="16">
        <f t="shared" si="2"/>
        <v>3</v>
      </c>
      <c r="N37" s="17">
        <f t="shared" si="3"/>
        <v>3</v>
      </c>
      <c r="O37" s="13" t="str">
        <f t="array" ref="O37">_xlfn.IFS(N37=1,"BAJA",N37=2,"MEDIA",N37=3,"ALTA")</f>
        <v>ALTA</v>
      </c>
      <c r="P37" s="12"/>
      <c r="Q37" s="13" t="s">
        <v>1505</v>
      </c>
      <c r="R37" s="13" t="s">
        <v>1780</v>
      </c>
      <c r="S37" s="13" t="s">
        <v>1781</v>
      </c>
      <c r="T37" s="13" t="s">
        <v>33</v>
      </c>
      <c r="U37" s="13" t="s">
        <v>1784</v>
      </c>
      <c r="V37" s="13" t="s">
        <v>748</v>
      </c>
      <c r="W37" s="13" t="s">
        <v>25</v>
      </c>
      <c r="X37" s="13" t="s">
        <v>27</v>
      </c>
      <c r="Y37" s="13" t="s">
        <v>30</v>
      </c>
      <c r="Z37" s="13" t="s">
        <v>740</v>
      </c>
      <c r="AA37" s="15" t="s">
        <v>1032</v>
      </c>
      <c r="AB37" s="15" t="s">
        <v>1032</v>
      </c>
      <c r="AC37" s="67" t="s">
        <v>2487</v>
      </c>
    </row>
    <row r="38" spans="1:29" ht="127.5" x14ac:dyDescent="0.2">
      <c r="A38" s="45">
        <v>45464</v>
      </c>
      <c r="B38" s="14" t="s">
        <v>2571</v>
      </c>
      <c r="C38" s="14" t="s">
        <v>1505</v>
      </c>
      <c r="D38" s="14" t="s">
        <v>1510</v>
      </c>
      <c r="E38" s="14" t="s">
        <v>1511</v>
      </c>
      <c r="F38" s="14" t="s">
        <v>26</v>
      </c>
      <c r="G38" s="14" t="s">
        <v>722</v>
      </c>
      <c r="H38" s="14" t="s">
        <v>31</v>
      </c>
      <c r="I38" s="11">
        <f t="shared" ref="I38:I69" si="4">IF(H38="Informacion publica reservada",3,
IF(H38="Informacion publica clasificada",2,
IF(H38="Informacion publica",1,
IF(H38="No clasificada",1))))</f>
        <v>1</v>
      </c>
      <c r="J38" s="14" t="s">
        <v>32</v>
      </c>
      <c r="K38" s="11">
        <f t="shared" ref="K38:K69" si="5">IF(J38="Alta",3,
IF(J38="Media",2,
IF(J38="Baja",1,
IF(J38="No clasificada",1))))</f>
        <v>2</v>
      </c>
      <c r="L38" s="14" t="s">
        <v>32</v>
      </c>
      <c r="M38" s="16">
        <f t="shared" ref="M38:M69" si="6">IF(L38="Alta",3,
IF(L38="Media",2,
IF(L38="Baja",1,
IF(L38="No clasificada",1))))</f>
        <v>2</v>
      </c>
      <c r="N38" s="17">
        <f t="shared" ref="N38:N69" si="7">ROUNDUP(((I38+K38+M38)/3),0)</f>
        <v>2</v>
      </c>
      <c r="O38" s="13" t="str">
        <f t="array" ref="O38">_xlfn.IFS(N38=1,"BAJA",N38=2,"MEDIA",N38=3,"ALTA")</f>
        <v>MEDIA</v>
      </c>
      <c r="P38" s="12"/>
      <c r="Q38" s="13" t="s">
        <v>1505</v>
      </c>
      <c r="R38" s="13" t="s">
        <v>1780</v>
      </c>
      <c r="S38" s="13" t="s">
        <v>1781</v>
      </c>
      <c r="T38" s="13" t="s">
        <v>21</v>
      </c>
      <c r="U38" s="13" t="s">
        <v>21</v>
      </c>
      <c r="V38" s="13" t="s">
        <v>748</v>
      </c>
      <c r="W38" s="13" t="s">
        <v>25</v>
      </c>
      <c r="X38" s="13" t="s">
        <v>27</v>
      </c>
      <c r="Y38" s="13" t="s">
        <v>35</v>
      </c>
      <c r="Z38" s="13" t="s">
        <v>984</v>
      </c>
      <c r="AA38" s="15" t="s">
        <v>1032</v>
      </c>
      <c r="AB38" s="15" t="s">
        <v>1032</v>
      </c>
      <c r="AC38" s="67" t="s">
        <v>2487</v>
      </c>
    </row>
    <row r="39" spans="1:29" ht="51" x14ac:dyDescent="0.2">
      <c r="A39" s="45">
        <v>45852</v>
      </c>
      <c r="B39" s="14" t="s">
        <v>2400</v>
      </c>
      <c r="C39" s="14" t="s">
        <v>1179</v>
      </c>
      <c r="D39" s="14" t="s">
        <v>1816</v>
      </c>
      <c r="E39" s="14" t="s">
        <v>1817</v>
      </c>
      <c r="F39" s="14" t="s">
        <v>26</v>
      </c>
      <c r="G39" s="14" t="s">
        <v>1811</v>
      </c>
      <c r="H39" s="14" t="s">
        <v>31</v>
      </c>
      <c r="I39" s="11">
        <f t="shared" si="4"/>
        <v>1</v>
      </c>
      <c r="J39" s="14" t="s">
        <v>34</v>
      </c>
      <c r="K39" s="11">
        <f t="shared" si="5"/>
        <v>1</v>
      </c>
      <c r="L39" s="14" t="s">
        <v>34</v>
      </c>
      <c r="M39" s="16">
        <f t="shared" si="6"/>
        <v>1</v>
      </c>
      <c r="N39" s="17">
        <f t="shared" si="7"/>
        <v>1</v>
      </c>
      <c r="O39" s="13" t="str">
        <f t="array" ref="O39">_xlfn.IFS(N39=1,"BAJA",N39=2,"MEDIA",N39=3,"ALTA")</f>
        <v>BAJA</v>
      </c>
      <c r="P39" s="12"/>
      <c r="Q39" s="13" t="s">
        <v>1179</v>
      </c>
      <c r="R39" s="13" t="s">
        <v>1882</v>
      </c>
      <c r="S39" s="13" t="s">
        <v>1883</v>
      </c>
      <c r="T39" s="13" t="s">
        <v>33</v>
      </c>
      <c r="U39" s="13" t="s">
        <v>1887</v>
      </c>
      <c r="V39" s="13" t="s">
        <v>744</v>
      </c>
      <c r="W39" s="13" t="s">
        <v>25</v>
      </c>
      <c r="X39" s="13" t="s">
        <v>27</v>
      </c>
      <c r="Y39" s="13" t="s">
        <v>35</v>
      </c>
      <c r="Z39" s="13" t="s">
        <v>726</v>
      </c>
      <c r="AA39" s="15" t="s">
        <v>1037</v>
      </c>
      <c r="AB39" s="15" t="s">
        <v>1037</v>
      </c>
      <c r="AC39" s="67" t="s">
        <v>1178</v>
      </c>
    </row>
    <row r="40" spans="1:29" ht="63.75" x14ac:dyDescent="0.2">
      <c r="A40" s="45">
        <v>44317</v>
      </c>
      <c r="B40" s="13" t="s">
        <v>2172</v>
      </c>
      <c r="C40" s="14" t="s">
        <v>654</v>
      </c>
      <c r="D40" s="14" t="s">
        <v>673</v>
      </c>
      <c r="E40" s="14" t="s">
        <v>705</v>
      </c>
      <c r="F40" s="14" t="s">
        <v>26</v>
      </c>
      <c r="G40" s="14" t="s">
        <v>722</v>
      </c>
      <c r="H40" s="14" t="s">
        <v>28</v>
      </c>
      <c r="I40" s="11">
        <f t="shared" si="4"/>
        <v>2</v>
      </c>
      <c r="J40" s="14" t="s">
        <v>34</v>
      </c>
      <c r="K40" s="11">
        <f t="shared" si="5"/>
        <v>1</v>
      </c>
      <c r="L40" s="14" t="s">
        <v>34</v>
      </c>
      <c r="M40" s="16">
        <f t="shared" si="6"/>
        <v>1</v>
      </c>
      <c r="N40" s="17">
        <f t="shared" si="7"/>
        <v>2</v>
      </c>
      <c r="O40" s="13" t="str">
        <f t="array" ref="O40">_xlfn.IFS(N40=1,"BAJA",N40=2,"MEDIA",N40=3,"ALTA")</f>
        <v>MEDIA</v>
      </c>
      <c r="P40" s="12"/>
      <c r="Q40" s="13" t="s">
        <v>2611</v>
      </c>
      <c r="R40" s="13" t="s">
        <v>749</v>
      </c>
      <c r="S40" s="13" t="s">
        <v>746</v>
      </c>
      <c r="T40" s="13" t="s">
        <v>2625</v>
      </c>
      <c r="U40" s="13" t="s">
        <v>2633</v>
      </c>
      <c r="V40" s="13" t="s">
        <v>748</v>
      </c>
      <c r="W40" s="13" t="s">
        <v>25</v>
      </c>
      <c r="X40" s="13" t="s">
        <v>27</v>
      </c>
      <c r="Y40" s="13" t="s">
        <v>35</v>
      </c>
      <c r="Z40" s="13" t="s">
        <v>984</v>
      </c>
      <c r="AA40" s="15" t="s">
        <v>1032</v>
      </c>
      <c r="AB40" s="15" t="s">
        <v>1032</v>
      </c>
      <c r="AC40" s="67" t="s">
        <v>1177</v>
      </c>
    </row>
    <row r="41" spans="1:29" ht="127.5" x14ac:dyDescent="0.2">
      <c r="A41" s="45">
        <v>44531</v>
      </c>
      <c r="B41" s="14" t="s">
        <v>2317</v>
      </c>
      <c r="C41" s="14" t="s">
        <v>1183</v>
      </c>
      <c r="D41" s="14" t="s">
        <v>1277</v>
      </c>
      <c r="E41" s="14" t="s">
        <v>1278</v>
      </c>
      <c r="F41" s="14" t="s">
        <v>26</v>
      </c>
      <c r="G41" s="14" t="s">
        <v>1021</v>
      </c>
      <c r="H41" s="14" t="s">
        <v>28</v>
      </c>
      <c r="I41" s="11">
        <f t="shared" si="4"/>
        <v>2</v>
      </c>
      <c r="J41" s="14" t="s">
        <v>29</v>
      </c>
      <c r="K41" s="11">
        <f t="shared" si="5"/>
        <v>3</v>
      </c>
      <c r="L41" s="14" t="s">
        <v>29</v>
      </c>
      <c r="M41" s="16">
        <f t="shared" si="6"/>
        <v>3</v>
      </c>
      <c r="N41" s="17">
        <f t="shared" si="7"/>
        <v>3</v>
      </c>
      <c r="O41" s="13" t="str">
        <f t="array" ref="O41">_xlfn.IFS(N41=1,"BAJA",N41=2,"MEDIA",N41=3,"ALTA")</f>
        <v>ALTA</v>
      </c>
      <c r="P41" s="12"/>
      <c r="Q41" s="13" t="s">
        <v>520</v>
      </c>
      <c r="R41" s="13" t="s">
        <v>520</v>
      </c>
      <c r="S41" s="13" t="s">
        <v>520</v>
      </c>
      <c r="T41" s="13" t="s">
        <v>21</v>
      </c>
      <c r="U41" s="13" t="s">
        <v>21</v>
      </c>
      <c r="V41" s="13" t="s">
        <v>733</v>
      </c>
      <c r="W41" s="13" t="s">
        <v>25</v>
      </c>
      <c r="X41" s="13" t="s">
        <v>27</v>
      </c>
      <c r="Y41" s="13" t="s">
        <v>30</v>
      </c>
      <c r="Z41" s="13" t="s">
        <v>984</v>
      </c>
      <c r="AA41" s="15" t="s">
        <v>1032</v>
      </c>
      <c r="AB41" s="15" t="s">
        <v>1032</v>
      </c>
      <c r="AC41" s="67" t="s">
        <v>2487</v>
      </c>
    </row>
    <row r="42" spans="1:29" ht="191.25" x14ac:dyDescent="0.2">
      <c r="A42" s="45">
        <v>45807</v>
      </c>
      <c r="B42" s="14" t="s">
        <v>1072</v>
      </c>
      <c r="C42" s="14" t="s">
        <v>978</v>
      </c>
      <c r="D42" s="14" t="s">
        <v>1073</v>
      </c>
      <c r="E42" s="14" t="s">
        <v>1074</v>
      </c>
      <c r="F42" s="14" t="s">
        <v>26</v>
      </c>
      <c r="G42" s="14" t="s">
        <v>722</v>
      </c>
      <c r="H42" s="14" t="s">
        <v>28</v>
      </c>
      <c r="I42" s="11">
        <f t="shared" si="4"/>
        <v>2</v>
      </c>
      <c r="J42" s="14" t="s">
        <v>29</v>
      </c>
      <c r="K42" s="11">
        <f t="shared" si="5"/>
        <v>3</v>
      </c>
      <c r="L42" s="14" t="s">
        <v>29</v>
      </c>
      <c r="M42" s="16">
        <f t="shared" si="6"/>
        <v>3</v>
      </c>
      <c r="N42" s="17">
        <f t="shared" si="7"/>
        <v>3</v>
      </c>
      <c r="O42" s="13" t="str">
        <f t="array" ref="O42">_xlfn.IFS(N42=1,"BAJA",N42=2,"MEDIA",N42=3,"ALTA")</f>
        <v>ALTA</v>
      </c>
      <c r="P42" s="12"/>
      <c r="Q42" s="13" t="s">
        <v>978</v>
      </c>
      <c r="R42" s="13" t="s">
        <v>981</v>
      </c>
      <c r="S42" s="13" t="s">
        <v>982</v>
      </c>
      <c r="T42" s="13" t="s">
        <v>33</v>
      </c>
      <c r="U42" s="13" t="s">
        <v>1075</v>
      </c>
      <c r="V42" s="13" t="s">
        <v>744</v>
      </c>
      <c r="W42" s="13" t="s">
        <v>25</v>
      </c>
      <c r="X42" s="13" t="s">
        <v>734</v>
      </c>
      <c r="Y42" s="13" t="s">
        <v>30</v>
      </c>
      <c r="Z42" s="13" t="s">
        <v>984</v>
      </c>
      <c r="AA42" s="15" t="s">
        <v>1032</v>
      </c>
      <c r="AB42" s="15" t="s">
        <v>1032</v>
      </c>
      <c r="AC42" s="67" t="s">
        <v>1076</v>
      </c>
    </row>
    <row r="43" spans="1:29" ht="127.5" x14ac:dyDescent="0.2">
      <c r="A43" s="45">
        <v>43521</v>
      </c>
      <c r="B43" s="14" t="s">
        <v>2253</v>
      </c>
      <c r="C43" s="14" t="s">
        <v>1130</v>
      </c>
      <c r="D43" s="14" t="s">
        <v>1426</v>
      </c>
      <c r="E43" s="14" t="s">
        <v>1427</v>
      </c>
      <c r="F43" s="14" t="s">
        <v>38</v>
      </c>
      <c r="G43" s="14" t="s">
        <v>1006</v>
      </c>
      <c r="H43" s="14" t="s">
        <v>31</v>
      </c>
      <c r="I43" s="11">
        <f t="shared" si="4"/>
        <v>1</v>
      </c>
      <c r="J43" s="14" t="s">
        <v>29</v>
      </c>
      <c r="K43" s="11">
        <f t="shared" si="5"/>
        <v>3</v>
      </c>
      <c r="L43" s="14" t="s">
        <v>32</v>
      </c>
      <c r="M43" s="16">
        <f t="shared" si="6"/>
        <v>2</v>
      </c>
      <c r="N43" s="17">
        <f t="shared" si="7"/>
        <v>2</v>
      </c>
      <c r="O43" s="13" t="str">
        <f t="array" ref="O43">_xlfn.IFS(N43=1,"BAJA",N43=2,"MEDIA",N43=3,"ALTA")</f>
        <v>MEDIA</v>
      </c>
      <c r="P43" s="12"/>
      <c r="Q43" s="13" t="s">
        <v>1130</v>
      </c>
      <c r="R43" s="13" t="s">
        <v>1752</v>
      </c>
      <c r="S43" s="13" t="s">
        <v>745</v>
      </c>
      <c r="T43" s="13" t="s">
        <v>1767</v>
      </c>
      <c r="U43" s="13" t="s">
        <v>21</v>
      </c>
      <c r="V43" s="13" t="s">
        <v>21</v>
      </c>
      <c r="W43" s="13" t="s">
        <v>25</v>
      </c>
      <c r="X43" s="13" t="s">
        <v>39</v>
      </c>
      <c r="Y43" s="13" t="s">
        <v>35</v>
      </c>
      <c r="Z43" s="13" t="s">
        <v>726</v>
      </c>
      <c r="AA43" s="15" t="s">
        <v>2658</v>
      </c>
      <c r="AB43" s="15" t="s">
        <v>2658</v>
      </c>
      <c r="AC43" s="67" t="s">
        <v>1178</v>
      </c>
    </row>
    <row r="44" spans="1:29" ht="127.5" x14ac:dyDescent="0.2">
      <c r="A44" s="45">
        <v>45464</v>
      </c>
      <c r="B44" s="14" t="s">
        <v>2572</v>
      </c>
      <c r="C44" s="14" t="s">
        <v>1505</v>
      </c>
      <c r="D44" s="14" t="s">
        <v>1512</v>
      </c>
      <c r="E44" s="14" t="s">
        <v>1513</v>
      </c>
      <c r="F44" s="14" t="s">
        <v>26</v>
      </c>
      <c r="G44" s="14" t="s">
        <v>722</v>
      </c>
      <c r="H44" s="14" t="s">
        <v>28</v>
      </c>
      <c r="I44" s="11">
        <f t="shared" si="4"/>
        <v>2</v>
      </c>
      <c r="J44" s="14" t="s">
        <v>32</v>
      </c>
      <c r="K44" s="11">
        <f t="shared" si="5"/>
        <v>2</v>
      </c>
      <c r="L44" s="14" t="s">
        <v>32</v>
      </c>
      <c r="M44" s="16">
        <f t="shared" si="6"/>
        <v>2</v>
      </c>
      <c r="N44" s="17">
        <f t="shared" si="7"/>
        <v>2</v>
      </c>
      <c r="O44" s="13" t="str">
        <f t="array" ref="O44">_xlfn.IFS(N44=1,"BAJA",N44=2,"MEDIA",N44=3,"ALTA")</f>
        <v>MEDIA</v>
      </c>
      <c r="P44" s="12"/>
      <c r="Q44" s="13" t="s">
        <v>1505</v>
      </c>
      <c r="R44" s="13" t="s">
        <v>1780</v>
      </c>
      <c r="S44" s="13" t="s">
        <v>1781</v>
      </c>
      <c r="T44" s="13" t="s">
        <v>1782</v>
      </c>
      <c r="U44" s="13" t="s">
        <v>1785</v>
      </c>
      <c r="V44" s="13" t="s">
        <v>1190</v>
      </c>
      <c r="W44" s="13" t="s">
        <v>25</v>
      </c>
      <c r="X44" s="13" t="s">
        <v>27</v>
      </c>
      <c r="Y44" s="13" t="s">
        <v>30</v>
      </c>
      <c r="Z44" s="13" t="s">
        <v>740</v>
      </c>
      <c r="AA44" s="15" t="s">
        <v>741</v>
      </c>
      <c r="AB44" s="15" t="s">
        <v>742</v>
      </c>
      <c r="AC44" s="67" t="s">
        <v>2487</v>
      </c>
    </row>
    <row r="45" spans="1:29" ht="127.5" x14ac:dyDescent="0.2">
      <c r="A45" s="45">
        <v>45464</v>
      </c>
      <c r="B45" s="14" t="s">
        <v>2573</v>
      </c>
      <c r="C45" s="14" t="s">
        <v>1505</v>
      </c>
      <c r="D45" s="14" t="s">
        <v>1514</v>
      </c>
      <c r="E45" s="14" t="s">
        <v>1515</v>
      </c>
      <c r="F45" s="14" t="s">
        <v>26</v>
      </c>
      <c r="G45" s="14" t="s">
        <v>722</v>
      </c>
      <c r="H45" s="14" t="s">
        <v>28</v>
      </c>
      <c r="I45" s="11">
        <f t="shared" si="4"/>
        <v>2</v>
      </c>
      <c r="J45" s="14" t="s">
        <v>29</v>
      </c>
      <c r="K45" s="11">
        <f t="shared" si="5"/>
        <v>3</v>
      </c>
      <c r="L45" s="14" t="s">
        <v>32</v>
      </c>
      <c r="M45" s="16">
        <f t="shared" si="6"/>
        <v>2</v>
      </c>
      <c r="N45" s="17">
        <f t="shared" si="7"/>
        <v>3</v>
      </c>
      <c r="O45" s="13" t="str">
        <f t="array" ref="O45">_xlfn.IFS(N45=1,"BAJA",N45=2,"MEDIA",N45=3,"ALTA")</f>
        <v>ALTA</v>
      </c>
      <c r="P45" s="12"/>
      <c r="Q45" s="13" t="s">
        <v>1505</v>
      </c>
      <c r="R45" s="13" t="s">
        <v>1780</v>
      </c>
      <c r="S45" s="13" t="s">
        <v>1781</v>
      </c>
      <c r="T45" s="13" t="s">
        <v>1782</v>
      </c>
      <c r="U45" s="13" t="s">
        <v>1783</v>
      </c>
      <c r="V45" s="13" t="s">
        <v>744</v>
      </c>
      <c r="W45" s="13" t="s">
        <v>25</v>
      </c>
      <c r="X45" s="13" t="s">
        <v>1169</v>
      </c>
      <c r="Y45" s="13" t="s">
        <v>30</v>
      </c>
      <c r="Z45" s="13" t="s">
        <v>740</v>
      </c>
      <c r="AA45" s="15" t="s">
        <v>1032</v>
      </c>
      <c r="AB45" s="15" t="s">
        <v>1032</v>
      </c>
      <c r="AC45" s="67" t="s">
        <v>2487</v>
      </c>
    </row>
    <row r="46" spans="1:29" ht="255" x14ac:dyDescent="0.2">
      <c r="A46" s="45">
        <v>45199</v>
      </c>
      <c r="B46" s="14" t="s">
        <v>1097</v>
      </c>
      <c r="C46" s="14" t="s">
        <v>978</v>
      </c>
      <c r="D46" s="14" t="s">
        <v>1098</v>
      </c>
      <c r="E46" s="14" t="s">
        <v>1099</v>
      </c>
      <c r="F46" s="14" t="s">
        <v>26</v>
      </c>
      <c r="G46" s="14" t="s">
        <v>1021</v>
      </c>
      <c r="H46" s="14" t="s">
        <v>31</v>
      </c>
      <c r="I46" s="11">
        <f t="shared" si="4"/>
        <v>1</v>
      </c>
      <c r="J46" s="14" t="s">
        <v>29</v>
      </c>
      <c r="K46" s="11">
        <f t="shared" si="5"/>
        <v>3</v>
      </c>
      <c r="L46" s="14" t="s">
        <v>29</v>
      </c>
      <c r="M46" s="16">
        <f t="shared" si="6"/>
        <v>3</v>
      </c>
      <c r="N46" s="17">
        <f t="shared" si="7"/>
        <v>3</v>
      </c>
      <c r="O46" s="13" t="str">
        <f t="array" ref="O46">_xlfn.IFS(N46=1,"BAJA",N46=2,"MEDIA",N46=3,"ALTA")</f>
        <v>ALTA</v>
      </c>
      <c r="P46" s="12"/>
      <c r="Q46" s="13" t="s">
        <v>1100</v>
      </c>
      <c r="R46" s="13" t="s">
        <v>981</v>
      </c>
      <c r="S46" s="13" t="s">
        <v>982</v>
      </c>
      <c r="T46" s="13" t="s">
        <v>1022</v>
      </c>
      <c r="U46" s="13" t="s">
        <v>997</v>
      </c>
      <c r="V46" s="13" t="s">
        <v>744</v>
      </c>
      <c r="W46" s="13" t="s">
        <v>25</v>
      </c>
      <c r="X46" s="13" t="s">
        <v>734</v>
      </c>
      <c r="Y46" s="13" t="s">
        <v>30</v>
      </c>
      <c r="Z46" s="13" t="s">
        <v>984</v>
      </c>
      <c r="AA46" s="15" t="s">
        <v>1054</v>
      </c>
      <c r="AB46" s="15" t="s">
        <v>1054</v>
      </c>
      <c r="AC46" s="67" t="s">
        <v>1101</v>
      </c>
    </row>
    <row r="47" spans="1:29" ht="63.75" x14ac:dyDescent="0.2">
      <c r="A47" s="45">
        <v>45469</v>
      </c>
      <c r="B47" s="14" t="s">
        <v>2403</v>
      </c>
      <c r="C47" s="14" t="s">
        <v>1179</v>
      </c>
      <c r="D47" s="14" t="s">
        <v>1824</v>
      </c>
      <c r="E47" s="14" t="s">
        <v>1825</v>
      </c>
      <c r="F47" s="14" t="s">
        <v>38</v>
      </c>
      <c r="G47" s="14" t="s">
        <v>1820</v>
      </c>
      <c r="H47" s="14" t="s">
        <v>40</v>
      </c>
      <c r="I47" s="11">
        <f t="shared" si="4"/>
        <v>3</v>
      </c>
      <c r="J47" s="14" t="s">
        <v>32</v>
      </c>
      <c r="K47" s="11">
        <f t="shared" si="5"/>
        <v>2</v>
      </c>
      <c r="L47" s="14" t="s">
        <v>29</v>
      </c>
      <c r="M47" s="16">
        <f t="shared" si="6"/>
        <v>3</v>
      </c>
      <c r="N47" s="17">
        <f t="shared" si="7"/>
        <v>3</v>
      </c>
      <c r="O47" s="13" t="str">
        <f t="array" ref="O47">_xlfn.IFS(N47=1,"BAJA",N47=2,"MEDIA",N47=3,"ALTA")</f>
        <v>ALTA</v>
      </c>
      <c r="P47" s="12"/>
      <c r="Q47" s="13" t="s">
        <v>1179</v>
      </c>
      <c r="R47" s="13" t="s">
        <v>1882</v>
      </c>
      <c r="S47" s="13" t="s">
        <v>1881</v>
      </c>
      <c r="T47" s="13" t="s">
        <v>148</v>
      </c>
      <c r="U47" s="13" t="s">
        <v>1889</v>
      </c>
      <c r="V47" s="13" t="s">
        <v>1185</v>
      </c>
      <c r="W47" s="13" t="s">
        <v>841</v>
      </c>
      <c r="X47" s="13" t="s">
        <v>27</v>
      </c>
      <c r="Y47" s="13" t="s">
        <v>30</v>
      </c>
      <c r="Z47" s="13" t="s">
        <v>740</v>
      </c>
      <c r="AA47" s="15" t="s">
        <v>741</v>
      </c>
      <c r="AB47" s="15" t="s">
        <v>741</v>
      </c>
      <c r="AC47" s="67" t="s">
        <v>1180</v>
      </c>
    </row>
    <row r="48" spans="1:29" ht="63.75" x14ac:dyDescent="0.2">
      <c r="A48" s="45">
        <v>45469</v>
      </c>
      <c r="B48" s="14" t="s">
        <v>2404</v>
      </c>
      <c r="C48" s="14" t="s">
        <v>1179</v>
      </c>
      <c r="D48" s="14" t="s">
        <v>1826</v>
      </c>
      <c r="E48" s="14" t="s">
        <v>1827</v>
      </c>
      <c r="F48" s="14" t="s">
        <v>38</v>
      </c>
      <c r="G48" s="14" t="s">
        <v>1820</v>
      </c>
      <c r="H48" s="14" t="s">
        <v>40</v>
      </c>
      <c r="I48" s="11">
        <f t="shared" si="4"/>
        <v>3</v>
      </c>
      <c r="J48" s="14" t="s">
        <v>32</v>
      </c>
      <c r="K48" s="11">
        <f t="shared" si="5"/>
        <v>2</v>
      </c>
      <c r="L48" s="14" t="s">
        <v>29</v>
      </c>
      <c r="M48" s="16">
        <f t="shared" si="6"/>
        <v>3</v>
      </c>
      <c r="N48" s="17">
        <f t="shared" si="7"/>
        <v>3</v>
      </c>
      <c r="O48" s="13" t="str">
        <f t="array" ref="O48">_xlfn.IFS(N48=1,"BAJA",N48=2,"MEDIA",N48=3,"ALTA")</f>
        <v>ALTA</v>
      </c>
      <c r="P48" s="12"/>
      <c r="Q48" s="13" t="s">
        <v>1179</v>
      </c>
      <c r="R48" s="13" t="s">
        <v>1882</v>
      </c>
      <c r="S48" s="13" t="s">
        <v>1881</v>
      </c>
      <c r="T48" s="13" t="s">
        <v>148</v>
      </c>
      <c r="U48" s="13" t="s">
        <v>1889</v>
      </c>
      <c r="V48" s="13" t="s">
        <v>1185</v>
      </c>
      <c r="W48" s="13" t="s">
        <v>841</v>
      </c>
      <c r="X48" s="13" t="s">
        <v>27</v>
      </c>
      <c r="Y48" s="13" t="s">
        <v>30</v>
      </c>
      <c r="Z48" s="13" t="s">
        <v>740</v>
      </c>
      <c r="AA48" s="15" t="s">
        <v>741</v>
      </c>
      <c r="AB48" s="15" t="s">
        <v>741</v>
      </c>
      <c r="AC48" s="67" t="s">
        <v>1180</v>
      </c>
    </row>
    <row r="49" spans="1:29" ht="63.75" x14ac:dyDescent="0.2">
      <c r="A49" s="45">
        <v>45469</v>
      </c>
      <c r="B49" s="14" t="s">
        <v>2405</v>
      </c>
      <c r="C49" s="14" t="s">
        <v>1179</v>
      </c>
      <c r="D49" s="14" t="s">
        <v>1828</v>
      </c>
      <c r="E49" s="14" t="s">
        <v>1829</v>
      </c>
      <c r="F49" s="14" t="s">
        <v>38</v>
      </c>
      <c r="G49" s="14" t="s">
        <v>1820</v>
      </c>
      <c r="H49" s="14" t="s">
        <v>40</v>
      </c>
      <c r="I49" s="11">
        <f t="shared" si="4"/>
        <v>3</v>
      </c>
      <c r="J49" s="14" t="s">
        <v>32</v>
      </c>
      <c r="K49" s="11">
        <f t="shared" si="5"/>
        <v>2</v>
      </c>
      <c r="L49" s="14" t="s">
        <v>29</v>
      </c>
      <c r="M49" s="16">
        <f t="shared" si="6"/>
        <v>3</v>
      </c>
      <c r="N49" s="17">
        <f t="shared" si="7"/>
        <v>3</v>
      </c>
      <c r="O49" s="13" t="str">
        <f t="array" ref="O49">_xlfn.IFS(N49=1,"BAJA",N49=2,"MEDIA",N49=3,"ALTA")</f>
        <v>ALTA</v>
      </c>
      <c r="P49" s="12"/>
      <c r="Q49" s="13" t="s">
        <v>1179</v>
      </c>
      <c r="R49" s="13" t="s">
        <v>1882</v>
      </c>
      <c r="S49" s="13" t="s">
        <v>1881</v>
      </c>
      <c r="T49" s="13" t="s">
        <v>148</v>
      </c>
      <c r="U49" s="13" t="s">
        <v>1889</v>
      </c>
      <c r="V49" s="13" t="s">
        <v>1185</v>
      </c>
      <c r="W49" s="13" t="s">
        <v>841</v>
      </c>
      <c r="X49" s="13" t="s">
        <v>27</v>
      </c>
      <c r="Y49" s="13" t="s">
        <v>30</v>
      </c>
      <c r="Z49" s="13" t="s">
        <v>740</v>
      </c>
      <c r="AA49" s="15" t="s">
        <v>741</v>
      </c>
      <c r="AB49" s="15" t="s">
        <v>741</v>
      </c>
      <c r="AC49" s="67" t="s">
        <v>1180</v>
      </c>
    </row>
    <row r="50" spans="1:29" ht="63.75" x14ac:dyDescent="0.2">
      <c r="A50" s="45">
        <v>45469</v>
      </c>
      <c r="B50" s="14" t="s">
        <v>2406</v>
      </c>
      <c r="C50" s="14" t="s">
        <v>1179</v>
      </c>
      <c r="D50" s="14" t="s">
        <v>1830</v>
      </c>
      <c r="E50" s="14" t="s">
        <v>1831</v>
      </c>
      <c r="F50" s="14" t="s">
        <v>38</v>
      </c>
      <c r="G50" s="14" t="s">
        <v>1820</v>
      </c>
      <c r="H50" s="14" t="s">
        <v>40</v>
      </c>
      <c r="I50" s="11">
        <f t="shared" si="4"/>
        <v>3</v>
      </c>
      <c r="J50" s="14" t="s">
        <v>32</v>
      </c>
      <c r="K50" s="11">
        <f t="shared" si="5"/>
        <v>2</v>
      </c>
      <c r="L50" s="14" t="s">
        <v>29</v>
      </c>
      <c r="M50" s="16">
        <f t="shared" si="6"/>
        <v>3</v>
      </c>
      <c r="N50" s="17">
        <f t="shared" si="7"/>
        <v>3</v>
      </c>
      <c r="O50" s="13" t="str">
        <f t="array" ref="O50">_xlfn.IFS(N50=1,"BAJA",N50=2,"MEDIA",N50=3,"ALTA")</f>
        <v>ALTA</v>
      </c>
      <c r="P50" s="12"/>
      <c r="Q50" s="13" t="s">
        <v>1890</v>
      </c>
      <c r="R50" s="13" t="s">
        <v>1882</v>
      </c>
      <c r="S50" s="13" t="s">
        <v>1881</v>
      </c>
      <c r="T50" s="13" t="s">
        <v>148</v>
      </c>
      <c r="U50" s="13" t="s">
        <v>1889</v>
      </c>
      <c r="V50" s="13" t="s">
        <v>1185</v>
      </c>
      <c r="W50" s="13" t="s">
        <v>841</v>
      </c>
      <c r="X50" s="13" t="s">
        <v>27</v>
      </c>
      <c r="Y50" s="13" t="s">
        <v>30</v>
      </c>
      <c r="Z50" s="13" t="s">
        <v>740</v>
      </c>
      <c r="AA50" s="15" t="s">
        <v>741</v>
      </c>
      <c r="AB50" s="15" t="s">
        <v>741</v>
      </c>
      <c r="AC50" s="67" t="s">
        <v>1180</v>
      </c>
    </row>
    <row r="51" spans="1:29" ht="63.75" x14ac:dyDescent="0.2">
      <c r="A51" s="45">
        <v>45469</v>
      </c>
      <c r="B51" s="14" t="s">
        <v>2408</v>
      </c>
      <c r="C51" s="14" t="s">
        <v>1179</v>
      </c>
      <c r="D51" s="14" t="s">
        <v>1834</v>
      </c>
      <c r="E51" s="14" t="s">
        <v>1835</v>
      </c>
      <c r="F51" s="14" t="s">
        <v>38</v>
      </c>
      <c r="G51" s="14" t="s">
        <v>1820</v>
      </c>
      <c r="H51" s="14" t="s">
        <v>40</v>
      </c>
      <c r="I51" s="11">
        <f t="shared" si="4"/>
        <v>3</v>
      </c>
      <c r="J51" s="14" t="s">
        <v>32</v>
      </c>
      <c r="K51" s="11">
        <f t="shared" si="5"/>
        <v>2</v>
      </c>
      <c r="L51" s="14" t="s">
        <v>29</v>
      </c>
      <c r="M51" s="16">
        <f t="shared" si="6"/>
        <v>3</v>
      </c>
      <c r="N51" s="17">
        <f t="shared" si="7"/>
        <v>3</v>
      </c>
      <c r="O51" s="13" t="str">
        <f t="array" ref="O51">_xlfn.IFS(N51=1,"BAJA",N51=2,"MEDIA",N51=3,"ALTA")</f>
        <v>ALTA</v>
      </c>
      <c r="P51" s="12"/>
      <c r="Q51" s="13" t="s">
        <v>1179</v>
      </c>
      <c r="R51" s="13" t="s">
        <v>1882</v>
      </c>
      <c r="S51" s="13" t="s">
        <v>1881</v>
      </c>
      <c r="T51" s="13" t="s">
        <v>148</v>
      </c>
      <c r="U51" s="13" t="s">
        <v>1889</v>
      </c>
      <c r="V51" s="13" t="s">
        <v>1185</v>
      </c>
      <c r="W51" s="13" t="s">
        <v>841</v>
      </c>
      <c r="X51" s="13" t="s">
        <v>27</v>
      </c>
      <c r="Y51" s="13" t="s">
        <v>30</v>
      </c>
      <c r="Z51" s="13" t="s">
        <v>740</v>
      </c>
      <c r="AA51" s="15" t="s">
        <v>741</v>
      </c>
      <c r="AB51" s="15" t="s">
        <v>741</v>
      </c>
      <c r="AC51" s="67" t="s">
        <v>1180</v>
      </c>
    </row>
    <row r="52" spans="1:29" ht="63.75" x14ac:dyDescent="0.2">
      <c r="A52" s="45">
        <v>45469</v>
      </c>
      <c r="B52" s="14" t="s">
        <v>2409</v>
      </c>
      <c r="C52" s="14" t="s">
        <v>1179</v>
      </c>
      <c r="D52" s="14" t="s">
        <v>1836</v>
      </c>
      <c r="E52" s="14" t="s">
        <v>1835</v>
      </c>
      <c r="F52" s="14" t="s">
        <v>38</v>
      </c>
      <c r="G52" s="14" t="s">
        <v>1820</v>
      </c>
      <c r="H52" s="14" t="s">
        <v>40</v>
      </c>
      <c r="I52" s="11">
        <f t="shared" si="4"/>
        <v>3</v>
      </c>
      <c r="J52" s="14" t="s">
        <v>32</v>
      </c>
      <c r="K52" s="11">
        <f t="shared" si="5"/>
        <v>2</v>
      </c>
      <c r="L52" s="14" t="s">
        <v>29</v>
      </c>
      <c r="M52" s="16">
        <f t="shared" si="6"/>
        <v>3</v>
      </c>
      <c r="N52" s="17">
        <f t="shared" si="7"/>
        <v>3</v>
      </c>
      <c r="O52" s="13" t="str">
        <f t="array" ref="O52">_xlfn.IFS(N52=1,"BAJA",N52=2,"MEDIA",N52=3,"ALTA")</f>
        <v>ALTA</v>
      </c>
      <c r="P52" s="12"/>
      <c r="Q52" s="13" t="s">
        <v>1179</v>
      </c>
      <c r="R52" s="13" t="s">
        <v>1882</v>
      </c>
      <c r="S52" s="13" t="s">
        <v>1881</v>
      </c>
      <c r="T52" s="13" t="s">
        <v>148</v>
      </c>
      <c r="U52" s="13" t="s">
        <v>1889</v>
      </c>
      <c r="V52" s="13" t="s">
        <v>1185</v>
      </c>
      <c r="W52" s="13" t="s">
        <v>841</v>
      </c>
      <c r="X52" s="13" t="s">
        <v>27</v>
      </c>
      <c r="Y52" s="13" t="s">
        <v>30</v>
      </c>
      <c r="Z52" s="13" t="s">
        <v>740</v>
      </c>
      <c r="AA52" s="15" t="s">
        <v>741</v>
      </c>
      <c r="AB52" s="15" t="s">
        <v>741</v>
      </c>
      <c r="AC52" s="67" t="s">
        <v>1180</v>
      </c>
    </row>
    <row r="53" spans="1:29" ht="63.75" x14ac:dyDescent="0.2">
      <c r="A53" s="45">
        <v>45469</v>
      </c>
      <c r="B53" s="14" t="s">
        <v>2407</v>
      </c>
      <c r="C53" s="14" t="s">
        <v>1179</v>
      </c>
      <c r="D53" s="14" t="s">
        <v>1832</v>
      </c>
      <c r="E53" s="14" t="s">
        <v>1833</v>
      </c>
      <c r="F53" s="14" t="s">
        <v>38</v>
      </c>
      <c r="G53" s="14" t="s">
        <v>1820</v>
      </c>
      <c r="H53" s="14" t="s">
        <v>40</v>
      </c>
      <c r="I53" s="11">
        <f t="shared" si="4"/>
        <v>3</v>
      </c>
      <c r="J53" s="14" t="s">
        <v>32</v>
      </c>
      <c r="K53" s="11">
        <f t="shared" si="5"/>
        <v>2</v>
      </c>
      <c r="L53" s="14" t="s">
        <v>29</v>
      </c>
      <c r="M53" s="16">
        <f t="shared" si="6"/>
        <v>3</v>
      </c>
      <c r="N53" s="17">
        <f t="shared" si="7"/>
        <v>3</v>
      </c>
      <c r="O53" s="13" t="str">
        <f t="array" ref="O53">_xlfn.IFS(N53=1,"BAJA",N53=2,"MEDIA",N53=3,"ALTA")</f>
        <v>ALTA</v>
      </c>
      <c r="P53" s="12"/>
      <c r="Q53" s="13" t="s">
        <v>1179</v>
      </c>
      <c r="R53" s="13" t="s">
        <v>1882</v>
      </c>
      <c r="S53" s="13" t="s">
        <v>1881</v>
      </c>
      <c r="T53" s="13" t="s">
        <v>148</v>
      </c>
      <c r="U53" s="13" t="s">
        <v>1889</v>
      </c>
      <c r="V53" s="13" t="s">
        <v>1185</v>
      </c>
      <c r="W53" s="13" t="s">
        <v>841</v>
      </c>
      <c r="X53" s="13" t="s">
        <v>27</v>
      </c>
      <c r="Y53" s="13" t="s">
        <v>30</v>
      </c>
      <c r="Z53" s="13" t="s">
        <v>740</v>
      </c>
      <c r="AA53" s="15" t="s">
        <v>741</v>
      </c>
      <c r="AB53" s="15" t="s">
        <v>741</v>
      </c>
      <c r="AC53" s="67" t="s">
        <v>1180</v>
      </c>
    </row>
    <row r="54" spans="1:29" ht="127.5" x14ac:dyDescent="0.2">
      <c r="A54" s="45">
        <v>45464</v>
      </c>
      <c r="B54" s="14" t="s">
        <v>2574</v>
      </c>
      <c r="C54" s="14" t="s">
        <v>1505</v>
      </c>
      <c r="D54" s="14" t="s">
        <v>1516</v>
      </c>
      <c r="E54" s="14" t="s">
        <v>1517</v>
      </c>
      <c r="F54" s="14" t="s">
        <v>26</v>
      </c>
      <c r="G54" s="14" t="s">
        <v>722</v>
      </c>
      <c r="H54" s="14" t="s">
        <v>40</v>
      </c>
      <c r="I54" s="11">
        <f t="shared" si="4"/>
        <v>3</v>
      </c>
      <c r="J54" s="14" t="s">
        <v>32</v>
      </c>
      <c r="K54" s="11">
        <f t="shared" si="5"/>
        <v>2</v>
      </c>
      <c r="L54" s="14" t="s">
        <v>32</v>
      </c>
      <c r="M54" s="16">
        <f t="shared" si="6"/>
        <v>2</v>
      </c>
      <c r="N54" s="17">
        <f t="shared" si="7"/>
        <v>3</v>
      </c>
      <c r="O54" s="13" t="str">
        <f t="array" ref="O54">_xlfn.IFS(N54=1,"BAJA",N54=2,"MEDIA",N54=3,"ALTA")</f>
        <v>ALTA</v>
      </c>
      <c r="P54" s="12"/>
      <c r="Q54" s="13" t="s">
        <v>1505</v>
      </c>
      <c r="R54" s="13" t="s">
        <v>1780</v>
      </c>
      <c r="S54" s="13" t="s">
        <v>1781</v>
      </c>
      <c r="T54" s="13" t="s">
        <v>21</v>
      </c>
      <c r="U54" s="13" t="s">
        <v>21</v>
      </c>
      <c r="V54" s="13" t="s">
        <v>1190</v>
      </c>
      <c r="W54" s="13" t="s">
        <v>25</v>
      </c>
      <c r="X54" s="13" t="s">
        <v>27</v>
      </c>
      <c r="Y54" s="13" t="s">
        <v>30</v>
      </c>
      <c r="Z54" s="13" t="s">
        <v>740</v>
      </c>
      <c r="AA54" s="15" t="s">
        <v>1032</v>
      </c>
      <c r="AB54" s="15" t="s">
        <v>1032</v>
      </c>
      <c r="AC54" s="67" t="s">
        <v>2487</v>
      </c>
    </row>
    <row r="55" spans="1:29" ht="38.25" x14ac:dyDescent="0.2">
      <c r="A55" s="45">
        <v>45139</v>
      </c>
      <c r="B55" s="14" t="s">
        <v>1709</v>
      </c>
      <c r="C55" s="14" t="s">
        <v>1100</v>
      </c>
      <c r="D55" s="14" t="s">
        <v>1961</v>
      </c>
      <c r="E55" s="14" t="s">
        <v>2480</v>
      </c>
      <c r="F55" s="14" t="s">
        <v>26</v>
      </c>
      <c r="G55" s="14" t="s">
        <v>2479</v>
      </c>
      <c r="H55" s="14" t="s">
        <v>40</v>
      </c>
      <c r="I55" s="11">
        <f t="shared" si="4"/>
        <v>3</v>
      </c>
      <c r="J55" s="14" t="s">
        <v>29</v>
      </c>
      <c r="K55" s="11">
        <f t="shared" si="5"/>
        <v>3</v>
      </c>
      <c r="L55" s="14" t="s">
        <v>29</v>
      </c>
      <c r="M55" s="16">
        <f t="shared" si="6"/>
        <v>3</v>
      </c>
      <c r="N55" s="17">
        <f t="shared" si="7"/>
        <v>3</v>
      </c>
      <c r="O55" s="13" t="str">
        <f t="array" ref="O55">_xlfn.IFS(N55=1,"BAJA",N55=2,"MEDIA",N55=3,"ALTA")</f>
        <v>ALTA</v>
      </c>
      <c r="P55" s="12"/>
      <c r="Q55" s="13" t="s">
        <v>1805</v>
      </c>
      <c r="R55" s="13" t="s">
        <v>37</v>
      </c>
      <c r="S55" s="13" t="s">
        <v>48</v>
      </c>
      <c r="T55" s="13" t="s">
        <v>1728</v>
      </c>
      <c r="U55" s="13" t="s">
        <v>1806</v>
      </c>
      <c r="V55" s="13" t="s">
        <v>748</v>
      </c>
      <c r="W55" s="13" t="s">
        <v>25</v>
      </c>
      <c r="X55" s="13" t="s">
        <v>27</v>
      </c>
      <c r="Y55" s="13" t="s">
        <v>30</v>
      </c>
      <c r="Z55" s="13" t="s">
        <v>984</v>
      </c>
      <c r="AA55" s="15" t="s">
        <v>1037</v>
      </c>
      <c r="AB55" s="15" t="s">
        <v>1037</v>
      </c>
      <c r="AC55" s="67"/>
    </row>
    <row r="56" spans="1:29" ht="63.75" x14ac:dyDescent="0.2">
      <c r="A56" s="45">
        <v>40799</v>
      </c>
      <c r="B56" s="14" t="s">
        <v>2568</v>
      </c>
      <c r="C56" s="14" t="s">
        <v>1130</v>
      </c>
      <c r="D56" s="14" t="s">
        <v>1391</v>
      </c>
      <c r="E56" s="14" t="s">
        <v>1392</v>
      </c>
      <c r="F56" s="14" t="s">
        <v>45</v>
      </c>
      <c r="G56" s="14" t="s">
        <v>2477</v>
      </c>
      <c r="H56" s="14" t="s">
        <v>28</v>
      </c>
      <c r="I56" s="11">
        <f t="shared" si="4"/>
        <v>2</v>
      </c>
      <c r="J56" s="14" t="s">
        <v>29</v>
      </c>
      <c r="K56" s="11">
        <f t="shared" si="5"/>
        <v>3</v>
      </c>
      <c r="L56" s="14" t="s">
        <v>29</v>
      </c>
      <c r="M56" s="16">
        <f t="shared" si="6"/>
        <v>3</v>
      </c>
      <c r="N56" s="17">
        <f t="shared" si="7"/>
        <v>3</v>
      </c>
      <c r="O56" s="13" t="str">
        <f t="array" ref="O56">_xlfn.IFS(N56=1,"BAJA",N56=2,"MEDIA",N56=3,"ALTA")</f>
        <v>ALTA</v>
      </c>
      <c r="P56" s="12"/>
      <c r="Q56" s="13" t="s">
        <v>1130</v>
      </c>
      <c r="R56" s="13" t="s">
        <v>37</v>
      </c>
      <c r="S56" s="13" t="s">
        <v>1752</v>
      </c>
      <c r="T56" s="13" t="s">
        <v>1756</v>
      </c>
      <c r="U56" s="13" t="s">
        <v>21</v>
      </c>
      <c r="V56" s="13" t="s">
        <v>21</v>
      </c>
      <c r="W56" s="13" t="s">
        <v>25</v>
      </c>
      <c r="X56" s="13" t="s">
        <v>27</v>
      </c>
      <c r="Y56" s="13" t="s">
        <v>35</v>
      </c>
      <c r="Z56" s="13" t="s">
        <v>984</v>
      </c>
      <c r="AA56" s="15" t="s">
        <v>1032</v>
      </c>
      <c r="AB56" s="15" t="s">
        <v>1032</v>
      </c>
      <c r="AC56" s="67" t="s">
        <v>2489</v>
      </c>
    </row>
    <row r="57" spans="1:29" ht="127.5" x14ac:dyDescent="0.2">
      <c r="A57" s="45">
        <v>45658</v>
      </c>
      <c r="B57" s="58" t="s">
        <v>2356</v>
      </c>
      <c r="C57" s="14" t="s">
        <v>1189</v>
      </c>
      <c r="D57" s="14" t="s">
        <v>74</v>
      </c>
      <c r="E57" s="14" t="s">
        <v>75</v>
      </c>
      <c r="F57" s="14" t="s">
        <v>26</v>
      </c>
      <c r="G57" s="14" t="s">
        <v>1021</v>
      </c>
      <c r="H57" s="14" t="s">
        <v>28</v>
      </c>
      <c r="I57" s="11">
        <f t="shared" si="4"/>
        <v>2</v>
      </c>
      <c r="J57" s="14" t="s">
        <v>29</v>
      </c>
      <c r="K57" s="11">
        <f t="shared" si="5"/>
        <v>3</v>
      </c>
      <c r="L57" s="14" t="s">
        <v>32</v>
      </c>
      <c r="M57" s="16">
        <f t="shared" si="6"/>
        <v>2</v>
      </c>
      <c r="N57" s="17">
        <f t="shared" si="7"/>
        <v>3</v>
      </c>
      <c r="O57" s="13" t="str">
        <f t="array" ref="O57">_xlfn.IFS(N57=1,"BAJA",N57=2,"MEDIA",N57=3,"ALTA")</f>
        <v>ALTA</v>
      </c>
      <c r="P57" s="12"/>
      <c r="Q57" s="13" t="s">
        <v>1189</v>
      </c>
      <c r="R57" s="13" t="s">
        <v>1786</v>
      </c>
      <c r="S57" s="13" t="s">
        <v>1786</v>
      </c>
      <c r="T57" s="13" t="s">
        <v>76</v>
      </c>
      <c r="U57" s="13" t="s">
        <v>74</v>
      </c>
      <c r="V57" s="13" t="s">
        <v>744</v>
      </c>
      <c r="W57" s="13" t="s">
        <v>25</v>
      </c>
      <c r="X57" s="13" t="s">
        <v>27</v>
      </c>
      <c r="Y57" s="13" t="s">
        <v>35</v>
      </c>
      <c r="Z57" s="13" t="s">
        <v>984</v>
      </c>
      <c r="AA57" s="15" t="s">
        <v>1032</v>
      </c>
      <c r="AB57" s="15" t="s">
        <v>1032</v>
      </c>
      <c r="AC57" s="67" t="s">
        <v>2487</v>
      </c>
    </row>
    <row r="58" spans="1:29" ht="63.75" x14ac:dyDescent="0.2">
      <c r="A58" s="45">
        <v>42309</v>
      </c>
      <c r="B58" s="14" t="s">
        <v>2261</v>
      </c>
      <c r="C58" s="14" t="s">
        <v>1130</v>
      </c>
      <c r="D58" s="14" t="s">
        <v>1909</v>
      </c>
      <c r="E58" s="14" t="s">
        <v>1390</v>
      </c>
      <c r="F58" s="14" t="s">
        <v>44</v>
      </c>
      <c r="G58" s="14" t="s">
        <v>1919</v>
      </c>
      <c r="H58" s="14" t="s">
        <v>40</v>
      </c>
      <c r="I58" s="11">
        <f t="shared" si="4"/>
        <v>3</v>
      </c>
      <c r="J58" s="14" t="s">
        <v>29</v>
      </c>
      <c r="K58" s="11">
        <f t="shared" si="5"/>
        <v>3</v>
      </c>
      <c r="L58" s="14" t="s">
        <v>29</v>
      </c>
      <c r="M58" s="16">
        <f t="shared" si="6"/>
        <v>3</v>
      </c>
      <c r="N58" s="17">
        <f t="shared" si="7"/>
        <v>3</v>
      </c>
      <c r="O58" s="13" t="str">
        <f t="array" ref="O58">_xlfn.IFS(N58=1,"BAJA",N58=2,"MEDIA",N58=3,"ALTA")</f>
        <v>ALTA</v>
      </c>
      <c r="P58" s="12"/>
      <c r="Q58" s="13" t="s">
        <v>1130</v>
      </c>
      <c r="R58" s="13" t="s">
        <v>1752</v>
      </c>
      <c r="S58" s="13" t="s">
        <v>1752</v>
      </c>
      <c r="T58" s="13" t="s">
        <v>1756</v>
      </c>
      <c r="U58" s="13" t="s">
        <v>21</v>
      </c>
      <c r="V58" s="13" t="s">
        <v>21</v>
      </c>
      <c r="W58" s="13" t="s">
        <v>25</v>
      </c>
      <c r="X58" s="13" t="s">
        <v>27</v>
      </c>
      <c r="Y58" s="13" t="s">
        <v>35</v>
      </c>
      <c r="Z58" s="13" t="s">
        <v>984</v>
      </c>
      <c r="AA58" s="15" t="s">
        <v>1037</v>
      </c>
      <c r="AB58" s="15" t="s">
        <v>1037</v>
      </c>
      <c r="AC58" s="67" t="s">
        <v>1177</v>
      </c>
    </row>
    <row r="59" spans="1:29" ht="63.75" x14ac:dyDescent="0.2">
      <c r="A59" s="45">
        <v>44321</v>
      </c>
      <c r="B59" s="14" t="s">
        <v>1654</v>
      </c>
      <c r="C59" s="14" t="s">
        <v>1013</v>
      </c>
      <c r="D59" s="14" t="s">
        <v>1957</v>
      </c>
      <c r="E59" s="14" t="s">
        <v>1647</v>
      </c>
      <c r="F59" s="14" t="s">
        <v>26</v>
      </c>
      <c r="G59" s="14" t="s">
        <v>722</v>
      </c>
      <c r="H59" s="14" t="s">
        <v>28</v>
      </c>
      <c r="I59" s="11">
        <f t="shared" si="4"/>
        <v>2</v>
      </c>
      <c r="J59" s="14" t="s">
        <v>29</v>
      </c>
      <c r="K59" s="11">
        <f t="shared" si="5"/>
        <v>3</v>
      </c>
      <c r="L59" s="14" t="s">
        <v>32</v>
      </c>
      <c r="M59" s="16">
        <f t="shared" si="6"/>
        <v>2</v>
      </c>
      <c r="N59" s="17">
        <f t="shared" si="7"/>
        <v>3</v>
      </c>
      <c r="O59" s="13" t="str">
        <f t="array" ref="O59">_xlfn.IFS(N59=1,"BAJA",N59=2,"MEDIA",N59=3,"ALTA")</f>
        <v>ALTA</v>
      </c>
      <c r="P59" s="12"/>
      <c r="Q59" s="13" t="s">
        <v>1013</v>
      </c>
      <c r="R59" s="13" t="s">
        <v>85</v>
      </c>
      <c r="S59" s="13" t="s">
        <v>1802</v>
      </c>
      <c r="T59" s="13" t="s">
        <v>1801</v>
      </c>
      <c r="U59" s="13" t="s">
        <v>21</v>
      </c>
      <c r="V59" s="13" t="s">
        <v>748</v>
      </c>
      <c r="W59" s="13" t="s">
        <v>25</v>
      </c>
      <c r="X59" s="13" t="s">
        <v>1169</v>
      </c>
      <c r="Y59" s="13" t="s">
        <v>30</v>
      </c>
      <c r="Z59" s="13" t="s">
        <v>984</v>
      </c>
      <c r="AA59" s="15" t="s">
        <v>1037</v>
      </c>
      <c r="AB59" s="15" t="s">
        <v>1037</v>
      </c>
      <c r="AC59" s="67" t="s">
        <v>1177</v>
      </c>
    </row>
    <row r="60" spans="1:29" ht="153" x14ac:dyDescent="0.2">
      <c r="A60" s="45">
        <v>42515</v>
      </c>
      <c r="B60" s="14" t="s">
        <v>1421</v>
      </c>
      <c r="C60" s="14" t="s">
        <v>1130</v>
      </c>
      <c r="D60" s="14" t="s">
        <v>1422</v>
      </c>
      <c r="E60" s="14" t="s">
        <v>1423</v>
      </c>
      <c r="F60" s="14" t="s">
        <v>26</v>
      </c>
      <c r="G60" s="14" t="s">
        <v>722</v>
      </c>
      <c r="H60" s="14" t="s">
        <v>28</v>
      </c>
      <c r="I60" s="11">
        <f t="shared" si="4"/>
        <v>2</v>
      </c>
      <c r="J60" s="14" t="s">
        <v>32</v>
      </c>
      <c r="K60" s="11">
        <f t="shared" si="5"/>
        <v>2</v>
      </c>
      <c r="L60" s="14" t="s">
        <v>32</v>
      </c>
      <c r="M60" s="16">
        <f t="shared" si="6"/>
        <v>2</v>
      </c>
      <c r="N60" s="17">
        <f t="shared" si="7"/>
        <v>2</v>
      </c>
      <c r="O60" s="13" t="str">
        <f t="array" ref="O60">_xlfn.IFS(N60=1,"BAJA",N60=2,"MEDIA",N60=3,"ALTA")</f>
        <v>MEDIA</v>
      </c>
      <c r="P60" s="12"/>
      <c r="Q60" s="13" t="s">
        <v>1130</v>
      </c>
      <c r="R60" s="13" t="s">
        <v>1752</v>
      </c>
      <c r="S60" s="13" t="s">
        <v>1752</v>
      </c>
      <c r="T60" s="13" t="s">
        <v>1763</v>
      </c>
      <c r="U60" s="13" t="s">
        <v>21</v>
      </c>
      <c r="V60" s="13" t="s">
        <v>748</v>
      </c>
      <c r="W60" s="13" t="s">
        <v>25</v>
      </c>
      <c r="X60" s="13" t="s">
        <v>27</v>
      </c>
      <c r="Y60" s="13" t="s">
        <v>35</v>
      </c>
      <c r="Z60" s="13" t="s">
        <v>984</v>
      </c>
      <c r="AA60" s="15" t="s">
        <v>1037</v>
      </c>
      <c r="AB60" s="15" t="s">
        <v>1037</v>
      </c>
      <c r="AC60" s="67" t="s">
        <v>2489</v>
      </c>
    </row>
    <row r="61" spans="1:29" ht="127.5" x14ac:dyDescent="0.2">
      <c r="A61" s="45">
        <v>45233</v>
      </c>
      <c r="B61" s="14" t="s">
        <v>1418</v>
      </c>
      <c r="C61" s="14" t="s">
        <v>1130</v>
      </c>
      <c r="D61" s="14" t="s">
        <v>1477</v>
      </c>
      <c r="E61" s="14" t="s">
        <v>1420</v>
      </c>
      <c r="F61" s="14" t="s">
        <v>26</v>
      </c>
      <c r="G61" s="14" t="s">
        <v>722</v>
      </c>
      <c r="H61" s="14" t="s">
        <v>31</v>
      </c>
      <c r="I61" s="11">
        <f t="shared" si="4"/>
        <v>1</v>
      </c>
      <c r="J61" s="14" t="s">
        <v>32</v>
      </c>
      <c r="K61" s="11">
        <f t="shared" si="5"/>
        <v>2</v>
      </c>
      <c r="L61" s="14" t="s">
        <v>32</v>
      </c>
      <c r="M61" s="16">
        <f t="shared" si="6"/>
        <v>2</v>
      </c>
      <c r="N61" s="17">
        <f t="shared" si="7"/>
        <v>2</v>
      </c>
      <c r="O61" s="13" t="str">
        <f t="array" ref="O61">_xlfn.IFS(N61=1,"BAJA",N61=2,"MEDIA",N61=3,"ALTA")</f>
        <v>MEDIA</v>
      </c>
      <c r="P61" s="12"/>
      <c r="Q61" s="13" t="s">
        <v>50</v>
      </c>
      <c r="R61" s="13" t="s">
        <v>37</v>
      </c>
      <c r="S61" s="13" t="s">
        <v>1768</v>
      </c>
      <c r="T61" s="13" t="s">
        <v>55</v>
      </c>
      <c r="U61" s="13" t="s">
        <v>1477</v>
      </c>
      <c r="V61" s="13" t="s">
        <v>744</v>
      </c>
      <c r="W61" s="13" t="s">
        <v>25</v>
      </c>
      <c r="X61" s="13" t="s">
        <v>27</v>
      </c>
      <c r="Y61" s="13" t="s">
        <v>35</v>
      </c>
      <c r="Z61" s="13" t="s">
        <v>984</v>
      </c>
      <c r="AA61" s="15" t="s">
        <v>1037</v>
      </c>
      <c r="AB61" s="15" t="s">
        <v>1037</v>
      </c>
      <c r="AC61" s="67" t="s">
        <v>2487</v>
      </c>
    </row>
    <row r="62" spans="1:29" ht="63.75" x14ac:dyDescent="0.2">
      <c r="A62" s="45">
        <v>44760</v>
      </c>
      <c r="B62" s="14" t="s">
        <v>1251</v>
      </c>
      <c r="C62" s="14" t="s">
        <v>1186</v>
      </c>
      <c r="D62" s="14" t="s">
        <v>1252</v>
      </c>
      <c r="E62" s="14" t="s">
        <v>2497</v>
      </c>
      <c r="F62" s="14" t="s">
        <v>26</v>
      </c>
      <c r="G62" s="14" t="s">
        <v>722</v>
      </c>
      <c r="H62" s="14" t="s">
        <v>28</v>
      </c>
      <c r="I62" s="11">
        <f t="shared" si="4"/>
        <v>2</v>
      </c>
      <c r="J62" s="14" t="s">
        <v>32</v>
      </c>
      <c r="K62" s="11">
        <f t="shared" si="5"/>
        <v>2</v>
      </c>
      <c r="L62" s="14" t="s">
        <v>32</v>
      </c>
      <c r="M62" s="16">
        <f t="shared" si="6"/>
        <v>2</v>
      </c>
      <c r="N62" s="17">
        <f t="shared" si="7"/>
        <v>2</v>
      </c>
      <c r="O62" s="13" t="str">
        <f t="array" ref="O62">_xlfn.IFS(N62=1,"BAJA",N62=2,"MEDIA",N62=3,"ALTA")</f>
        <v>MEDIA</v>
      </c>
      <c r="P62" s="12"/>
      <c r="Q62" s="13" t="s">
        <v>59</v>
      </c>
      <c r="R62" s="13" t="s">
        <v>1727</v>
      </c>
      <c r="S62" s="13" t="s">
        <v>1739</v>
      </c>
      <c r="T62" s="13" t="s">
        <v>1728</v>
      </c>
      <c r="U62" s="13" t="s">
        <v>1729</v>
      </c>
      <c r="V62" s="13" t="s">
        <v>748</v>
      </c>
      <c r="W62" s="13" t="s">
        <v>25</v>
      </c>
      <c r="X62" s="13" t="s">
        <v>1169</v>
      </c>
      <c r="Y62" s="13" t="s">
        <v>30</v>
      </c>
      <c r="Z62" s="13" t="s">
        <v>984</v>
      </c>
      <c r="AA62" s="15" t="s">
        <v>1037</v>
      </c>
      <c r="AB62" s="15" t="s">
        <v>1037</v>
      </c>
      <c r="AC62" s="67" t="s">
        <v>1177</v>
      </c>
    </row>
    <row r="63" spans="1:29" ht="63.75" x14ac:dyDescent="0.2">
      <c r="A63" s="45">
        <v>44321</v>
      </c>
      <c r="B63" s="14" t="s">
        <v>1657</v>
      </c>
      <c r="C63" s="14" t="s">
        <v>1013</v>
      </c>
      <c r="D63" s="14" t="s">
        <v>1959</v>
      </c>
      <c r="E63" s="14" t="s">
        <v>1658</v>
      </c>
      <c r="F63" s="14" t="s">
        <v>26</v>
      </c>
      <c r="G63" s="14" t="s">
        <v>2479</v>
      </c>
      <c r="H63" s="14" t="s">
        <v>28</v>
      </c>
      <c r="I63" s="11">
        <f t="shared" si="4"/>
        <v>2</v>
      </c>
      <c r="J63" s="14" t="s">
        <v>29</v>
      </c>
      <c r="K63" s="11">
        <f t="shared" si="5"/>
        <v>3</v>
      </c>
      <c r="L63" s="14" t="s">
        <v>32</v>
      </c>
      <c r="M63" s="16">
        <f t="shared" si="6"/>
        <v>2</v>
      </c>
      <c r="N63" s="17">
        <f t="shared" si="7"/>
        <v>3</v>
      </c>
      <c r="O63" s="13" t="str">
        <f t="array" ref="O63">_xlfn.IFS(N63=1,"BAJA",N63=2,"MEDIA",N63=3,"ALTA")</f>
        <v>ALTA</v>
      </c>
      <c r="P63" s="12"/>
      <c r="Q63" s="13" t="s">
        <v>1013</v>
      </c>
      <c r="R63" s="13" t="s">
        <v>85</v>
      </c>
      <c r="S63" s="13" t="s">
        <v>1804</v>
      </c>
      <c r="T63" s="13" t="s">
        <v>1728</v>
      </c>
      <c r="U63" s="13" t="s">
        <v>1790</v>
      </c>
      <c r="V63" s="13" t="s">
        <v>748</v>
      </c>
      <c r="W63" s="13" t="s">
        <v>25</v>
      </c>
      <c r="X63" s="13" t="s">
        <v>1169</v>
      </c>
      <c r="Y63" s="13" t="s">
        <v>30</v>
      </c>
      <c r="Z63" s="13" t="s">
        <v>984</v>
      </c>
      <c r="AA63" s="15" t="s">
        <v>1037</v>
      </c>
      <c r="AB63" s="15" t="s">
        <v>1037</v>
      </c>
      <c r="AC63" s="67" t="s">
        <v>2489</v>
      </c>
    </row>
    <row r="64" spans="1:29" ht="63.75" x14ac:dyDescent="0.2">
      <c r="A64" s="45">
        <v>44321</v>
      </c>
      <c r="B64" s="14" t="s">
        <v>1646</v>
      </c>
      <c r="C64" s="14" t="s">
        <v>1013</v>
      </c>
      <c r="D64" s="14" t="s">
        <v>1951</v>
      </c>
      <c r="E64" s="14" t="s">
        <v>1647</v>
      </c>
      <c r="F64" s="14" t="s">
        <v>26</v>
      </c>
      <c r="G64" s="14" t="s">
        <v>722</v>
      </c>
      <c r="H64" s="14" t="s">
        <v>28</v>
      </c>
      <c r="I64" s="11">
        <f t="shared" si="4"/>
        <v>2</v>
      </c>
      <c r="J64" s="14" t="s">
        <v>29</v>
      </c>
      <c r="K64" s="11">
        <f t="shared" si="5"/>
        <v>3</v>
      </c>
      <c r="L64" s="14" t="s">
        <v>32</v>
      </c>
      <c r="M64" s="16">
        <f t="shared" si="6"/>
        <v>2</v>
      </c>
      <c r="N64" s="17">
        <f t="shared" si="7"/>
        <v>3</v>
      </c>
      <c r="O64" s="13" t="str">
        <f t="array" ref="O64">_xlfn.IFS(N64=1,"BAJA",N64=2,"MEDIA",N64=3,"ALTA")</f>
        <v>ALTA</v>
      </c>
      <c r="P64" s="12"/>
      <c r="Q64" s="13" t="s">
        <v>1013</v>
      </c>
      <c r="R64" s="13" t="s">
        <v>85</v>
      </c>
      <c r="S64" s="13" t="s">
        <v>1794</v>
      </c>
      <c r="T64" s="13" t="s">
        <v>1801</v>
      </c>
      <c r="U64" s="13" t="s">
        <v>21</v>
      </c>
      <c r="V64" s="13" t="s">
        <v>748</v>
      </c>
      <c r="W64" s="13" t="s">
        <v>25</v>
      </c>
      <c r="X64" s="13" t="s">
        <v>1169</v>
      </c>
      <c r="Y64" s="13" t="s">
        <v>30</v>
      </c>
      <c r="Z64" s="13" t="s">
        <v>984</v>
      </c>
      <c r="AA64" s="15" t="s">
        <v>1037</v>
      </c>
      <c r="AB64" s="15" t="s">
        <v>1037</v>
      </c>
      <c r="AC64" s="67" t="s">
        <v>2489</v>
      </c>
    </row>
    <row r="65" spans="1:29" ht="63.75" x14ac:dyDescent="0.2">
      <c r="A65" s="45">
        <v>45855</v>
      </c>
      <c r="B65" s="14" t="s">
        <v>2421</v>
      </c>
      <c r="C65" s="14" t="s">
        <v>1179</v>
      </c>
      <c r="D65" s="14" t="s">
        <v>1865</v>
      </c>
      <c r="E65" s="14" t="s">
        <v>2476</v>
      </c>
      <c r="F65" s="14" t="s">
        <v>26</v>
      </c>
      <c r="G65" s="14" t="s">
        <v>1867</v>
      </c>
      <c r="H65" s="14" t="s">
        <v>31</v>
      </c>
      <c r="I65" s="11">
        <f t="shared" si="4"/>
        <v>1</v>
      </c>
      <c r="J65" s="14" t="s">
        <v>34</v>
      </c>
      <c r="K65" s="11">
        <f t="shared" si="5"/>
        <v>1</v>
      </c>
      <c r="L65" s="14" t="s">
        <v>34</v>
      </c>
      <c r="M65" s="16">
        <f t="shared" si="6"/>
        <v>1</v>
      </c>
      <c r="N65" s="17">
        <f t="shared" si="7"/>
        <v>1</v>
      </c>
      <c r="O65" s="13" t="str">
        <f t="array" ref="O65">_xlfn.IFS(N65=1,"BAJA",N65=2,"MEDIA",N65=3,"ALTA")</f>
        <v>BAJA</v>
      </c>
      <c r="P65" s="12"/>
      <c r="Q65" s="13" t="s">
        <v>2611</v>
      </c>
      <c r="R65" s="13" t="s">
        <v>1894</v>
      </c>
      <c r="S65" s="13" t="s">
        <v>1883</v>
      </c>
      <c r="T65" s="13" t="s">
        <v>21</v>
      </c>
      <c r="U65" s="13" t="s">
        <v>21</v>
      </c>
      <c r="V65" s="13" t="s">
        <v>748</v>
      </c>
      <c r="W65" s="13" t="s">
        <v>25</v>
      </c>
      <c r="X65" s="13" t="s">
        <v>27</v>
      </c>
      <c r="Y65" s="13" t="s">
        <v>35</v>
      </c>
      <c r="Z65" s="13" t="s">
        <v>726</v>
      </c>
      <c r="AA65" s="15" t="s">
        <v>2658</v>
      </c>
      <c r="AB65" s="15" t="s">
        <v>2658</v>
      </c>
      <c r="AC65" s="67" t="s">
        <v>1177</v>
      </c>
    </row>
    <row r="66" spans="1:29" ht="63.75" x14ac:dyDescent="0.2">
      <c r="A66" s="45">
        <v>45469</v>
      </c>
      <c r="B66" s="14" t="s">
        <v>2410</v>
      </c>
      <c r="C66" s="14" t="s">
        <v>1179</v>
      </c>
      <c r="D66" s="14" t="s">
        <v>1837</v>
      </c>
      <c r="E66" s="14" t="s">
        <v>1838</v>
      </c>
      <c r="F66" s="14" t="s">
        <v>44</v>
      </c>
      <c r="G66" s="14" t="s">
        <v>2477</v>
      </c>
      <c r="H66" s="14" t="s">
        <v>28</v>
      </c>
      <c r="I66" s="11">
        <f t="shared" si="4"/>
        <v>2</v>
      </c>
      <c r="J66" s="14" t="s">
        <v>32</v>
      </c>
      <c r="K66" s="11">
        <f t="shared" si="5"/>
        <v>2</v>
      </c>
      <c r="L66" s="14" t="s">
        <v>32</v>
      </c>
      <c r="M66" s="16">
        <f t="shared" si="6"/>
        <v>2</v>
      </c>
      <c r="N66" s="17">
        <f t="shared" si="7"/>
        <v>2</v>
      </c>
      <c r="O66" s="13" t="str">
        <f t="array" ref="O66">_xlfn.IFS(N66=1,"BAJA",N66=2,"MEDIA",N66=3,"ALTA")</f>
        <v>MEDIA</v>
      </c>
      <c r="P66" s="12"/>
      <c r="Q66" s="13" t="s">
        <v>1179</v>
      </c>
      <c r="R66" s="13" t="s">
        <v>1882</v>
      </c>
      <c r="S66" s="13" t="s">
        <v>1881</v>
      </c>
      <c r="T66" s="13" t="s">
        <v>21</v>
      </c>
      <c r="U66" s="13" t="s">
        <v>21</v>
      </c>
      <c r="V66" s="13" t="s">
        <v>21</v>
      </c>
      <c r="W66" s="13" t="s">
        <v>25</v>
      </c>
      <c r="X66" s="13" t="s">
        <v>27</v>
      </c>
      <c r="Y66" s="13" t="s">
        <v>30</v>
      </c>
      <c r="Z66" s="13" t="s">
        <v>984</v>
      </c>
      <c r="AA66" s="15" t="s">
        <v>741</v>
      </c>
      <c r="AB66" s="15" t="s">
        <v>742</v>
      </c>
      <c r="AC66" s="67" t="s">
        <v>2489</v>
      </c>
    </row>
    <row r="67" spans="1:29" ht="63.75" x14ac:dyDescent="0.2">
      <c r="A67" s="45">
        <v>45469</v>
      </c>
      <c r="B67" s="14" t="s">
        <v>2411</v>
      </c>
      <c r="C67" s="14" t="s">
        <v>1179</v>
      </c>
      <c r="D67" s="14" t="s">
        <v>1840</v>
      </c>
      <c r="E67" s="14" t="s">
        <v>1841</v>
      </c>
      <c r="F67" s="14" t="s">
        <v>44</v>
      </c>
      <c r="G67" s="14" t="s">
        <v>2477</v>
      </c>
      <c r="H67" s="14" t="s">
        <v>28</v>
      </c>
      <c r="I67" s="11">
        <f t="shared" si="4"/>
        <v>2</v>
      </c>
      <c r="J67" s="14" t="s">
        <v>32</v>
      </c>
      <c r="K67" s="11">
        <f t="shared" si="5"/>
        <v>2</v>
      </c>
      <c r="L67" s="14" t="s">
        <v>32</v>
      </c>
      <c r="M67" s="16">
        <f t="shared" si="6"/>
        <v>2</v>
      </c>
      <c r="N67" s="17">
        <f t="shared" si="7"/>
        <v>2</v>
      </c>
      <c r="O67" s="13" t="str">
        <f t="array" ref="O67">_xlfn.IFS(N67=1,"BAJA",N67=2,"MEDIA",N67=3,"ALTA")</f>
        <v>MEDIA</v>
      </c>
      <c r="P67" s="12"/>
      <c r="Q67" s="13" t="s">
        <v>1179</v>
      </c>
      <c r="R67" s="13" t="s">
        <v>1882</v>
      </c>
      <c r="S67" s="13" t="s">
        <v>1881</v>
      </c>
      <c r="T67" s="13" t="s">
        <v>21</v>
      </c>
      <c r="U67" s="13" t="s">
        <v>21</v>
      </c>
      <c r="V67" s="13" t="s">
        <v>21</v>
      </c>
      <c r="W67" s="13" t="s">
        <v>25</v>
      </c>
      <c r="X67" s="13" t="s">
        <v>27</v>
      </c>
      <c r="Y67" s="13" t="s">
        <v>30</v>
      </c>
      <c r="Z67" s="13" t="s">
        <v>984</v>
      </c>
      <c r="AA67" s="15" t="s">
        <v>741</v>
      </c>
      <c r="AB67" s="15" t="s">
        <v>742</v>
      </c>
      <c r="AC67" s="67" t="s">
        <v>2489</v>
      </c>
    </row>
    <row r="68" spans="1:29" ht="63.75" x14ac:dyDescent="0.2">
      <c r="A68" s="45">
        <v>44760</v>
      </c>
      <c r="B68" s="59" t="s">
        <v>1227</v>
      </c>
      <c r="C68" s="14" t="s">
        <v>1186</v>
      </c>
      <c r="D68" s="14" t="s">
        <v>1228</v>
      </c>
      <c r="E68" s="14" t="s">
        <v>2536</v>
      </c>
      <c r="F68" s="14" t="s">
        <v>26</v>
      </c>
      <c r="G68" s="14" t="s">
        <v>722</v>
      </c>
      <c r="H68" s="14" t="s">
        <v>40</v>
      </c>
      <c r="I68" s="11">
        <f t="shared" si="4"/>
        <v>3</v>
      </c>
      <c r="J68" s="14" t="s">
        <v>29</v>
      </c>
      <c r="K68" s="11">
        <f t="shared" si="5"/>
        <v>3</v>
      </c>
      <c r="L68" s="14" t="s">
        <v>29</v>
      </c>
      <c r="M68" s="16">
        <f t="shared" si="6"/>
        <v>3</v>
      </c>
      <c r="N68" s="17">
        <f t="shared" si="7"/>
        <v>3</v>
      </c>
      <c r="O68" s="13" t="str">
        <f t="array" ref="O68">_xlfn.IFS(N68=1,"BAJA",N68=2,"MEDIA",N68=3,"ALTA")</f>
        <v>ALTA</v>
      </c>
      <c r="P68" s="12"/>
      <c r="Q68" s="13" t="s">
        <v>59</v>
      </c>
      <c r="R68" s="13" t="s">
        <v>1727</v>
      </c>
      <c r="S68" s="13" t="s">
        <v>519</v>
      </c>
      <c r="T68" s="13" t="s">
        <v>1728</v>
      </c>
      <c r="U68" s="13" t="s">
        <v>1729</v>
      </c>
      <c r="V68" s="13" t="s">
        <v>748</v>
      </c>
      <c r="W68" s="13" t="s">
        <v>25</v>
      </c>
      <c r="X68" s="13" t="s">
        <v>27</v>
      </c>
      <c r="Y68" s="13" t="s">
        <v>30</v>
      </c>
      <c r="Z68" s="13" t="s">
        <v>984</v>
      </c>
      <c r="AA68" s="15" t="s">
        <v>1037</v>
      </c>
      <c r="AB68" s="15" t="s">
        <v>1037</v>
      </c>
      <c r="AC68" s="67" t="s">
        <v>2489</v>
      </c>
    </row>
    <row r="69" spans="1:29" ht="63.75" x14ac:dyDescent="0.2">
      <c r="A69" s="45">
        <v>44321</v>
      </c>
      <c r="B69" s="14" t="s">
        <v>1629</v>
      </c>
      <c r="C69" s="14" t="s">
        <v>1013</v>
      </c>
      <c r="D69" s="14" t="s">
        <v>1944</v>
      </c>
      <c r="E69" s="14" t="s">
        <v>1630</v>
      </c>
      <c r="F69" s="14" t="s">
        <v>26</v>
      </c>
      <c r="G69" s="14" t="s">
        <v>2478</v>
      </c>
      <c r="H69" s="14" t="s">
        <v>31</v>
      </c>
      <c r="I69" s="11">
        <f t="shared" si="4"/>
        <v>1</v>
      </c>
      <c r="J69" s="14" t="s">
        <v>29</v>
      </c>
      <c r="K69" s="11">
        <f t="shared" si="5"/>
        <v>3</v>
      </c>
      <c r="L69" s="14" t="s">
        <v>32</v>
      </c>
      <c r="M69" s="16">
        <f t="shared" si="6"/>
        <v>2</v>
      </c>
      <c r="N69" s="17">
        <f t="shared" si="7"/>
        <v>2</v>
      </c>
      <c r="O69" s="13" t="str">
        <f t="array" ref="O69">_xlfn.IFS(N69=1,"BAJA",N69=2,"MEDIA",N69=3,"ALTA")</f>
        <v>MEDIA</v>
      </c>
      <c r="P69" s="12"/>
      <c r="Q69" s="13" t="s">
        <v>1013</v>
      </c>
      <c r="R69" s="13" t="s">
        <v>85</v>
      </c>
      <c r="S69" s="13" t="s">
        <v>1794</v>
      </c>
      <c r="T69" s="13" t="s">
        <v>1728</v>
      </c>
      <c r="U69" s="13" t="s">
        <v>1790</v>
      </c>
      <c r="V69" s="13" t="s">
        <v>748</v>
      </c>
      <c r="W69" s="13" t="s">
        <v>25</v>
      </c>
      <c r="X69" s="13" t="s">
        <v>27</v>
      </c>
      <c r="Y69" s="13" t="s">
        <v>30</v>
      </c>
      <c r="Z69" s="13" t="s">
        <v>726</v>
      </c>
      <c r="AA69" s="15" t="s">
        <v>2658</v>
      </c>
      <c r="AB69" s="15" t="s">
        <v>2658</v>
      </c>
      <c r="AC69" s="67" t="s">
        <v>1177</v>
      </c>
    </row>
    <row r="70" spans="1:29" ht="63.75" x14ac:dyDescent="0.2">
      <c r="A70" s="45">
        <v>42309</v>
      </c>
      <c r="B70" s="14" t="s">
        <v>2262</v>
      </c>
      <c r="C70" s="14" t="s">
        <v>1130</v>
      </c>
      <c r="D70" s="14" t="s">
        <v>1389</v>
      </c>
      <c r="E70" s="14" t="s">
        <v>1390</v>
      </c>
      <c r="F70" s="14" t="s">
        <v>44</v>
      </c>
      <c r="G70" s="14" t="s">
        <v>1919</v>
      </c>
      <c r="H70" s="14" t="s">
        <v>40</v>
      </c>
      <c r="I70" s="11">
        <f t="shared" ref="I70:I101" si="8">IF(H70="Informacion publica reservada",3,
IF(H70="Informacion publica clasificada",2,
IF(H70="Informacion publica",1,
IF(H70="No clasificada",1))))</f>
        <v>3</v>
      </c>
      <c r="J70" s="14" t="s">
        <v>29</v>
      </c>
      <c r="K70" s="11">
        <f t="shared" ref="K70:K101" si="9">IF(J70="Alta",3,
IF(J70="Media",2,
IF(J70="Baja",1,
IF(J70="No clasificada",1))))</f>
        <v>3</v>
      </c>
      <c r="L70" s="14" t="s">
        <v>29</v>
      </c>
      <c r="M70" s="16">
        <f t="shared" ref="M70:M101" si="10">IF(L70="Alta",3,
IF(L70="Media",2,
IF(L70="Baja",1,
IF(L70="No clasificada",1))))</f>
        <v>3</v>
      </c>
      <c r="N70" s="17">
        <f t="shared" ref="N70:N101" si="11">ROUNDUP(((I70+K70+M70)/3),0)</f>
        <v>3</v>
      </c>
      <c r="O70" s="13" t="str">
        <f t="array" ref="O70">_xlfn.IFS(N70=1,"BAJA",N70=2,"MEDIA",N70=3,"ALTA")</f>
        <v>ALTA</v>
      </c>
      <c r="P70" s="12"/>
      <c r="Q70" s="13" t="s">
        <v>1130</v>
      </c>
      <c r="R70" s="13" t="s">
        <v>1752</v>
      </c>
      <c r="S70" s="13" t="s">
        <v>1752</v>
      </c>
      <c r="T70" s="13" t="s">
        <v>1756</v>
      </c>
      <c r="U70" s="13" t="s">
        <v>21</v>
      </c>
      <c r="V70" s="13" t="s">
        <v>21</v>
      </c>
      <c r="W70" s="13" t="s">
        <v>25</v>
      </c>
      <c r="X70" s="13" t="s">
        <v>27</v>
      </c>
      <c r="Y70" s="13" t="s">
        <v>35</v>
      </c>
      <c r="Z70" s="13" t="s">
        <v>984</v>
      </c>
      <c r="AA70" s="15" t="s">
        <v>1037</v>
      </c>
      <c r="AB70" s="15" t="s">
        <v>1037</v>
      </c>
      <c r="AC70" s="67" t="s">
        <v>1180</v>
      </c>
    </row>
    <row r="71" spans="1:29" ht="63.75" x14ac:dyDescent="0.2">
      <c r="A71" s="45">
        <v>40674</v>
      </c>
      <c r="B71" s="14" t="s">
        <v>2263</v>
      </c>
      <c r="C71" s="14" t="s">
        <v>1130</v>
      </c>
      <c r="D71" s="14" t="s">
        <v>1380</v>
      </c>
      <c r="E71" s="14" t="s">
        <v>1381</v>
      </c>
      <c r="F71" s="14" t="s">
        <v>44</v>
      </c>
      <c r="G71" s="14" t="s">
        <v>1919</v>
      </c>
      <c r="H71" s="14" t="s">
        <v>31</v>
      </c>
      <c r="I71" s="11">
        <f t="shared" si="8"/>
        <v>1</v>
      </c>
      <c r="J71" s="14" t="s">
        <v>29</v>
      </c>
      <c r="K71" s="11">
        <f t="shared" si="9"/>
        <v>3</v>
      </c>
      <c r="L71" s="14" t="s">
        <v>29</v>
      </c>
      <c r="M71" s="16">
        <f t="shared" si="10"/>
        <v>3</v>
      </c>
      <c r="N71" s="17">
        <f t="shared" si="11"/>
        <v>3</v>
      </c>
      <c r="O71" s="13" t="str">
        <f t="array" ref="O71">_xlfn.IFS(N71=1,"BAJA",N71=2,"MEDIA",N71=3,"ALTA")</f>
        <v>ALTA</v>
      </c>
      <c r="P71" s="12"/>
      <c r="Q71" s="13" t="s">
        <v>1130</v>
      </c>
      <c r="R71" s="13" t="s">
        <v>1752</v>
      </c>
      <c r="S71" s="13" t="s">
        <v>1752</v>
      </c>
      <c r="T71" s="13" t="s">
        <v>1756</v>
      </c>
      <c r="U71" s="13" t="s">
        <v>21</v>
      </c>
      <c r="V71" s="13" t="s">
        <v>21</v>
      </c>
      <c r="W71" s="13" t="s">
        <v>25</v>
      </c>
      <c r="X71" s="13" t="s">
        <v>27</v>
      </c>
      <c r="Y71" s="13" t="s">
        <v>35</v>
      </c>
      <c r="Z71" s="13" t="s">
        <v>726</v>
      </c>
      <c r="AA71" s="15" t="s">
        <v>2658</v>
      </c>
      <c r="AB71" s="15" t="s">
        <v>2658</v>
      </c>
      <c r="AC71" s="67" t="s">
        <v>1180</v>
      </c>
    </row>
    <row r="72" spans="1:29" ht="63.75" x14ac:dyDescent="0.2">
      <c r="A72" s="45">
        <v>44146</v>
      </c>
      <c r="B72" s="14" t="s">
        <v>2264</v>
      </c>
      <c r="C72" s="14" t="s">
        <v>1130</v>
      </c>
      <c r="D72" s="14" t="s">
        <v>1384</v>
      </c>
      <c r="E72" s="14" t="s">
        <v>1381</v>
      </c>
      <c r="F72" s="14" t="s">
        <v>44</v>
      </c>
      <c r="G72" s="14" t="s">
        <v>1919</v>
      </c>
      <c r="H72" s="14" t="s">
        <v>31</v>
      </c>
      <c r="I72" s="11">
        <f t="shared" si="8"/>
        <v>1</v>
      </c>
      <c r="J72" s="14" t="s">
        <v>29</v>
      </c>
      <c r="K72" s="11">
        <f t="shared" si="9"/>
        <v>3</v>
      </c>
      <c r="L72" s="14" t="s">
        <v>29</v>
      </c>
      <c r="M72" s="16">
        <f t="shared" si="10"/>
        <v>3</v>
      </c>
      <c r="N72" s="17">
        <f t="shared" si="11"/>
        <v>3</v>
      </c>
      <c r="O72" s="13" t="str">
        <f t="array" ref="O72">_xlfn.IFS(N72=1,"BAJA",N72=2,"MEDIA",N72=3,"ALTA")</f>
        <v>ALTA</v>
      </c>
      <c r="P72" s="12"/>
      <c r="Q72" s="13" t="s">
        <v>1130</v>
      </c>
      <c r="R72" s="13" t="s">
        <v>1752</v>
      </c>
      <c r="S72" s="13" t="s">
        <v>1752</v>
      </c>
      <c r="T72" s="13" t="s">
        <v>1756</v>
      </c>
      <c r="U72" s="13" t="s">
        <v>21</v>
      </c>
      <c r="V72" s="13" t="s">
        <v>21</v>
      </c>
      <c r="W72" s="13" t="s">
        <v>25</v>
      </c>
      <c r="X72" s="13" t="s">
        <v>27</v>
      </c>
      <c r="Y72" s="13" t="s">
        <v>35</v>
      </c>
      <c r="Z72" s="13" t="s">
        <v>726</v>
      </c>
      <c r="AA72" s="15" t="s">
        <v>2658</v>
      </c>
      <c r="AB72" s="15" t="s">
        <v>2658</v>
      </c>
      <c r="AC72" s="67" t="s">
        <v>1180</v>
      </c>
    </row>
    <row r="73" spans="1:29" ht="63.75" x14ac:dyDescent="0.2">
      <c r="A73" s="45">
        <v>43617</v>
      </c>
      <c r="B73" s="14" t="s">
        <v>2265</v>
      </c>
      <c r="C73" s="14" t="s">
        <v>1130</v>
      </c>
      <c r="D73" s="14" t="s">
        <v>1383</v>
      </c>
      <c r="E73" s="14" t="s">
        <v>1381</v>
      </c>
      <c r="F73" s="14" t="s">
        <v>44</v>
      </c>
      <c r="G73" s="14" t="s">
        <v>1919</v>
      </c>
      <c r="H73" s="14" t="s">
        <v>31</v>
      </c>
      <c r="I73" s="11">
        <f t="shared" si="8"/>
        <v>1</v>
      </c>
      <c r="J73" s="14" t="s">
        <v>29</v>
      </c>
      <c r="K73" s="11">
        <f t="shared" si="9"/>
        <v>3</v>
      </c>
      <c r="L73" s="14" t="s">
        <v>29</v>
      </c>
      <c r="M73" s="16">
        <f t="shared" si="10"/>
        <v>3</v>
      </c>
      <c r="N73" s="17">
        <f t="shared" si="11"/>
        <v>3</v>
      </c>
      <c r="O73" s="13" t="str">
        <f t="array" ref="O73">_xlfn.IFS(N73=1,"BAJA",N73=2,"MEDIA",N73=3,"ALTA")</f>
        <v>ALTA</v>
      </c>
      <c r="P73" s="12"/>
      <c r="Q73" s="13" t="s">
        <v>1130</v>
      </c>
      <c r="R73" s="13" t="s">
        <v>1752</v>
      </c>
      <c r="S73" s="13" t="s">
        <v>1752</v>
      </c>
      <c r="T73" s="13" t="s">
        <v>1756</v>
      </c>
      <c r="U73" s="13" t="s">
        <v>21</v>
      </c>
      <c r="V73" s="13" t="s">
        <v>21</v>
      </c>
      <c r="W73" s="13" t="s">
        <v>25</v>
      </c>
      <c r="X73" s="13" t="s">
        <v>27</v>
      </c>
      <c r="Y73" s="13" t="s">
        <v>35</v>
      </c>
      <c r="Z73" s="13" t="s">
        <v>726</v>
      </c>
      <c r="AA73" s="15" t="s">
        <v>2658</v>
      </c>
      <c r="AB73" s="15" t="s">
        <v>2658</v>
      </c>
      <c r="AC73" s="67" t="s">
        <v>1180</v>
      </c>
    </row>
    <row r="74" spans="1:29" ht="63.75" x14ac:dyDescent="0.2">
      <c r="A74" s="45">
        <v>45292</v>
      </c>
      <c r="B74" s="14" t="s">
        <v>2344</v>
      </c>
      <c r="C74" s="14" t="s">
        <v>1130</v>
      </c>
      <c r="D74" s="14" t="s">
        <v>1435</v>
      </c>
      <c r="E74" s="14" t="s">
        <v>1381</v>
      </c>
      <c r="F74" s="14" t="s">
        <v>44</v>
      </c>
      <c r="G74" s="14" t="s">
        <v>1919</v>
      </c>
      <c r="H74" s="14" t="s">
        <v>31</v>
      </c>
      <c r="I74" s="11">
        <f t="shared" si="8"/>
        <v>1</v>
      </c>
      <c r="J74" s="14" t="s">
        <v>29</v>
      </c>
      <c r="K74" s="11">
        <f t="shared" si="9"/>
        <v>3</v>
      </c>
      <c r="L74" s="14" t="s">
        <v>29</v>
      </c>
      <c r="M74" s="16">
        <f t="shared" si="10"/>
        <v>3</v>
      </c>
      <c r="N74" s="17">
        <f t="shared" si="11"/>
        <v>3</v>
      </c>
      <c r="O74" s="13" t="str">
        <f t="array" ref="O74">_xlfn.IFS(N74=1,"BAJA",N74=2,"MEDIA",N74=3,"ALTA")</f>
        <v>ALTA</v>
      </c>
      <c r="P74" s="12"/>
      <c r="Q74" s="13" t="s">
        <v>1130</v>
      </c>
      <c r="R74" s="13" t="s">
        <v>1752</v>
      </c>
      <c r="S74" s="13" t="s">
        <v>1752</v>
      </c>
      <c r="T74" s="13" t="s">
        <v>1756</v>
      </c>
      <c r="U74" s="13" t="s">
        <v>21</v>
      </c>
      <c r="V74" s="13" t="s">
        <v>21</v>
      </c>
      <c r="W74" s="13" t="s">
        <v>25</v>
      </c>
      <c r="X74" s="13" t="s">
        <v>27</v>
      </c>
      <c r="Y74" s="13" t="s">
        <v>35</v>
      </c>
      <c r="Z74" s="13" t="s">
        <v>740</v>
      </c>
      <c r="AA74" s="15" t="s">
        <v>741</v>
      </c>
      <c r="AB74" s="15" t="s">
        <v>742</v>
      </c>
      <c r="AC74" s="67" t="s">
        <v>1180</v>
      </c>
    </row>
    <row r="75" spans="1:29" ht="63.75" x14ac:dyDescent="0.2">
      <c r="A75" s="45">
        <v>45292</v>
      </c>
      <c r="B75" s="14" t="s">
        <v>2345</v>
      </c>
      <c r="C75" s="14" t="s">
        <v>1130</v>
      </c>
      <c r="D75" s="14" t="s">
        <v>1436</v>
      </c>
      <c r="E75" s="14" t="s">
        <v>1381</v>
      </c>
      <c r="F75" s="14" t="s">
        <v>44</v>
      </c>
      <c r="G75" s="14" t="s">
        <v>1919</v>
      </c>
      <c r="H75" s="14" t="s">
        <v>31</v>
      </c>
      <c r="I75" s="11">
        <f t="shared" si="8"/>
        <v>1</v>
      </c>
      <c r="J75" s="14" t="s">
        <v>29</v>
      </c>
      <c r="K75" s="11">
        <f t="shared" si="9"/>
        <v>3</v>
      </c>
      <c r="L75" s="14" t="s">
        <v>29</v>
      </c>
      <c r="M75" s="16">
        <f t="shared" si="10"/>
        <v>3</v>
      </c>
      <c r="N75" s="17">
        <f t="shared" si="11"/>
        <v>3</v>
      </c>
      <c r="O75" s="13" t="str">
        <f t="array" ref="O75">_xlfn.IFS(N75=1,"BAJA",N75=2,"MEDIA",N75=3,"ALTA")</f>
        <v>ALTA</v>
      </c>
      <c r="P75" s="12"/>
      <c r="Q75" s="13" t="s">
        <v>1130</v>
      </c>
      <c r="R75" s="13" t="s">
        <v>1752</v>
      </c>
      <c r="S75" s="13" t="s">
        <v>1752</v>
      </c>
      <c r="T75" s="13" t="s">
        <v>1756</v>
      </c>
      <c r="U75" s="13" t="s">
        <v>21</v>
      </c>
      <c r="V75" s="13" t="s">
        <v>21</v>
      </c>
      <c r="W75" s="13" t="s">
        <v>25</v>
      </c>
      <c r="X75" s="13" t="s">
        <v>27</v>
      </c>
      <c r="Y75" s="13" t="s">
        <v>35</v>
      </c>
      <c r="Z75" s="13" t="s">
        <v>740</v>
      </c>
      <c r="AA75" s="15" t="s">
        <v>741</v>
      </c>
      <c r="AB75" s="15" t="s">
        <v>742</v>
      </c>
      <c r="AC75" s="67" t="s">
        <v>1180</v>
      </c>
    </row>
    <row r="76" spans="1:29" ht="63.75" x14ac:dyDescent="0.2">
      <c r="A76" s="45">
        <v>45124</v>
      </c>
      <c r="B76" s="14" t="s">
        <v>2266</v>
      </c>
      <c r="C76" s="14" t="s">
        <v>1130</v>
      </c>
      <c r="D76" s="14" t="s">
        <v>1386</v>
      </c>
      <c r="E76" s="14" t="s">
        <v>1381</v>
      </c>
      <c r="F76" s="14" t="s">
        <v>44</v>
      </c>
      <c r="G76" s="14" t="s">
        <v>1919</v>
      </c>
      <c r="H76" s="14" t="s">
        <v>31</v>
      </c>
      <c r="I76" s="11">
        <f t="shared" si="8"/>
        <v>1</v>
      </c>
      <c r="J76" s="14" t="s">
        <v>29</v>
      </c>
      <c r="K76" s="11">
        <f t="shared" si="9"/>
        <v>3</v>
      </c>
      <c r="L76" s="14" t="s">
        <v>29</v>
      </c>
      <c r="M76" s="16">
        <f t="shared" si="10"/>
        <v>3</v>
      </c>
      <c r="N76" s="17">
        <f t="shared" si="11"/>
        <v>3</v>
      </c>
      <c r="O76" s="13" t="str">
        <f t="array" ref="O76">_xlfn.IFS(N76=1,"BAJA",N76=2,"MEDIA",N76=3,"ALTA")</f>
        <v>ALTA</v>
      </c>
      <c r="P76" s="12"/>
      <c r="Q76" s="13" t="s">
        <v>1130</v>
      </c>
      <c r="R76" s="13" t="s">
        <v>1752</v>
      </c>
      <c r="S76" s="13" t="s">
        <v>1752</v>
      </c>
      <c r="T76" s="13" t="s">
        <v>1756</v>
      </c>
      <c r="U76" s="13" t="s">
        <v>21</v>
      </c>
      <c r="V76" s="13" t="s">
        <v>21</v>
      </c>
      <c r="W76" s="13" t="s">
        <v>25</v>
      </c>
      <c r="X76" s="13" t="s">
        <v>27</v>
      </c>
      <c r="Y76" s="13" t="s">
        <v>35</v>
      </c>
      <c r="Z76" s="13" t="s">
        <v>726</v>
      </c>
      <c r="AA76" s="15" t="s">
        <v>741</v>
      </c>
      <c r="AB76" s="15" t="s">
        <v>741</v>
      </c>
      <c r="AC76" s="67" t="s">
        <v>1180</v>
      </c>
    </row>
    <row r="77" spans="1:29" ht="63.75" x14ac:dyDescent="0.2">
      <c r="A77" s="45">
        <v>45292</v>
      </c>
      <c r="B77" s="14" t="s">
        <v>2346</v>
      </c>
      <c r="C77" s="14" t="s">
        <v>1130</v>
      </c>
      <c r="D77" s="14" t="s">
        <v>1434</v>
      </c>
      <c r="E77" s="14" t="s">
        <v>1381</v>
      </c>
      <c r="F77" s="14" t="s">
        <v>44</v>
      </c>
      <c r="G77" s="14" t="s">
        <v>1919</v>
      </c>
      <c r="H77" s="14" t="s">
        <v>31</v>
      </c>
      <c r="I77" s="11">
        <f t="shared" si="8"/>
        <v>1</v>
      </c>
      <c r="J77" s="14" t="s">
        <v>29</v>
      </c>
      <c r="K77" s="11">
        <f t="shared" si="9"/>
        <v>3</v>
      </c>
      <c r="L77" s="14" t="s">
        <v>29</v>
      </c>
      <c r="M77" s="16">
        <f t="shared" si="10"/>
        <v>3</v>
      </c>
      <c r="N77" s="17">
        <f t="shared" si="11"/>
        <v>3</v>
      </c>
      <c r="O77" s="13" t="str">
        <f t="array" ref="O77">_xlfn.IFS(N77=1,"BAJA",N77=2,"MEDIA",N77=3,"ALTA")</f>
        <v>ALTA</v>
      </c>
      <c r="P77" s="12"/>
      <c r="Q77" s="13" t="s">
        <v>1130</v>
      </c>
      <c r="R77" s="13" t="s">
        <v>1752</v>
      </c>
      <c r="S77" s="13" t="s">
        <v>1752</v>
      </c>
      <c r="T77" s="13" t="s">
        <v>1756</v>
      </c>
      <c r="U77" s="13" t="s">
        <v>21</v>
      </c>
      <c r="V77" s="13" t="s">
        <v>21</v>
      </c>
      <c r="W77" s="13" t="s">
        <v>25</v>
      </c>
      <c r="X77" s="13" t="s">
        <v>27</v>
      </c>
      <c r="Y77" s="13" t="s">
        <v>35</v>
      </c>
      <c r="Z77" s="13" t="s">
        <v>740</v>
      </c>
      <c r="AA77" s="15" t="s">
        <v>741</v>
      </c>
      <c r="AB77" s="15" t="s">
        <v>742</v>
      </c>
      <c r="AC77" s="67" t="s">
        <v>1180</v>
      </c>
    </row>
    <row r="78" spans="1:29" ht="63.75" x14ac:dyDescent="0.2">
      <c r="A78" s="45">
        <v>41214</v>
      </c>
      <c r="B78" s="14" t="s">
        <v>2267</v>
      </c>
      <c r="C78" s="14" t="s">
        <v>1130</v>
      </c>
      <c r="D78" s="14" t="s">
        <v>1382</v>
      </c>
      <c r="E78" s="14" t="s">
        <v>1381</v>
      </c>
      <c r="F78" s="14" t="s">
        <v>44</v>
      </c>
      <c r="G78" s="14" t="s">
        <v>1919</v>
      </c>
      <c r="H78" s="14" t="s">
        <v>31</v>
      </c>
      <c r="I78" s="11">
        <f t="shared" si="8"/>
        <v>1</v>
      </c>
      <c r="J78" s="14" t="s">
        <v>29</v>
      </c>
      <c r="K78" s="11">
        <f t="shared" si="9"/>
        <v>3</v>
      </c>
      <c r="L78" s="14" t="s">
        <v>29</v>
      </c>
      <c r="M78" s="16">
        <f t="shared" si="10"/>
        <v>3</v>
      </c>
      <c r="N78" s="17">
        <f t="shared" si="11"/>
        <v>3</v>
      </c>
      <c r="O78" s="13" t="str">
        <f t="array" ref="O78">_xlfn.IFS(N78=1,"BAJA",N78=2,"MEDIA",N78=3,"ALTA")</f>
        <v>ALTA</v>
      </c>
      <c r="P78" s="12"/>
      <c r="Q78" s="13" t="s">
        <v>1130</v>
      </c>
      <c r="R78" s="13" t="s">
        <v>1752</v>
      </c>
      <c r="S78" s="13" t="s">
        <v>1752</v>
      </c>
      <c r="T78" s="13" t="s">
        <v>1756</v>
      </c>
      <c r="U78" s="13" t="s">
        <v>21</v>
      </c>
      <c r="V78" s="13" t="s">
        <v>21</v>
      </c>
      <c r="W78" s="13" t="s">
        <v>25</v>
      </c>
      <c r="X78" s="13" t="s">
        <v>27</v>
      </c>
      <c r="Y78" s="13" t="s">
        <v>35</v>
      </c>
      <c r="Z78" s="13" t="s">
        <v>726</v>
      </c>
      <c r="AA78" s="15" t="s">
        <v>2658</v>
      </c>
      <c r="AB78" s="15" t="s">
        <v>2658</v>
      </c>
      <c r="AC78" s="67" t="s">
        <v>1180</v>
      </c>
    </row>
    <row r="79" spans="1:29" ht="89.25" x14ac:dyDescent="0.2">
      <c r="A79" s="45">
        <v>40891</v>
      </c>
      <c r="B79" s="14" t="s">
        <v>2268</v>
      </c>
      <c r="C79" s="14" t="s">
        <v>1130</v>
      </c>
      <c r="D79" s="14" t="s">
        <v>1385</v>
      </c>
      <c r="E79" s="14" t="s">
        <v>1381</v>
      </c>
      <c r="F79" s="14" t="s">
        <v>44</v>
      </c>
      <c r="G79" s="14" t="s">
        <v>1919</v>
      </c>
      <c r="H79" s="14" t="s">
        <v>31</v>
      </c>
      <c r="I79" s="11">
        <f t="shared" si="8"/>
        <v>1</v>
      </c>
      <c r="J79" s="14" t="s">
        <v>29</v>
      </c>
      <c r="K79" s="11">
        <f t="shared" si="9"/>
        <v>3</v>
      </c>
      <c r="L79" s="14" t="s">
        <v>29</v>
      </c>
      <c r="M79" s="16">
        <f t="shared" si="10"/>
        <v>3</v>
      </c>
      <c r="N79" s="17">
        <f t="shared" si="11"/>
        <v>3</v>
      </c>
      <c r="O79" s="13" t="str">
        <f t="array" ref="O79">_xlfn.IFS(N79=1,"BAJA",N79=2,"MEDIA",N79=3,"ALTA")</f>
        <v>ALTA</v>
      </c>
      <c r="P79" s="54" t="s">
        <v>2659</v>
      </c>
      <c r="Q79" s="49" t="s">
        <v>1130</v>
      </c>
      <c r="R79" s="49" t="s">
        <v>1752</v>
      </c>
      <c r="S79" s="49" t="s">
        <v>1752</v>
      </c>
      <c r="T79" s="49" t="s">
        <v>1756</v>
      </c>
      <c r="U79" s="49" t="s">
        <v>21</v>
      </c>
      <c r="V79" s="49" t="s">
        <v>21</v>
      </c>
      <c r="W79" s="49" t="s">
        <v>25</v>
      </c>
      <c r="X79" s="49" t="s">
        <v>27</v>
      </c>
      <c r="Y79" s="49" t="s">
        <v>35</v>
      </c>
      <c r="Z79" s="49" t="s">
        <v>726</v>
      </c>
      <c r="AA79" s="51" t="s">
        <v>2737</v>
      </c>
      <c r="AB79" s="51" t="s">
        <v>2738</v>
      </c>
      <c r="AC79" s="67" t="s">
        <v>1180</v>
      </c>
    </row>
    <row r="80" spans="1:29" ht="127.5" x14ac:dyDescent="0.2">
      <c r="A80" s="45">
        <v>45658</v>
      </c>
      <c r="B80" s="14" t="s">
        <v>1559</v>
      </c>
      <c r="C80" s="14" t="s">
        <v>1189</v>
      </c>
      <c r="D80" s="14" t="s">
        <v>1560</v>
      </c>
      <c r="E80" s="14" t="s">
        <v>88</v>
      </c>
      <c r="F80" s="14" t="s">
        <v>26</v>
      </c>
      <c r="G80" s="14" t="s">
        <v>1195</v>
      </c>
      <c r="H80" s="14" t="s">
        <v>31</v>
      </c>
      <c r="I80" s="11">
        <f t="shared" si="8"/>
        <v>1</v>
      </c>
      <c r="J80" s="14" t="s">
        <v>29</v>
      </c>
      <c r="K80" s="11">
        <f t="shared" si="9"/>
        <v>3</v>
      </c>
      <c r="L80" s="14" t="s">
        <v>32</v>
      </c>
      <c r="M80" s="16">
        <f t="shared" si="10"/>
        <v>2</v>
      </c>
      <c r="N80" s="17">
        <f t="shared" si="11"/>
        <v>2</v>
      </c>
      <c r="O80" s="13" t="str">
        <f t="array" ref="O80">_xlfn.IFS(N80=1,"BAJA",N80=2,"MEDIA",N80=3,"ALTA")</f>
        <v>MEDIA</v>
      </c>
      <c r="P80" s="54" t="s">
        <v>2660</v>
      </c>
      <c r="Q80" s="49" t="s">
        <v>1189</v>
      </c>
      <c r="R80" s="49" t="s">
        <v>1786</v>
      </c>
      <c r="S80" s="49" t="s">
        <v>1786</v>
      </c>
      <c r="T80" s="49" t="s">
        <v>21</v>
      </c>
      <c r="U80" s="49" t="s">
        <v>21</v>
      </c>
      <c r="V80" s="49" t="s">
        <v>744</v>
      </c>
      <c r="W80" s="49" t="s">
        <v>25</v>
      </c>
      <c r="X80" s="49" t="s">
        <v>27</v>
      </c>
      <c r="Y80" s="49" t="s">
        <v>35</v>
      </c>
      <c r="Z80" s="49" t="s">
        <v>984</v>
      </c>
      <c r="AA80" s="51" t="s">
        <v>1032</v>
      </c>
      <c r="AB80" s="51" t="s">
        <v>1032</v>
      </c>
      <c r="AC80" s="67" t="s">
        <v>2487</v>
      </c>
    </row>
    <row r="81" spans="1:29" ht="102" x14ac:dyDescent="0.2">
      <c r="A81" s="45">
        <v>43952</v>
      </c>
      <c r="B81" s="14" t="s">
        <v>2306</v>
      </c>
      <c r="C81" s="14" t="s">
        <v>1186</v>
      </c>
      <c r="D81" s="26" t="s">
        <v>2490</v>
      </c>
      <c r="E81" s="14" t="s">
        <v>2565</v>
      </c>
      <c r="F81" s="14" t="s">
        <v>26</v>
      </c>
      <c r="G81" s="14" t="s">
        <v>1184</v>
      </c>
      <c r="H81" s="14" t="s">
        <v>40</v>
      </c>
      <c r="I81" s="11">
        <f t="shared" si="8"/>
        <v>3</v>
      </c>
      <c r="J81" s="14" t="s">
        <v>29</v>
      </c>
      <c r="K81" s="11">
        <f t="shared" si="9"/>
        <v>3</v>
      </c>
      <c r="L81" s="14" t="s">
        <v>29</v>
      </c>
      <c r="M81" s="16">
        <f t="shared" si="10"/>
        <v>3</v>
      </c>
      <c r="N81" s="17">
        <f t="shared" si="11"/>
        <v>3</v>
      </c>
      <c r="O81" s="13" t="str">
        <f t="array" ref="O81">_xlfn.IFS(N81=1,"BAJA",N81=2,"MEDIA",N81=3,"ALTA")</f>
        <v>ALTA</v>
      </c>
      <c r="P81" s="54" t="s">
        <v>2661</v>
      </c>
      <c r="Q81" s="49" t="s">
        <v>59</v>
      </c>
      <c r="R81" s="49" t="s">
        <v>1727</v>
      </c>
      <c r="S81" s="49" t="s">
        <v>1733</v>
      </c>
      <c r="T81" s="49" t="s">
        <v>1731</v>
      </c>
      <c r="U81" s="49" t="s">
        <v>1732</v>
      </c>
      <c r="V81" s="49" t="s">
        <v>733</v>
      </c>
      <c r="W81" s="49" t="s">
        <v>25</v>
      </c>
      <c r="X81" s="49" t="s">
        <v>27</v>
      </c>
      <c r="Y81" s="49" t="s">
        <v>30</v>
      </c>
      <c r="Z81" s="49" t="s">
        <v>740</v>
      </c>
      <c r="AA81" s="51" t="s">
        <v>741</v>
      </c>
      <c r="AB81" s="51" t="s">
        <v>742</v>
      </c>
      <c r="AC81" s="67" t="s">
        <v>1177</v>
      </c>
    </row>
    <row r="82" spans="1:29" ht="127.5" x14ac:dyDescent="0.2">
      <c r="A82" s="45">
        <v>45658</v>
      </c>
      <c r="B82" s="58" t="s">
        <v>2357</v>
      </c>
      <c r="C82" s="14" t="s">
        <v>1189</v>
      </c>
      <c r="D82" s="14" t="s">
        <v>72</v>
      </c>
      <c r="E82" s="14" t="s">
        <v>73</v>
      </c>
      <c r="F82" s="14" t="s">
        <v>26</v>
      </c>
      <c r="G82" s="14" t="s">
        <v>1021</v>
      </c>
      <c r="H82" s="14" t="s">
        <v>28</v>
      </c>
      <c r="I82" s="11">
        <f t="shared" si="8"/>
        <v>2</v>
      </c>
      <c r="J82" s="14" t="s">
        <v>29</v>
      </c>
      <c r="K82" s="11">
        <f t="shared" si="9"/>
        <v>3</v>
      </c>
      <c r="L82" s="14" t="s">
        <v>29</v>
      </c>
      <c r="M82" s="16">
        <f t="shared" si="10"/>
        <v>3</v>
      </c>
      <c r="N82" s="17">
        <f t="shared" si="11"/>
        <v>3</v>
      </c>
      <c r="O82" s="13" t="str">
        <f t="array" ref="O82">_xlfn.IFS(N82=1,"BAJA",N82=2,"MEDIA",N82=3,"ALTA")</f>
        <v>ALTA</v>
      </c>
      <c r="P82" s="54" t="s">
        <v>2662</v>
      </c>
      <c r="Q82" s="49" t="s">
        <v>1189</v>
      </c>
      <c r="R82" s="49" t="s">
        <v>1786</v>
      </c>
      <c r="S82" s="49" t="s">
        <v>1786</v>
      </c>
      <c r="T82" s="49" t="s">
        <v>72</v>
      </c>
      <c r="U82" s="49" t="s">
        <v>21</v>
      </c>
      <c r="V82" s="49" t="s">
        <v>744</v>
      </c>
      <c r="W82" s="49" t="s">
        <v>25</v>
      </c>
      <c r="X82" s="49" t="s">
        <v>27</v>
      </c>
      <c r="Y82" s="49" t="s">
        <v>35</v>
      </c>
      <c r="Z82" s="49" t="s">
        <v>984</v>
      </c>
      <c r="AA82" s="51" t="s">
        <v>1032</v>
      </c>
      <c r="AB82" s="51" t="s">
        <v>1032</v>
      </c>
      <c r="AC82" s="67" t="s">
        <v>2487</v>
      </c>
    </row>
    <row r="83" spans="1:29" ht="102" x14ac:dyDescent="0.2">
      <c r="A83" s="45">
        <v>44317</v>
      </c>
      <c r="B83" s="14" t="s">
        <v>1336</v>
      </c>
      <c r="C83" s="14" t="s">
        <v>1130</v>
      </c>
      <c r="D83" s="14" t="s">
        <v>1337</v>
      </c>
      <c r="E83" s="14" t="s">
        <v>1338</v>
      </c>
      <c r="F83" s="14" t="s">
        <v>26</v>
      </c>
      <c r="G83" s="14" t="s">
        <v>722</v>
      </c>
      <c r="H83" s="14" t="s">
        <v>28</v>
      </c>
      <c r="I83" s="11">
        <f t="shared" si="8"/>
        <v>2</v>
      </c>
      <c r="J83" s="14" t="s">
        <v>32</v>
      </c>
      <c r="K83" s="11">
        <f t="shared" si="9"/>
        <v>2</v>
      </c>
      <c r="L83" s="14" t="s">
        <v>32</v>
      </c>
      <c r="M83" s="16">
        <f t="shared" si="10"/>
        <v>2</v>
      </c>
      <c r="N83" s="17">
        <f t="shared" si="11"/>
        <v>2</v>
      </c>
      <c r="O83" s="13" t="str">
        <f t="array" ref="O83">_xlfn.IFS(N83=1,"BAJA",N83=2,"MEDIA",N83=3,"ALTA")</f>
        <v>MEDIA</v>
      </c>
      <c r="P83" s="54" t="s">
        <v>2663</v>
      </c>
      <c r="Q83" s="49" t="s">
        <v>1130</v>
      </c>
      <c r="R83" s="49" t="s">
        <v>1748</v>
      </c>
      <c r="S83" s="49" t="s">
        <v>1752</v>
      </c>
      <c r="T83" s="49" t="s">
        <v>42</v>
      </c>
      <c r="U83" s="49" t="s">
        <v>21</v>
      </c>
      <c r="V83" s="49" t="s">
        <v>744</v>
      </c>
      <c r="W83" s="49" t="s">
        <v>25</v>
      </c>
      <c r="X83" s="49" t="s">
        <v>27</v>
      </c>
      <c r="Y83" s="49" t="s">
        <v>35</v>
      </c>
      <c r="Z83" s="49" t="s">
        <v>726</v>
      </c>
      <c r="AA83" s="51" t="s">
        <v>1037</v>
      </c>
      <c r="AB83" s="51" t="s">
        <v>1037</v>
      </c>
      <c r="AC83" s="67" t="s">
        <v>1177</v>
      </c>
    </row>
    <row r="84" spans="1:29" ht="76.5" x14ac:dyDescent="0.2">
      <c r="A84" s="45">
        <v>45444</v>
      </c>
      <c r="B84" s="14" t="s">
        <v>1719</v>
      </c>
      <c r="C84" s="14" t="s">
        <v>1100</v>
      </c>
      <c r="D84" s="14" t="s">
        <v>1966</v>
      </c>
      <c r="E84" s="14" t="s">
        <v>2484</v>
      </c>
      <c r="F84" s="14" t="s">
        <v>26</v>
      </c>
      <c r="G84" s="14" t="s">
        <v>722</v>
      </c>
      <c r="H84" s="14" t="s">
        <v>28</v>
      </c>
      <c r="I84" s="11">
        <f t="shared" si="8"/>
        <v>2</v>
      </c>
      <c r="J84" s="14" t="s">
        <v>32</v>
      </c>
      <c r="K84" s="11">
        <f t="shared" si="9"/>
        <v>2</v>
      </c>
      <c r="L84" s="14" t="s">
        <v>29</v>
      </c>
      <c r="M84" s="16">
        <f t="shared" si="10"/>
        <v>3</v>
      </c>
      <c r="N84" s="17">
        <f t="shared" si="11"/>
        <v>3</v>
      </c>
      <c r="O84" s="13" t="str">
        <f t="array" ref="O84">_xlfn.IFS(N84=1,"BAJA",N84=2,"MEDIA",N84=3,"ALTA")</f>
        <v>ALTA</v>
      </c>
      <c r="P84" s="54" t="s">
        <v>2664</v>
      </c>
      <c r="Q84" s="49" t="s">
        <v>1805</v>
      </c>
      <c r="R84" s="49" t="s">
        <v>37</v>
      </c>
      <c r="S84" s="49" t="s">
        <v>48</v>
      </c>
      <c r="T84" s="49" t="s">
        <v>1728</v>
      </c>
      <c r="U84" s="49" t="s">
        <v>1806</v>
      </c>
      <c r="V84" s="49" t="s">
        <v>748</v>
      </c>
      <c r="W84" s="49" t="s">
        <v>25</v>
      </c>
      <c r="X84" s="49" t="s">
        <v>27</v>
      </c>
      <c r="Y84" s="49" t="s">
        <v>739</v>
      </c>
      <c r="Z84" s="49" t="s">
        <v>984</v>
      </c>
      <c r="AA84" s="51" t="s">
        <v>2739</v>
      </c>
      <c r="AB84" s="51" t="s">
        <v>2739</v>
      </c>
      <c r="AC84" s="67" t="s">
        <v>1177</v>
      </c>
    </row>
    <row r="85" spans="1:29" ht="153" x14ac:dyDescent="0.2">
      <c r="A85" s="45">
        <v>39664</v>
      </c>
      <c r="B85" s="14" t="s">
        <v>2243</v>
      </c>
      <c r="C85" s="14" t="s">
        <v>1130</v>
      </c>
      <c r="D85" s="14" t="s">
        <v>1395</v>
      </c>
      <c r="E85" s="14" t="s">
        <v>1396</v>
      </c>
      <c r="F85" s="14" t="s">
        <v>26</v>
      </c>
      <c r="G85" s="14" t="s">
        <v>722</v>
      </c>
      <c r="H85" s="14" t="s">
        <v>31</v>
      </c>
      <c r="I85" s="11">
        <f t="shared" si="8"/>
        <v>1</v>
      </c>
      <c r="J85" s="14" t="s">
        <v>29</v>
      </c>
      <c r="K85" s="11">
        <f t="shared" si="9"/>
        <v>3</v>
      </c>
      <c r="L85" s="14" t="s">
        <v>29</v>
      </c>
      <c r="M85" s="16">
        <f t="shared" si="10"/>
        <v>3</v>
      </c>
      <c r="N85" s="17">
        <f t="shared" si="11"/>
        <v>3</v>
      </c>
      <c r="O85" s="13" t="str">
        <f t="array" ref="O85">_xlfn.IFS(N85=1,"BAJA",N85=2,"MEDIA",N85=3,"ALTA")</f>
        <v>ALTA</v>
      </c>
      <c r="P85" s="54" t="s">
        <v>2665</v>
      </c>
      <c r="Q85" s="49" t="s">
        <v>1130</v>
      </c>
      <c r="R85" s="49" t="s">
        <v>1752</v>
      </c>
      <c r="S85" s="49" t="s">
        <v>745</v>
      </c>
      <c r="T85" s="49" t="s">
        <v>1760</v>
      </c>
      <c r="U85" s="49" t="s">
        <v>21</v>
      </c>
      <c r="V85" s="49" t="s">
        <v>744</v>
      </c>
      <c r="W85" s="49" t="s">
        <v>25</v>
      </c>
      <c r="X85" s="49" t="s">
        <v>27</v>
      </c>
      <c r="Y85" s="49" t="s">
        <v>35</v>
      </c>
      <c r="Z85" s="49" t="s">
        <v>726</v>
      </c>
      <c r="AA85" s="51" t="s">
        <v>2740</v>
      </c>
      <c r="AB85" s="51" t="s">
        <v>2740</v>
      </c>
      <c r="AC85" s="67" t="s">
        <v>1178</v>
      </c>
    </row>
    <row r="86" spans="1:29" ht="76.5" x14ac:dyDescent="0.2">
      <c r="A86" s="45">
        <v>45855</v>
      </c>
      <c r="B86" s="14" t="s">
        <v>2422</v>
      </c>
      <c r="C86" s="14" t="s">
        <v>1179</v>
      </c>
      <c r="D86" s="14" t="s">
        <v>1868</v>
      </c>
      <c r="E86" s="14" t="s">
        <v>1869</v>
      </c>
      <c r="F86" s="14" t="s">
        <v>26</v>
      </c>
      <c r="G86" s="14" t="s">
        <v>1870</v>
      </c>
      <c r="H86" s="14" t="s">
        <v>31</v>
      </c>
      <c r="I86" s="11">
        <f t="shared" si="8"/>
        <v>1</v>
      </c>
      <c r="J86" s="14" t="s">
        <v>34</v>
      </c>
      <c r="K86" s="11">
        <f t="shared" si="9"/>
        <v>1</v>
      </c>
      <c r="L86" s="14" t="s">
        <v>34</v>
      </c>
      <c r="M86" s="16">
        <f t="shared" si="10"/>
        <v>1</v>
      </c>
      <c r="N86" s="17">
        <f t="shared" si="11"/>
        <v>1</v>
      </c>
      <c r="O86" s="13" t="str">
        <f t="array" ref="O86">_xlfn.IFS(N86=1,"BAJA",N86=2,"MEDIA",N86=3,"ALTA")</f>
        <v>BAJA</v>
      </c>
      <c r="P86" s="64" t="s">
        <v>2666</v>
      </c>
      <c r="Q86" s="49" t="s">
        <v>2611</v>
      </c>
      <c r="R86" s="49" t="s">
        <v>1894</v>
      </c>
      <c r="S86" s="49" t="s">
        <v>1883</v>
      </c>
      <c r="T86" s="49" t="s">
        <v>21</v>
      </c>
      <c r="U86" s="49" t="s">
        <v>21</v>
      </c>
      <c r="V86" s="49" t="s">
        <v>748</v>
      </c>
      <c r="W86" s="49" t="s">
        <v>25</v>
      </c>
      <c r="X86" s="49" t="s">
        <v>27</v>
      </c>
      <c r="Y86" s="49" t="s">
        <v>35</v>
      </c>
      <c r="Z86" s="49" t="s">
        <v>726</v>
      </c>
      <c r="AA86" s="51" t="s">
        <v>2741</v>
      </c>
      <c r="AB86" s="51" t="s">
        <v>2742</v>
      </c>
      <c r="AC86" s="67" t="s">
        <v>1177</v>
      </c>
    </row>
    <row r="87" spans="1:29" ht="114.75" x14ac:dyDescent="0.2">
      <c r="A87" s="45">
        <v>44136</v>
      </c>
      <c r="B87" s="14" t="s">
        <v>1028</v>
      </c>
      <c r="C87" s="14" t="s">
        <v>978</v>
      </c>
      <c r="D87" s="14" t="s">
        <v>1029</v>
      </c>
      <c r="E87" s="14" t="s">
        <v>1030</v>
      </c>
      <c r="F87" s="14" t="s">
        <v>26</v>
      </c>
      <c r="G87" s="14" t="s">
        <v>722</v>
      </c>
      <c r="H87" s="14" t="s">
        <v>28</v>
      </c>
      <c r="I87" s="11">
        <f t="shared" si="8"/>
        <v>2</v>
      </c>
      <c r="J87" s="14" t="s">
        <v>29</v>
      </c>
      <c r="K87" s="11">
        <f t="shared" si="9"/>
        <v>3</v>
      </c>
      <c r="L87" s="14" t="s">
        <v>29</v>
      </c>
      <c r="M87" s="16">
        <f t="shared" si="10"/>
        <v>3</v>
      </c>
      <c r="N87" s="17">
        <f t="shared" si="11"/>
        <v>3</v>
      </c>
      <c r="O87" s="13" t="str">
        <f t="array" ref="O87">_xlfn.IFS(N87=1,"BAJA",N87=2,"MEDIA",N87=3,"ALTA")</f>
        <v>ALTA</v>
      </c>
      <c r="P87" s="64" t="s">
        <v>2666</v>
      </c>
      <c r="Q87" s="49" t="s">
        <v>978</v>
      </c>
      <c r="R87" s="49" t="s">
        <v>981</v>
      </c>
      <c r="S87" s="49" t="s">
        <v>1031</v>
      </c>
      <c r="T87" s="49" t="s">
        <v>1022</v>
      </c>
      <c r="U87" s="49" t="s">
        <v>997</v>
      </c>
      <c r="V87" s="49" t="s">
        <v>748</v>
      </c>
      <c r="W87" s="49" t="s">
        <v>25</v>
      </c>
      <c r="X87" s="49" t="s">
        <v>27</v>
      </c>
      <c r="Y87" s="49" t="s">
        <v>739</v>
      </c>
      <c r="Z87" s="49" t="s">
        <v>984</v>
      </c>
      <c r="AA87" s="51" t="s">
        <v>1032</v>
      </c>
      <c r="AB87" s="51" t="s">
        <v>1032</v>
      </c>
      <c r="AC87" s="67" t="s">
        <v>1033</v>
      </c>
    </row>
    <row r="88" spans="1:29" ht="127.5" x14ac:dyDescent="0.2">
      <c r="A88" s="45">
        <v>44317</v>
      </c>
      <c r="B88" s="13" t="s">
        <v>2171</v>
      </c>
      <c r="C88" s="14" t="s">
        <v>654</v>
      </c>
      <c r="D88" s="14" t="s">
        <v>672</v>
      </c>
      <c r="E88" s="14" t="s">
        <v>704</v>
      </c>
      <c r="F88" s="14" t="s">
        <v>26</v>
      </c>
      <c r="G88" s="14" t="s">
        <v>722</v>
      </c>
      <c r="H88" s="14" t="s">
        <v>28</v>
      </c>
      <c r="I88" s="11">
        <f t="shared" si="8"/>
        <v>2</v>
      </c>
      <c r="J88" s="14" t="s">
        <v>34</v>
      </c>
      <c r="K88" s="11">
        <f t="shared" si="9"/>
        <v>1</v>
      </c>
      <c r="L88" s="14" t="s">
        <v>34</v>
      </c>
      <c r="M88" s="16">
        <f t="shared" si="10"/>
        <v>1</v>
      </c>
      <c r="N88" s="17">
        <f t="shared" si="11"/>
        <v>2</v>
      </c>
      <c r="O88" s="13" t="str">
        <f t="array" ref="O88">_xlfn.IFS(N88=1,"BAJA",N88=2,"MEDIA",N88=3,"ALTA")</f>
        <v>MEDIA</v>
      </c>
      <c r="P88" s="54" t="s">
        <v>2667</v>
      </c>
      <c r="Q88" s="49" t="s">
        <v>2611</v>
      </c>
      <c r="R88" s="49" t="s">
        <v>749</v>
      </c>
      <c r="S88" s="49" t="s">
        <v>746</v>
      </c>
      <c r="T88" s="49" t="s">
        <v>2625</v>
      </c>
      <c r="U88" s="49" t="s">
        <v>2633</v>
      </c>
      <c r="V88" s="49" t="s">
        <v>748</v>
      </c>
      <c r="W88" s="49" t="s">
        <v>25</v>
      </c>
      <c r="X88" s="49" t="s">
        <v>27</v>
      </c>
      <c r="Y88" s="49" t="s">
        <v>35</v>
      </c>
      <c r="Z88" s="49" t="s">
        <v>984</v>
      </c>
      <c r="AA88" s="51" t="s">
        <v>2743</v>
      </c>
      <c r="AB88" s="51" t="s">
        <v>2743</v>
      </c>
      <c r="AC88" s="67" t="s">
        <v>1177</v>
      </c>
    </row>
    <row r="89" spans="1:29" ht="76.5" x14ac:dyDescent="0.2">
      <c r="A89" s="45">
        <v>45469</v>
      </c>
      <c r="B89" s="14" t="s">
        <v>2415</v>
      </c>
      <c r="C89" s="14" t="s">
        <v>1179</v>
      </c>
      <c r="D89" s="14" t="s">
        <v>1850</v>
      </c>
      <c r="E89" s="14" t="s">
        <v>1851</v>
      </c>
      <c r="F89" s="14" t="s">
        <v>26</v>
      </c>
      <c r="G89" s="14" t="s">
        <v>1852</v>
      </c>
      <c r="H89" s="14" t="s">
        <v>31</v>
      </c>
      <c r="I89" s="11">
        <f t="shared" si="8"/>
        <v>1</v>
      </c>
      <c r="J89" s="14" t="s">
        <v>34</v>
      </c>
      <c r="K89" s="11">
        <f t="shared" si="9"/>
        <v>1</v>
      </c>
      <c r="L89" s="14" t="s">
        <v>34</v>
      </c>
      <c r="M89" s="16">
        <f t="shared" si="10"/>
        <v>1</v>
      </c>
      <c r="N89" s="17">
        <f t="shared" si="11"/>
        <v>1</v>
      </c>
      <c r="O89" s="13" t="str">
        <f t="array" ref="O89">_xlfn.IFS(N89=1,"BAJA",N89=2,"MEDIA",N89=3,"ALTA")</f>
        <v>BAJA</v>
      </c>
      <c r="P89" s="62" t="s">
        <v>2668</v>
      </c>
      <c r="Q89" s="49" t="s">
        <v>1179</v>
      </c>
      <c r="R89" s="49" t="s">
        <v>1882</v>
      </c>
      <c r="S89" s="49" t="s">
        <v>1883</v>
      </c>
      <c r="T89" s="49" t="s">
        <v>1892</v>
      </c>
      <c r="U89" s="49" t="s">
        <v>1893</v>
      </c>
      <c r="V89" s="49" t="s">
        <v>744</v>
      </c>
      <c r="W89" s="49" t="s">
        <v>25</v>
      </c>
      <c r="X89" s="49" t="s">
        <v>27</v>
      </c>
      <c r="Y89" s="49" t="s">
        <v>35</v>
      </c>
      <c r="Z89" s="49" t="s">
        <v>726</v>
      </c>
      <c r="AA89" s="51" t="s">
        <v>2741</v>
      </c>
      <c r="AB89" s="51" t="s">
        <v>2741</v>
      </c>
      <c r="AC89" s="67" t="s">
        <v>1178</v>
      </c>
    </row>
    <row r="90" spans="1:29" ht="51" x14ac:dyDescent="0.2">
      <c r="A90" s="45">
        <v>45852</v>
      </c>
      <c r="B90" s="14" t="s">
        <v>2399</v>
      </c>
      <c r="C90" s="14" t="s">
        <v>1179</v>
      </c>
      <c r="D90" s="14" t="s">
        <v>1814</v>
      </c>
      <c r="E90" s="14" t="s">
        <v>1815</v>
      </c>
      <c r="F90" s="14" t="s">
        <v>26</v>
      </c>
      <c r="G90" s="14" t="s">
        <v>1811</v>
      </c>
      <c r="H90" s="14" t="s">
        <v>31</v>
      </c>
      <c r="I90" s="11">
        <f t="shared" si="8"/>
        <v>1</v>
      </c>
      <c r="J90" s="14" t="s">
        <v>34</v>
      </c>
      <c r="K90" s="11">
        <f t="shared" si="9"/>
        <v>1</v>
      </c>
      <c r="L90" s="14" t="s">
        <v>34</v>
      </c>
      <c r="M90" s="16">
        <f t="shared" si="10"/>
        <v>1</v>
      </c>
      <c r="N90" s="17">
        <f t="shared" si="11"/>
        <v>1</v>
      </c>
      <c r="O90" s="13" t="str">
        <f t="array" ref="O90">_xlfn.IFS(N90=1,"BAJA",N90=2,"MEDIA",N90=3,"ALTA")</f>
        <v>BAJA</v>
      </c>
      <c r="P90" s="54" t="s">
        <v>2669</v>
      </c>
      <c r="Q90" s="49" t="s">
        <v>1179</v>
      </c>
      <c r="R90" s="49" t="s">
        <v>1882</v>
      </c>
      <c r="S90" s="49" t="s">
        <v>1883</v>
      </c>
      <c r="T90" s="49" t="s">
        <v>1884</v>
      </c>
      <c r="U90" s="49" t="s">
        <v>1886</v>
      </c>
      <c r="V90" s="49" t="s">
        <v>744</v>
      </c>
      <c r="W90" s="49" t="s">
        <v>25</v>
      </c>
      <c r="X90" s="49" t="s">
        <v>27</v>
      </c>
      <c r="Y90" s="49" t="s">
        <v>35</v>
      </c>
      <c r="Z90" s="49" t="s">
        <v>726</v>
      </c>
      <c r="AA90" s="51" t="s">
        <v>1037</v>
      </c>
      <c r="AB90" s="51" t="s">
        <v>1037</v>
      </c>
      <c r="AC90" s="67" t="s">
        <v>1178</v>
      </c>
    </row>
    <row r="91" spans="1:29" ht="127.5" x14ac:dyDescent="0.2">
      <c r="A91" s="45">
        <v>43952</v>
      </c>
      <c r="B91" s="14" t="s">
        <v>2308</v>
      </c>
      <c r="C91" s="14" t="s">
        <v>1186</v>
      </c>
      <c r="D91" s="14" t="s">
        <v>1216</v>
      </c>
      <c r="E91" s="14" t="s">
        <v>1217</v>
      </c>
      <c r="F91" s="14" t="s">
        <v>26</v>
      </c>
      <c r="G91" s="14" t="s">
        <v>722</v>
      </c>
      <c r="H91" s="14" t="s">
        <v>28</v>
      </c>
      <c r="I91" s="11">
        <f t="shared" si="8"/>
        <v>2</v>
      </c>
      <c r="J91" s="14" t="s">
        <v>29</v>
      </c>
      <c r="K91" s="11">
        <f t="shared" si="9"/>
        <v>3</v>
      </c>
      <c r="L91" s="14" t="s">
        <v>29</v>
      </c>
      <c r="M91" s="16">
        <f t="shared" si="10"/>
        <v>3</v>
      </c>
      <c r="N91" s="17">
        <f t="shared" si="11"/>
        <v>3</v>
      </c>
      <c r="O91" s="13" t="str">
        <f t="array" ref="O91">_xlfn.IFS(N91=1,"BAJA",N91=2,"MEDIA",N91=3,"ALTA")</f>
        <v>ALTA</v>
      </c>
      <c r="P91" s="54" t="s">
        <v>2670</v>
      </c>
      <c r="Q91" s="49" t="s">
        <v>1186</v>
      </c>
      <c r="R91" s="49" t="s">
        <v>1734</v>
      </c>
      <c r="S91" s="49" t="s">
        <v>21</v>
      </c>
      <c r="T91" s="49" t="s">
        <v>1735</v>
      </c>
      <c r="U91" s="49" t="s">
        <v>21</v>
      </c>
      <c r="V91" s="49" t="s">
        <v>1008</v>
      </c>
      <c r="W91" s="49" t="s">
        <v>25</v>
      </c>
      <c r="X91" s="49" t="s">
        <v>1169</v>
      </c>
      <c r="Y91" s="49" t="s">
        <v>739</v>
      </c>
      <c r="Z91" s="49" t="s">
        <v>984</v>
      </c>
      <c r="AA91" s="51" t="s">
        <v>1037</v>
      </c>
      <c r="AB91" s="51" t="s">
        <v>1111</v>
      </c>
      <c r="AC91" s="67" t="s">
        <v>1177</v>
      </c>
    </row>
    <row r="92" spans="1:29" ht="102" x14ac:dyDescent="0.2">
      <c r="A92" s="45">
        <v>36321</v>
      </c>
      <c r="B92" s="14" t="s">
        <v>2269</v>
      </c>
      <c r="C92" s="14" t="s">
        <v>1130</v>
      </c>
      <c r="D92" s="14" t="s">
        <v>1387</v>
      </c>
      <c r="E92" s="14" t="s">
        <v>1388</v>
      </c>
      <c r="F92" s="14" t="s">
        <v>45</v>
      </c>
      <c r="G92" s="14" t="s">
        <v>995</v>
      </c>
      <c r="H92" s="14" t="s">
        <v>31</v>
      </c>
      <c r="I92" s="11">
        <f t="shared" si="8"/>
        <v>1</v>
      </c>
      <c r="J92" s="14" t="s">
        <v>29</v>
      </c>
      <c r="K92" s="11">
        <f t="shared" si="9"/>
        <v>3</v>
      </c>
      <c r="L92" s="14" t="s">
        <v>29</v>
      </c>
      <c r="M92" s="16">
        <f t="shared" si="10"/>
        <v>3</v>
      </c>
      <c r="N92" s="17">
        <f t="shared" si="11"/>
        <v>3</v>
      </c>
      <c r="O92" s="13" t="str">
        <f t="array" ref="O92">_xlfn.IFS(N92=1,"BAJA",N92=2,"MEDIA",N92=3,"ALTA")</f>
        <v>ALTA</v>
      </c>
      <c r="P92" s="54" t="s">
        <v>2671</v>
      </c>
      <c r="Q92" s="49" t="s">
        <v>1130</v>
      </c>
      <c r="R92" s="49" t="s">
        <v>37</v>
      </c>
      <c r="S92" s="49" t="s">
        <v>1757</v>
      </c>
      <c r="T92" s="49" t="s">
        <v>1756</v>
      </c>
      <c r="U92" s="49" t="s">
        <v>21</v>
      </c>
      <c r="V92" s="49" t="s">
        <v>21</v>
      </c>
      <c r="W92" s="49" t="s">
        <v>25</v>
      </c>
      <c r="X92" s="49" t="s">
        <v>27</v>
      </c>
      <c r="Y92" s="49" t="s">
        <v>35</v>
      </c>
      <c r="Z92" s="49" t="s">
        <v>726</v>
      </c>
      <c r="AA92" s="51" t="s">
        <v>2744</v>
      </c>
      <c r="AB92" s="51" t="s">
        <v>2744</v>
      </c>
      <c r="AC92" s="67" t="s">
        <v>1180</v>
      </c>
    </row>
    <row r="93" spans="1:29" ht="127.5" x14ac:dyDescent="0.2">
      <c r="A93" s="45">
        <v>45658</v>
      </c>
      <c r="B93" s="14" t="s">
        <v>1542</v>
      </c>
      <c r="C93" s="14" t="s">
        <v>1189</v>
      </c>
      <c r="D93" s="14" t="s">
        <v>1543</v>
      </c>
      <c r="E93" s="14" t="s">
        <v>1543</v>
      </c>
      <c r="F93" s="14" t="s">
        <v>26</v>
      </c>
      <c r="G93" s="14" t="s">
        <v>1195</v>
      </c>
      <c r="H93" s="14" t="s">
        <v>31</v>
      </c>
      <c r="I93" s="11">
        <f t="shared" si="8"/>
        <v>1</v>
      </c>
      <c r="J93" s="14" t="s">
        <v>29</v>
      </c>
      <c r="K93" s="11">
        <f t="shared" si="9"/>
        <v>3</v>
      </c>
      <c r="L93" s="14" t="s">
        <v>32</v>
      </c>
      <c r="M93" s="16">
        <f t="shared" si="10"/>
        <v>2</v>
      </c>
      <c r="N93" s="17">
        <f t="shared" si="11"/>
        <v>2</v>
      </c>
      <c r="O93" s="13" t="str">
        <f t="array" ref="O93">_xlfn.IFS(N93=1,"BAJA",N93=2,"MEDIA",N93=3,"ALTA")</f>
        <v>MEDIA</v>
      </c>
      <c r="P93" s="12"/>
      <c r="Q93" s="13" t="s">
        <v>1189</v>
      </c>
      <c r="R93" s="13" t="s">
        <v>1786</v>
      </c>
      <c r="S93" s="13" t="s">
        <v>1786</v>
      </c>
      <c r="T93" s="13" t="s">
        <v>21</v>
      </c>
      <c r="U93" s="13" t="s">
        <v>21</v>
      </c>
      <c r="V93" s="13" t="s">
        <v>744</v>
      </c>
      <c r="W93" s="13" t="s">
        <v>25</v>
      </c>
      <c r="X93" s="13" t="s">
        <v>27</v>
      </c>
      <c r="Y93" s="13" t="s">
        <v>35</v>
      </c>
      <c r="Z93" s="49" t="s">
        <v>726</v>
      </c>
      <c r="AA93" s="50" t="s">
        <v>2656</v>
      </c>
      <c r="AB93" s="50" t="s">
        <v>2656</v>
      </c>
      <c r="AC93" s="67" t="s">
        <v>2487</v>
      </c>
    </row>
    <row r="94" spans="1:29" ht="306" x14ac:dyDescent="0.2">
      <c r="A94" s="45">
        <v>44181</v>
      </c>
      <c r="B94" s="14" t="s">
        <v>1081</v>
      </c>
      <c r="C94" s="14" t="s">
        <v>978</v>
      </c>
      <c r="D94" s="14" t="s">
        <v>1082</v>
      </c>
      <c r="E94" s="14" t="s">
        <v>1083</v>
      </c>
      <c r="F94" s="14" t="s">
        <v>26</v>
      </c>
      <c r="G94" s="14" t="s">
        <v>1021</v>
      </c>
      <c r="H94" s="14" t="s">
        <v>28</v>
      </c>
      <c r="I94" s="11">
        <f t="shared" si="8"/>
        <v>2</v>
      </c>
      <c r="J94" s="14" t="s">
        <v>29</v>
      </c>
      <c r="K94" s="11">
        <f t="shared" si="9"/>
        <v>3</v>
      </c>
      <c r="L94" s="14" t="s">
        <v>29</v>
      </c>
      <c r="M94" s="16">
        <f t="shared" si="10"/>
        <v>3</v>
      </c>
      <c r="N94" s="17">
        <f t="shared" si="11"/>
        <v>3</v>
      </c>
      <c r="O94" s="13" t="str">
        <f t="array" ref="O94">_xlfn.IFS(N94=1,"BAJA",N94=2,"MEDIA",N94=3,"ALTA")</f>
        <v>ALTA</v>
      </c>
      <c r="P94" s="54" t="s">
        <v>2672</v>
      </c>
      <c r="Q94" s="49" t="s">
        <v>990</v>
      </c>
      <c r="R94" s="49" t="s">
        <v>981</v>
      </c>
      <c r="S94" s="49" t="s">
        <v>982</v>
      </c>
      <c r="T94" s="49" t="s">
        <v>1022</v>
      </c>
      <c r="U94" s="49" t="s">
        <v>997</v>
      </c>
      <c r="V94" s="49" t="s">
        <v>748</v>
      </c>
      <c r="W94" s="49" t="s">
        <v>25</v>
      </c>
      <c r="X94" s="49" t="s">
        <v>27</v>
      </c>
      <c r="Y94" s="49" t="s">
        <v>739</v>
      </c>
      <c r="Z94" s="49" t="s">
        <v>984</v>
      </c>
      <c r="AA94" s="51" t="s">
        <v>1037</v>
      </c>
      <c r="AB94" s="51" t="s">
        <v>1037</v>
      </c>
      <c r="AC94" s="67" t="s">
        <v>1084</v>
      </c>
    </row>
    <row r="95" spans="1:29" ht="255" x14ac:dyDescent="0.2">
      <c r="A95" s="45">
        <v>44181</v>
      </c>
      <c r="B95" s="59" t="s">
        <v>1090</v>
      </c>
      <c r="C95" s="14" t="s">
        <v>978</v>
      </c>
      <c r="D95" s="14" t="s">
        <v>1091</v>
      </c>
      <c r="E95" s="14" t="s">
        <v>1092</v>
      </c>
      <c r="F95" s="14" t="s">
        <v>26</v>
      </c>
      <c r="G95" s="14" t="s">
        <v>1021</v>
      </c>
      <c r="H95" s="14" t="s">
        <v>28</v>
      </c>
      <c r="I95" s="11">
        <f t="shared" si="8"/>
        <v>2</v>
      </c>
      <c r="J95" s="14" t="s">
        <v>29</v>
      </c>
      <c r="K95" s="11">
        <f t="shared" si="9"/>
        <v>3</v>
      </c>
      <c r="L95" s="14" t="s">
        <v>29</v>
      </c>
      <c r="M95" s="16">
        <f t="shared" si="10"/>
        <v>3</v>
      </c>
      <c r="N95" s="17">
        <f t="shared" si="11"/>
        <v>3</v>
      </c>
      <c r="O95" s="13" t="str">
        <f t="array" ref="O95">_xlfn.IFS(N95=1,"BAJA",N95=2,"MEDIA",N95=3,"ALTA")</f>
        <v>ALTA</v>
      </c>
      <c r="P95" s="54" t="s">
        <v>2673</v>
      </c>
      <c r="Q95" s="49" t="s">
        <v>990</v>
      </c>
      <c r="R95" s="49" t="s">
        <v>981</v>
      </c>
      <c r="S95" s="49" t="s">
        <v>982</v>
      </c>
      <c r="T95" s="49" t="s">
        <v>1022</v>
      </c>
      <c r="U95" s="49" t="s">
        <v>1088</v>
      </c>
      <c r="V95" s="49" t="s">
        <v>744</v>
      </c>
      <c r="W95" s="49" t="s">
        <v>25</v>
      </c>
      <c r="X95" s="49" t="s">
        <v>27</v>
      </c>
      <c r="Y95" s="49" t="s">
        <v>739</v>
      </c>
      <c r="Z95" s="49" t="s">
        <v>984</v>
      </c>
      <c r="AA95" s="51" t="s">
        <v>1054</v>
      </c>
      <c r="AB95" s="51" t="s">
        <v>1054</v>
      </c>
      <c r="AC95" s="67" t="s">
        <v>1093</v>
      </c>
    </row>
    <row r="96" spans="1:29" ht="76.5" x14ac:dyDescent="0.2">
      <c r="A96" s="45">
        <v>44743</v>
      </c>
      <c r="B96" s="14" t="s">
        <v>1373</v>
      </c>
      <c r="C96" s="14" t="s">
        <v>1130</v>
      </c>
      <c r="D96" s="14" t="s">
        <v>1374</v>
      </c>
      <c r="E96" s="14" t="s">
        <v>2557</v>
      </c>
      <c r="F96" s="14" t="s">
        <v>26</v>
      </c>
      <c r="G96" s="14" t="s">
        <v>722</v>
      </c>
      <c r="H96" s="14" t="s">
        <v>28</v>
      </c>
      <c r="I96" s="11">
        <f t="shared" si="8"/>
        <v>2</v>
      </c>
      <c r="J96" s="14" t="s">
        <v>32</v>
      </c>
      <c r="K96" s="11">
        <f t="shared" si="9"/>
        <v>2</v>
      </c>
      <c r="L96" s="14" t="s">
        <v>32</v>
      </c>
      <c r="M96" s="16">
        <f t="shared" si="10"/>
        <v>2</v>
      </c>
      <c r="N96" s="17">
        <f t="shared" si="11"/>
        <v>2</v>
      </c>
      <c r="O96" s="13" t="str">
        <f t="array" ref="O96">_xlfn.IFS(N96=1,"BAJA",N96=2,"MEDIA",N96=3,"ALTA")</f>
        <v>MEDIA</v>
      </c>
      <c r="P96" s="54" t="s">
        <v>2674</v>
      </c>
      <c r="Q96" s="49" t="s">
        <v>1130</v>
      </c>
      <c r="R96" s="49" t="s">
        <v>1752</v>
      </c>
      <c r="S96" s="49" t="s">
        <v>1752</v>
      </c>
      <c r="T96" s="49" t="s">
        <v>1753</v>
      </c>
      <c r="U96" s="49" t="s">
        <v>21</v>
      </c>
      <c r="V96" s="49" t="s">
        <v>748</v>
      </c>
      <c r="W96" s="49" t="s">
        <v>25</v>
      </c>
      <c r="X96" s="49" t="s">
        <v>27</v>
      </c>
      <c r="Y96" s="49" t="s">
        <v>35</v>
      </c>
      <c r="Z96" s="49" t="s">
        <v>984</v>
      </c>
      <c r="AA96" s="51" t="s">
        <v>1037</v>
      </c>
      <c r="AB96" s="51" t="s">
        <v>1037</v>
      </c>
      <c r="AC96" s="67" t="s">
        <v>1177</v>
      </c>
    </row>
    <row r="97" spans="1:29" ht="63.75" x14ac:dyDescent="0.2">
      <c r="A97" s="45">
        <v>44743</v>
      </c>
      <c r="B97" s="14" t="s">
        <v>1370</v>
      </c>
      <c r="C97" s="14" t="s">
        <v>1130</v>
      </c>
      <c r="D97" s="14" t="s">
        <v>1371</v>
      </c>
      <c r="E97" s="14" t="s">
        <v>2556</v>
      </c>
      <c r="F97" s="14" t="s">
        <v>26</v>
      </c>
      <c r="G97" s="14" t="s">
        <v>722</v>
      </c>
      <c r="H97" s="14" t="s">
        <v>28</v>
      </c>
      <c r="I97" s="11">
        <f t="shared" si="8"/>
        <v>2</v>
      </c>
      <c r="J97" s="14" t="s">
        <v>32</v>
      </c>
      <c r="K97" s="11">
        <f t="shared" si="9"/>
        <v>2</v>
      </c>
      <c r="L97" s="14" t="s">
        <v>32</v>
      </c>
      <c r="M97" s="16">
        <f t="shared" si="10"/>
        <v>2</v>
      </c>
      <c r="N97" s="17">
        <f t="shared" si="11"/>
        <v>2</v>
      </c>
      <c r="O97" s="13" t="str">
        <f t="array" ref="O97">_xlfn.IFS(N97=1,"BAJA",N97=2,"MEDIA",N97=3,"ALTA")</f>
        <v>MEDIA</v>
      </c>
      <c r="P97" s="54" t="s">
        <v>2675</v>
      </c>
      <c r="Q97" s="49" t="s">
        <v>1130</v>
      </c>
      <c r="R97" s="49" t="s">
        <v>1752</v>
      </c>
      <c r="S97" s="49" t="s">
        <v>1752</v>
      </c>
      <c r="T97" s="49" t="s">
        <v>1753</v>
      </c>
      <c r="U97" s="49" t="s">
        <v>21</v>
      </c>
      <c r="V97" s="49" t="s">
        <v>748</v>
      </c>
      <c r="W97" s="49" t="s">
        <v>25</v>
      </c>
      <c r="X97" s="49" t="s">
        <v>27</v>
      </c>
      <c r="Y97" s="49" t="s">
        <v>35</v>
      </c>
      <c r="Z97" s="49" t="s">
        <v>984</v>
      </c>
      <c r="AA97" s="51" t="s">
        <v>1037</v>
      </c>
      <c r="AB97" s="51" t="s">
        <v>1037</v>
      </c>
      <c r="AC97" s="67" t="s">
        <v>1177</v>
      </c>
    </row>
    <row r="98" spans="1:29" ht="102" x14ac:dyDescent="0.2">
      <c r="A98" s="45">
        <v>44136</v>
      </c>
      <c r="B98" s="14" t="s">
        <v>1349</v>
      </c>
      <c r="C98" s="14" t="s">
        <v>1130</v>
      </c>
      <c r="D98" s="14" t="s">
        <v>1350</v>
      </c>
      <c r="E98" s="14" t="s">
        <v>2547</v>
      </c>
      <c r="F98" s="14" t="s">
        <v>26</v>
      </c>
      <c r="G98" s="14" t="s">
        <v>722</v>
      </c>
      <c r="H98" s="14" t="s">
        <v>28</v>
      </c>
      <c r="I98" s="11">
        <f t="shared" si="8"/>
        <v>2</v>
      </c>
      <c r="J98" s="14" t="s">
        <v>32</v>
      </c>
      <c r="K98" s="11">
        <f t="shared" si="9"/>
        <v>2</v>
      </c>
      <c r="L98" s="14" t="s">
        <v>32</v>
      </c>
      <c r="M98" s="16">
        <f t="shared" si="10"/>
        <v>2</v>
      </c>
      <c r="N98" s="17">
        <f t="shared" si="11"/>
        <v>2</v>
      </c>
      <c r="O98" s="13" t="str">
        <f t="array" ref="O98">_xlfn.IFS(N98=1,"BAJA",N98=2,"MEDIA",N98=3,"ALTA")</f>
        <v>MEDIA</v>
      </c>
      <c r="P98" s="54" t="s">
        <v>2676</v>
      </c>
      <c r="Q98" s="49" t="s">
        <v>1130</v>
      </c>
      <c r="R98" s="49" t="s">
        <v>1748</v>
      </c>
      <c r="S98" s="49" t="s">
        <v>1752</v>
      </c>
      <c r="T98" s="49" t="s">
        <v>1753</v>
      </c>
      <c r="U98" s="49" t="s">
        <v>21</v>
      </c>
      <c r="V98" s="49" t="s">
        <v>1176</v>
      </c>
      <c r="W98" s="49" t="s">
        <v>25</v>
      </c>
      <c r="X98" s="49" t="s">
        <v>27</v>
      </c>
      <c r="Y98" s="49" t="s">
        <v>35</v>
      </c>
      <c r="Z98" s="49" t="s">
        <v>984</v>
      </c>
      <c r="AA98" s="51" t="s">
        <v>1037</v>
      </c>
      <c r="AB98" s="51" t="s">
        <v>1037</v>
      </c>
      <c r="AC98" s="67" t="s">
        <v>1177</v>
      </c>
    </row>
    <row r="99" spans="1:29" ht="63.75" x14ac:dyDescent="0.2">
      <c r="A99" s="45">
        <v>44317</v>
      </c>
      <c r="B99" s="14" t="s">
        <v>2585</v>
      </c>
      <c r="C99" s="14" t="s">
        <v>1100</v>
      </c>
      <c r="D99" s="14" t="s">
        <v>1724</v>
      </c>
      <c r="E99" s="14" t="s">
        <v>2486</v>
      </c>
      <c r="F99" s="14" t="s">
        <v>26</v>
      </c>
      <c r="G99" s="14" t="s">
        <v>722</v>
      </c>
      <c r="H99" s="14" t="s">
        <v>40</v>
      </c>
      <c r="I99" s="11">
        <f t="shared" si="8"/>
        <v>3</v>
      </c>
      <c r="J99" s="14" t="s">
        <v>29</v>
      </c>
      <c r="K99" s="11">
        <f t="shared" si="9"/>
        <v>3</v>
      </c>
      <c r="L99" s="14" t="s">
        <v>29</v>
      </c>
      <c r="M99" s="16">
        <f t="shared" si="10"/>
        <v>3</v>
      </c>
      <c r="N99" s="17">
        <f t="shared" si="11"/>
        <v>3</v>
      </c>
      <c r="O99" s="13" t="str">
        <f t="array" ref="O99">_xlfn.IFS(N99=1,"BAJA",N99=2,"MEDIA",N99=3,"ALTA")</f>
        <v>ALTA</v>
      </c>
      <c r="P99" s="63" t="s">
        <v>2677</v>
      </c>
      <c r="Q99" s="49" t="s">
        <v>1805</v>
      </c>
      <c r="R99" s="49" t="s">
        <v>37</v>
      </c>
      <c r="S99" s="49" t="s">
        <v>1808</v>
      </c>
      <c r="T99" s="49" t="s">
        <v>1728</v>
      </c>
      <c r="U99" s="49" t="s">
        <v>1806</v>
      </c>
      <c r="V99" s="49" t="s">
        <v>748</v>
      </c>
      <c r="W99" s="49" t="s">
        <v>25</v>
      </c>
      <c r="X99" s="49" t="s">
        <v>27</v>
      </c>
      <c r="Y99" s="49" t="s">
        <v>739</v>
      </c>
      <c r="Z99" s="49" t="s">
        <v>984</v>
      </c>
      <c r="AA99" s="51" t="s">
        <v>1010</v>
      </c>
      <c r="AB99" s="51" t="s">
        <v>1010</v>
      </c>
      <c r="AC99" s="67" t="s">
        <v>1177</v>
      </c>
    </row>
    <row r="100" spans="1:29" ht="63.75" x14ac:dyDescent="0.2">
      <c r="A100" s="45">
        <v>45855</v>
      </c>
      <c r="B100" s="14" t="s">
        <v>2420</v>
      </c>
      <c r="C100" s="14" t="s">
        <v>1179</v>
      </c>
      <c r="D100" s="14" t="s">
        <v>1863</v>
      </c>
      <c r="E100" s="14" t="s">
        <v>1864</v>
      </c>
      <c r="F100" s="14" t="s">
        <v>26</v>
      </c>
      <c r="G100" s="14" t="s">
        <v>1860</v>
      </c>
      <c r="H100" s="14" t="s">
        <v>31</v>
      </c>
      <c r="I100" s="11">
        <f t="shared" si="8"/>
        <v>1</v>
      </c>
      <c r="J100" s="14" t="s">
        <v>34</v>
      </c>
      <c r="K100" s="11">
        <f t="shared" si="9"/>
        <v>1</v>
      </c>
      <c r="L100" s="14" t="s">
        <v>34</v>
      </c>
      <c r="M100" s="16">
        <f t="shared" si="10"/>
        <v>1</v>
      </c>
      <c r="N100" s="17">
        <f t="shared" si="11"/>
        <v>1</v>
      </c>
      <c r="O100" s="13" t="str">
        <f t="array" ref="O100">_xlfn.IFS(N100=1,"BAJA",N100=2,"MEDIA",N100=3,"ALTA")</f>
        <v>BAJA</v>
      </c>
      <c r="P100" s="63" t="s">
        <v>2678</v>
      </c>
      <c r="Q100" s="49" t="s">
        <v>2611</v>
      </c>
      <c r="R100" s="49" t="s">
        <v>1894</v>
      </c>
      <c r="S100" s="49" t="s">
        <v>1883</v>
      </c>
      <c r="T100" s="49" t="s">
        <v>21</v>
      </c>
      <c r="U100" s="49" t="s">
        <v>21</v>
      </c>
      <c r="V100" s="49" t="s">
        <v>748</v>
      </c>
      <c r="W100" s="49" t="s">
        <v>25</v>
      </c>
      <c r="X100" s="49" t="s">
        <v>27</v>
      </c>
      <c r="Y100" s="49" t="s">
        <v>35</v>
      </c>
      <c r="Z100" s="49" t="s">
        <v>726</v>
      </c>
      <c r="AA100" s="51" t="s">
        <v>2744</v>
      </c>
      <c r="AB100" s="51" t="s">
        <v>2744</v>
      </c>
      <c r="AC100" s="67" t="s">
        <v>1177</v>
      </c>
    </row>
    <row r="101" spans="1:29" ht="127.5" x14ac:dyDescent="0.2">
      <c r="A101" s="45">
        <v>43831</v>
      </c>
      <c r="B101" s="14" t="s">
        <v>1430</v>
      </c>
      <c r="C101" s="14" t="s">
        <v>1130</v>
      </c>
      <c r="D101" s="14" t="s">
        <v>2432</v>
      </c>
      <c r="E101" s="14" t="s">
        <v>2558</v>
      </c>
      <c r="F101" s="14" t="s">
        <v>26</v>
      </c>
      <c r="G101" s="14" t="s">
        <v>722</v>
      </c>
      <c r="H101" s="14" t="s">
        <v>28</v>
      </c>
      <c r="I101" s="11">
        <f t="shared" si="8"/>
        <v>2</v>
      </c>
      <c r="J101" s="14" t="s">
        <v>32</v>
      </c>
      <c r="K101" s="11">
        <f t="shared" si="9"/>
        <v>2</v>
      </c>
      <c r="L101" s="14" t="s">
        <v>32</v>
      </c>
      <c r="M101" s="16">
        <f t="shared" si="10"/>
        <v>2</v>
      </c>
      <c r="N101" s="17">
        <f t="shared" si="11"/>
        <v>2</v>
      </c>
      <c r="O101" s="13" t="str">
        <f t="array" ref="O101">_xlfn.IFS(N101=1,"BAJA",N101=2,"MEDIA",N101=3,"ALTA")</f>
        <v>MEDIA</v>
      </c>
      <c r="P101" s="54" t="s">
        <v>2679</v>
      </c>
      <c r="Q101" s="49" t="s">
        <v>1130</v>
      </c>
      <c r="R101" s="49" t="s">
        <v>1752</v>
      </c>
      <c r="S101" s="49" t="s">
        <v>1757</v>
      </c>
      <c r="T101" s="49" t="s">
        <v>1765</v>
      </c>
      <c r="U101" s="49" t="s">
        <v>21</v>
      </c>
      <c r="V101" s="49" t="s">
        <v>748</v>
      </c>
      <c r="W101" s="49" t="s">
        <v>25</v>
      </c>
      <c r="X101" s="49" t="s">
        <v>27</v>
      </c>
      <c r="Y101" s="49" t="s">
        <v>35</v>
      </c>
      <c r="Z101" s="49" t="s">
        <v>984</v>
      </c>
      <c r="AA101" s="51" t="s">
        <v>1037</v>
      </c>
      <c r="AB101" s="51" t="s">
        <v>1037</v>
      </c>
      <c r="AC101" s="67" t="s">
        <v>2489</v>
      </c>
    </row>
    <row r="102" spans="1:29" ht="127.5" x14ac:dyDescent="0.2">
      <c r="A102" s="45">
        <v>45658</v>
      </c>
      <c r="B102" s="58" t="s">
        <v>2358</v>
      </c>
      <c r="C102" s="14" t="s">
        <v>1189</v>
      </c>
      <c r="D102" s="14" t="s">
        <v>68</v>
      </c>
      <c r="E102" s="14" t="s">
        <v>69</v>
      </c>
      <c r="F102" s="14" t="s">
        <v>26</v>
      </c>
      <c r="G102" s="14" t="s">
        <v>995</v>
      </c>
      <c r="H102" s="14" t="s">
        <v>31</v>
      </c>
      <c r="I102" s="11">
        <f t="shared" ref="I102:I133" si="12">IF(H102="Informacion publica reservada",3,
IF(H102="Informacion publica clasificada",2,
IF(H102="Informacion publica",1,
IF(H102="No clasificada",1))))</f>
        <v>1</v>
      </c>
      <c r="J102" s="14" t="s">
        <v>29</v>
      </c>
      <c r="K102" s="11">
        <f t="shared" ref="K102:K109" si="13">IF(J102="Alta",3,
IF(J102="Media",2,
IF(J102="Baja",1,
IF(J102="No clasificada",1))))</f>
        <v>3</v>
      </c>
      <c r="L102" s="14" t="s">
        <v>32</v>
      </c>
      <c r="M102" s="16">
        <f t="shared" ref="M102:M109" si="14">IF(L102="Alta",3,
IF(L102="Media",2,
IF(L102="Baja",1,
IF(L102="No clasificada",1))))</f>
        <v>2</v>
      </c>
      <c r="N102" s="17">
        <f t="shared" ref="N102:N109" si="15">ROUNDUP(((I102+K102+M102)/3),0)</f>
        <v>2</v>
      </c>
      <c r="O102" s="13" t="str">
        <f t="array" ref="O102">_xlfn.IFS(N102=1,"BAJA",N102=2,"MEDIA",N102=3,"ALTA")</f>
        <v>MEDIA</v>
      </c>
      <c r="P102" s="54" t="s">
        <v>2680</v>
      </c>
      <c r="Q102" s="49" t="s">
        <v>1189</v>
      </c>
      <c r="R102" s="49" t="s">
        <v>1786</v>
      </c>
      <c r="S102" s="49" t="s">
        <v>1786</v>
      </c>
      <c r="T102" s="49" t="s">
        <v>68</v>
      </c>
      <c r="U102" s="49" t="s">
        <v>21</v>
      </c>
      <c r="V102" s="49" t="s">
        <v>744</v>
      </c>
      <c r="W102" s="49" t="s">
        <v>25</v>
      </c>
      <c r="X102" s="49" t="s">
        <v>27</v>
      </c>
      <c r="Y102" s="49" t="s">
        <v>35</v>
      </c>
      <c r="Z102" s="49" t="s">
        <v>984</v>
      </c>
      <c r="AA102" s="51" t="s">
        <v>2752</v>
      </c>
      <c r="AB102" s="51" t="s">
        <v>2752</v>
      </c>
      <c r="AC102" s="67" t="s">
        <v>2487</v>
      </c>
    </row>
    <row r="103" spans="1:29" ht="76.5" x14ac:dyDescent="0.2">
      <c r="A103" s="45">
        <v>45855</v>
      </c>
      <c r="B103" s="14" t="s">
        <v>2419</v>
      </c>
      <c r="C103" s="14" t="s">
        <v>1179</v>
      </c>
      <c r="D103" s="14" t="s">
        <v>1861</v>
      </c>
      <c r="E103" s="14" t="s">
        <v>1862</v>
      </c>
      <c r="F103" s="14" t="s">
        <v>26</v>
      </c>
      <c r="G103" s="14" t="s">
        <v>1860</v>
      </c>
      <c r="H103" s="14" t="s">
        <v>31</v>
      </c>
      <c r="I103" s="11">
        <f t="shared" si="12"/>
        <v>1</v>
      </c>
      <c r="J103" s="14" t="s">
        <v>34</v>
      </c>
      <c r="K103" s="11">
        <f t="shared" si="13"/>
        <v>1</v>
      </c>
      <c r="L103" s="14" t="s">
        <v>34</v>
      </c>
      <c r="M103" s="16">
        <f t="shared" si="14"/>
        <v>1</v>
      </c>
      <c r="N103" s="17">
        <f t="shared" si="15"/>
        <v>1</v>
      </c>
      <c r="O103" s="13" t="str">
        <f t="array" ref="O103">_xlfn.IFS(N103=1,"BAJA",N103=2,"MEDIA",N103=3,"ALTA")</f>
        <v>BAJA</v>
      </c>
      <c r="P103" s="54" t="s">
        <v>2681</v>
      </c>
      <c r="Q103" s="49" t="s">
        <v>2611</v>
      </c>
      <c r="R103" s="49" t="s">
        <v>1894</v>
      </c>
      <c r="S103" s="49" t="s">
        <v>1883</v>
      </c>
      <c r="T103" s="49" t="s">
        <v>21</v>
      </c>
      <c r="U103" s="49" t="s">
        <v>21</v>
      </c>
      <c r="V103" s="49" t="s">
        <v>748</v>
      </c>
      <c r="W103" s="49" t="s">
        <v>25</v>
      </c>
      <c r="X103" s="49" t="s">
        <v>27</v>
      </c>
      <c r="Y103" s="49" t="s">
        <v>35</v>
      </c>
      <c r="Z103" s="49" t="s">
        <v>726</v>
      </c>
      <c r="AA103" s="51" t="s">
        <v>2744</v>
      </c>
      <c r="AB103" s="51" t="s">
        <v>2744</v>
      </c>
      <c r="AC103" s="67" t="s">
        <v>1177</v>
      </c>
    </row>
    <row r="104" spans="1:29" ht="63.75" x14ac:dyDescent="0.2">
      <c r="A104" s="45">
        <v>45855</v>
      </c>
      <c r="B104" s="14" t="s">
        <v>2418</v>
      </c>
      <c r="C104" s="14" t="s">
        <v>1179</v>
      </c>
      <c r="D104" s="14" t="s">
        <v>1858</v>
      </c>
      <c r="E104" s="14" t="s">
        <v>1859</v>
      </c>
      <c r="F104" s="14" t="s">
        <v>26</v>
      </c>
      <c r="G104" s="14" t="s">
        <v>1860</v>
      </c>
      <c r="H104" s="14" t="s">
        <v>31</v>
      </c>
      <c r="I104" s="11">
        <f t="shared" si="12"/>
        <v>1</v>
      </c>
      <c r="J104" s="14" t="s">
        <v>34</v>
      </c>
      <c r="K104" s="11">
        <f t="shared" si="13"/>
        <v>1</v>
      </c>
      <c r="L104" s="14" t="s">
        <v>34</v>
      </c>
      <c r="M104" s="16">
        <f t="shared" si="14"/>
        <v>1</v>
      </c>
      <c r="N104" s="17">
        <f t="shared" si="15"/>
        <v>1</v>
      </c>
      <c r="O104" s="13" t="str">
        <f t="array" ref="O104">_xlfn.IFS(N104=1,"BAJA",N104=2,"MEDIA",N104=3,"ALTA")</f>
        <v>BAJA</v>
      </c>
      <c r="P104" s="54" t="s">
        <v>2682</v>
      </c>
      <c r="Q104" s="49" t="s">
        <v>2611</v>
      </c>
      <c r="R104" s="49" t="s">
        <v>1894</v>
      </c>
      <c r="S104" s="49" t="s">
        <v>1883</v>
      </c>
      <c r="T104" s="49" t="s">
        <v>21</v>
      </c>
      <c r="U104" s="49" t="s">
        <v>21</v>
      </c>
      <c r="V104" s="49" t="s">
        <v>748</v>
      </c>
      <c r="W104" s="49" t="s">
        <v>25</v>
      </c>
      <c r="X104" s="49" t="s">
        <v>27</v>
      </c>
      <c r="Y104" s="49" t="s">
        <v>35</v>
      </c>
      <c r="Z104" s="49" t="s">
        <v>726</v>
      </c>
      <c r="AA104" s="51" t="s">
        <v>2753</v>
      </c>
      <c r="AB104" s="51" t="s">
        <v>2753</v>
      </c>
      <c r="AC104" s="67" t="s">
        <v>1177</v>
      </c>
    </row>
    <row r="105" spans="1:29" ht="204" x14ac:dyDescent="0.2">
      <c r="A105" s="45">
        <v>44136</v>
      </c>
      <c r="B105" s="14" t="s">
        <v>1018</v>
      </c>
      <c r="C105" s="14" t="s">
        <v>978</v>
      </c>
      <c r="D105" s="14" t="s">
        <v>1019</v>
      </c>
      <c r="E105" s="14" t="s">
        <v>1020</v>
      </c>
      <c r="F105" s="14" t="s">
        <v>26</v>
      </c>
      <c r="G105" s="14" t="s">
        <v>1021</v>
      </c>
      <c r="H105" s="14" t="s">
        <v>31</v>
      </c>
      <c r="I105" s="11">
        <f t="shared" si="12"/>
        <v>1</v>
      </c>
      <c r="J105" s="14" t="s">
        <v>29</v>
      </c>
      <c r="K105" s="11">
        <f t="shared" si="13"/>
        <v>3</v>
      </c>
      <c r="L105" s="14" t="s">
        <v>29</v>
      </c>
      <c r="M105" s="16">
        <f t="shared" si="14"/>
        <v>3</v>
      </c>
      <c r="N105" s="17">
        <f t="shared" si="15"/>
        <v>3</v>
      </c>
      <c r="O105" s="13" t="str">
        <f t="array" ref="O105">_xlfn.IFS(N105=1,"BAJA",N105=2,"MEDIA",N105=3,"ALTA")</f>
        <v>ALTA</v>
      </c>
      <c r="P105" s="54" t="s">
        <v>2683</v>
      </c>
      <c r="Q105" s="49" t="s">
        <v>990</v>
      </c>
      <c r="R105" s="49" t="s">
        <v>981</v>
      </c>
      <c r="S105" s="49" t="s">
        <v>982</v>
      </c>
      <c r="T105" s="49" t="s">
        <v>1022</v>
      </c>
      <c r="U105" s="49" t="s">
        <v>997</v>
      </c>
      <c r="V105" s="49" t="s">
        <v>744</v>
      </c>
      <c r="W105" s="49" t="s">
        <v>25</v>
      </c>
      <c r="X105" s="49" t="s">
        <v>27</v>
      </c>
      <c r="Y105" s="49" t="s">
        <v>739</v>
      </c>
      <c r="Z105" s="49" t="s">
        <v>726</v>
      </c>
      <c r="AA105" s="51" t="s">
        <v>2741</v>
      </c>
      <c r="AB105" s="51" t="s">
        <v>2741</v>
      </c>
      <c r="AC105" s="67" t="s">
        <v>1023</v>
      </c>
    </row>
    <row r="106" spans="1:29" ht="127.5" x14ac:dyDescent="0.2">
      <c r="A106" s="45">
        <v>44317</v>
      </c>
      <c r="B106" s="14" t="s">
        <v>1355</v>
      </c>
      <c r="C106" s="14" t="s">
        <v>1130</v>
      </c>
      <c r="D106" s="14" t="s">
        <v>1469</v>
      </c>
      <c r="E106" s="14" t="s">
        <v>1470</v>
      </c>
      <c r="F106" s="14" t="s">
        <v>26</v>
      </c>
      <c r="G106" s="14" t="s">
        <v>722</v>
      </c>
      <c r="H106" s="14" t="s">
        <v>31</v>
      </c>
      <c r="I106" s="11">
        <f t="shared" si="12"/>
        <v>1</v>
      </c>
      <c r="J106" s="14" t="s">
        <v>32</v>
      </c>
      <c r="K106" s="11">
        <f t="shared" si="13"/>
        <v>2</v>
      </c>
      <c r="L106" s="14" t="s">
        <v>32</v>
      </c>
      <c r="M106" s="16">
        <f t="shared" si="14"/>
        <v>2</v>
      </c>
      <c r="N106" s="17">
        <f t="shared" si="15"/>
        <v>2</v>
      </c>
      <c r="O106" s="13" t="str">
        <f t="array" ref="O106">_xlfn.IFS(N106=1,"BAJA",N106=2,"MEDIA",N106=3,"ALTA")</f>
        <v>MEDIA</v>
      </c>
      <c r="P106" s="54" t="s">
        <v>2684</v>
      </c>
      <c r="Q106" s="49" t="s">
        <v>50</v>
      </c>
      <c r="R106" s="49" t="s">
        <v>37</v>
      </c>
      <c r="S106" s="49" t="s">
        <v>1768</v>
      </c>
      <c r="T106" s="49" t="s">
        <v>55</v>
      </c>
      <c r="U106" s="49" t="s">
        <v>1469</v>
      </c>
      <c r="V106" s="49" t="s">
        <v>748</v>
      </c>
      <c r="W106" s="49" t="s">
        <v>25</v>
      </c>
      <c r="X106" s="49" t="s">
        <v>27</v>
      </c>
      <c r="Y106" s="49" t="s">
        <v>35</v>
      </c>
      <c r="Z106" s="49" t="s">
        <v>984</v>
      </c>
      <c r="AA106" s="51" t="s">
        <v>1037</v>
      </c>
      <c r="AB106" s="51" t="s">
        <v>1037</v>
      </c>
      <c r="AC106" s="67" t="s">
        <v>2487</v>
      </c>
    </row>
    <row r="107" spans="1:29" ht="76.5" x14ac:dyDescent="0.2">
      <c r="A107" s="45">
        <v>44136</v>
      </c>
      <c r="B107" s="14" t="s">
        <v>1355</v>
      </c>
      <c r="C107" s="14" t="s">
        <v>1130</v>
      </c>
      <c r="D107" s="14" t="s">
        <v>2549</v>
      </c>
      <c r="E107" s="14" t="s">
        <v>2552</v>
      </c>
      <c r="F107" s="14" t="s">
        <v>26</v>
      </c>
      <c r="G107" s="14" t="s">
        <v>722</v>
      </c>
      <c r="H107" s="14" t="s">
        <v>28</v>
      </c>
      <c r="I107" s="11">
        <f t="shared" si="12"/>
        <v>2</v>
      </c>
      <c r="J107" s="14" t="s">
        <v>32</v>
      </c>
      <c r="K107" s="11">
        <f t="shared" si="13"/>
        <v>2</v>
      </c>
      <c r="L107" s="14" t="s">
        <v>32</v>
      </c>
      <c r="M107" s="16">
        <f t="shared" si="14"/>
        <v>2</v>
      </c>
      <c r="N107" s="17">
        <f t="shared" si="15"/>
        <v>2</v>
      </c>
      <c r="O107" s="13" t="str">
        <f t="array" ref="O107">_xlfn.IFS(N107=1,"BAJA",N107=2,"MEDIA",N107=3,"ALTA")</f>
        <v>MEDIA</v>
      </c>
      <c r="P107" s="54" t="s">
        <v>2685</v>
      </c>
      <c r="Q107" s="49" t="s">
        <v>1130</v>
      </c>
      <c r="R107" s="49" t="s">
        <v>1748</v>
      </c>
      <c r="S107" s="49" t="s">
        <v>1752</v>
      </c>
      <c r="T107" s="49" t="s">
        <v>55</v>
      </c>
      <c r="U107" s="49" t="s">
        <v>1469</v>
      </c>
      <c r="V107" s="49" t="s">
        <v>748</v>
      </c>
      <c r="W107" s="49" t="s">
        <v>25</v>
      </c>
      <c r="X107" s="49" t="s">
        <v>27</v>
      </c>
      <c r="Y107" s="49" t="s">
        <v>35</v>
      </c>
      <c r="Z107" s="49" t="s">
        <v>984</v>
      </c>
      <c r="AA107" s="51" t="s">
        <v>1037</v>
      </c>
      <c r="AB107" s="51" t="s">
        <v>1037</v>
      </c>
      <c r="AC107" s="67" t="s">
        <v>1178</v>
      </c>
    </row>
    <row r="108" spans="1:29" ht="89.25" x14ac:dyDescent="0.2">
      <c r="A108" s="45">
        <v>45845</v>
      </c>
      <c r="B108" s="13" t="s">
        <v>2186</v>
      </c>
      <c r="C108" s="14" t="s">
        <v>654</v>
      </c>
      <c r="D108" s="14" t="s">
        <v>687</v>
      </c>
      <c r="E108" s="14" t="s">
        <v>718</v>
      </c>
      <c r="F108" s="14" t="s">
        <v>26</v>
      </c>
      <c r="G108" s="14" t="s">
        <v>722</v>
      </c>
      <c r="H108" s="14" t="s">
        <v>31</v>
      </c>
      <c r="I108" s="11">
        <f t="shared" si="12"/>
        <v>1</v>
      </c>
      <c r="J108" s="14" t="s">
        <v>32</v>
      </c>
      <c r="K108" s="11">
        <f t="shared" si="13"/>
        <v>2</v>
      </c>
      <c r="L108" s="14" t="s">
        <v>32</v>
      </c>
      <c r="M108" s="16">
        <f t="shared" si="14"/>
        <v>2</v>
      </c>
      <c r="N108" s="17">
        <f t="shared" si="15"/>
        <v>2</v>
      </c>
      <c r="O108" s="13" t="str">
        <f t="array" ref="O108">_xlfn.IFS(N108=1,"BAJA",N108=2,"MEDIA",N108=3,"ALTA")</f>
        <v>MEDIA</v>
      </c>
      <c r="P108" s="54" t="s">
        <v>2686</v>
      </c>
      <c r="Q108" s="49" t="s">
        <v>654</v>
      </c>
      <c r="R108" s="49" t="s">
        <v>736</v>
      </c>
      <c r="S108" s="49" t="s">
        <v>725</v>
      </c>
      <c r="T108" s="49" t="s">
        <v>21</v>
      </c>
      <c r="U108" s="49" t="s">
        <v>21</v>
      </c>
      <c r="V108" s="49" t="s">
        <v>744</v>
      </c>
      <c r="W108" s="49" t="s">
        <v>25</v>
      </c>
      <c r="X108" s="49" t="s">
        <v>27</v>
      </c>
      <c r="Y108" s="49" t="s">
        <v>739</v>
      </c>
      <c r="Z108" s="49" t="s">
        <v>726</v>
      </c>
      <c r="AA108" s="51" t="s">
        <v>2741</v>
      </c>
      <c r="AB108" s="51" t="s">
        <v>2741</v>
      </c>
      <c r="AC108" s="68" t="s">
        <v>1177</v>
      </c>
    </row>
    <row r="109" spans="1:29" ht="63.75" x14ac:dyDescent="0.2">
      <c r="A109" s="45">
        <v>45845</v>
      </c>
      <c r="B109" s="13" t="s">
        <v>2157</v>
      </c>
      <c r="C109" s="14" t="s">
        <v>654</v>
      </c>
      <c r="D109" s="14" t="s">
        <v>658</v>
      </c>
      <c r="E109" s="14" t="s">
        <v>691</v>
      </c>
      <c r="F109" s="14" t="s">
        <v>26</v>
      </c>
      <c r="G109" s="14" t="s">
        <v>722</v>
      </c>
      <c r="H109" s="14" t="s">
        <v>31</v>
      </c>
      <c r="I109" s="11">
        <f t="shared" si="12"/>
        <v>1</v>
      </c>
      <c r="J109" s="14" t="s">
        <v>32</v>
      </c>
      <c r="K109" s="11">
        <f t="shared" si="13"/>
        <v>2</v>
      </c>
      <c r="L109" s="14" t="s">
        <v>32</v>
      </c>
      <c r="M109" s="16">
        <f t="shared" si="14"/>
        <v>2</v>
      </c>
      <c r="N109" s="17">
        <f t="shared" si="15"/>
        <v>2</v>
      </c>
      <c r="O109" s="13" t="str">
        <f t="array" ref="O109">_xlfn.IFS(N109=1,"BAJA",N109=2,"MEDIA",N109=3,"ALTA")</f>
        <v>MEDIA</v>
      </c>
      <c r="P109" s="54" t="s">
        <v>2687</v>
      </c>
      <c r="Q109" s="49" t="s">
        <v>654</v>
      </c>
      <c r="R109" s="49" t="s">
        <v>727</v>
      </c>
      <c r="S109" s="49" t="s">
        <v>730</v>
      </c>
      <c r="T109" s="49" t="s">
        <v>33</v>
      </c>
      <c r="U109" s="49" t="s">
        <v>2636</v>
      </c>
      <c r="V109" s="49" t="s">
        <v>733</v>
      </c>
      <c r="W109" s="49" t="s">
        <v>25</v>
      </c>
      <c r="X109" s="49" t="s">
        <v>734</v>
      </c>
      <c r="Y109" s="49" t="s">
        <v>735</v>
      </c>
      <c r="Z109" s="49" t="s">
        <v>726</v>
      </c>
      <c r="AA109" s="51" t="s">
        <v>2741</v>
      </c>
      <c r="AB109" s="51" t="s">
        <v>2741</v>
      </c>
      <c r="AC109" s="68" t="s">
        <v>1177</v>
      </c>
    </row>
    <row r="110" spans="1:29" ht="127.5" x14ac:dyDescent="0.2">
      <c r="A110" s="45">
        <v>45233</v>
      </c>
      <c r="B110" s="14" t="s">
        <v>2270</v>
      </c>
      <c r="C110" s="14" t="s">
        <v>1130</v>
      </c>
      <c r="D110" s="14" t="s">
        <v>1453</v>
      </c>
      <c r="E110" s="14" t="s">
        <v>1454</v>
      </c>
      <c r="F110" s="14" t="s">
        <v>26</v>
      </c>
      <c r="G110" s="14" t="s">
        <v>1922</v>
      </c>
      <c r="H110" s="14" t="s">
        <v>31</v>
      </c>
      <c r="I110" s="11">
        <f t="shared" si="12"/>
        <v>1</v>
      </c>
      <c r="J110" s="14" t="s">
        <v>32</v>
      </c>
      <c r="K110" s="11">
        <v>2</v>
      </c>
      <c r="L110" s="14" t="s">
        <v>32</v>
      </c>
      <c r="M110" s="16">
        <v>2</v>
      </c>
      <c r="N110" s="17">
        <v>2</v>
      </c>
      <c r="O110" s="13" t="s">
        <v>1103</v>
      </c>
      <c r="P110" s="54" t="s">
        <v>2688</v>
      </c>
      <c r="Q110" s="49" t="s">
        <v>50</v>
      </c>
      <c r="R110" s="49" t="s">
        <v>37</v>
      </c>
      <c r="S110" s="49" t="s">
        <v>1768</v>
      </c>
      <c r="T110" s="49" t="s">
        <v>1773</v>
      </c>
      <c r="U110" s="49" t="s">
        <v>1776</v>
      </c>
      <c r="V110" s="49" t="s">
        <v>744</v>
      </c>
      <c r="W110" s="49" t="s">
        <v>25</v>
      </c>
      <c r="X110" s="49" t="s">
        <v>27</v>
      </c>
      <c r="Y110" s="49" t="s">
        <v>35</v>
      </c>
      <c r="Z110" s="51" t="s">
        <v>984</v>
      </c>
      <c r="AA110" s="51" t="s">
        <v>1037</v>
      </c>
      <c r="AB110" s="51" t="s">
        <v>1037</v>
      </c>
      <c r="AC110" s="67" t="s">
        <v>2487</v>
      </c>
    </row>
    <row r="111" spans="1:29" ht="63.75" x14ac:dyDescent="0.2">
      <c r="A111" s="45">
        <v>44317</v>
      </c>
      <c r="B111" s="14" t="s">
        <v>1711</v>
      </c>
      <c r="C111" s="14" t="s">
        <v>1100</v>
      </c>
      <c r="D111" s="14" t="s">
        <v>1962</v>
      </c>
      <c r="E111" s="14" t="s">
        <v>2481</v>
      </c>
      <c r="F111" s="14" t="s">
        <v>26</v>
      </c>
      <c r="G111" s="14" t="s">
        <v>722</v>
      </c>
      <c r="H111" s="14" t="s">
        <v>28</v>
      </c>
      <c r="I111" s="11">
        <f t="shared" si="12"/>
        <v>2</v>
      </c>
      <c r="J111" s="14" t="s">
        <v>32</v>
      </c>
      <c r="K111" s="11">
        <f t="shared" ref="K111:K116" si="16">IF(J111="Alta",3,
IF(J111="Media",2,
IF(J111="Baja",1,
IF(J111="No clasificada",1))))</f>
        <v>2</v>
      </c>
      <c r="L111" s="14" t="s">
        <v>29</v>
      </c>
      <c r="M111" s="16">
        <f t="shared" ref="M111:M116" si="17">IF(L111="Alta",3,
IF(L111="Media",2,
IF(L111="Baja",1,
IF(L111="No clasificada",1))))</f>
        <v>3</v>
      </c>
      <c r="N111" s="17">
        <f>ROUNDUP(((I111+K111+M111)/3),0)</f>
        <v>3</v>
      </c>
      <c r="O111" s="13" t="str">
        <f t="array" ref="O111">_xlfn.IFS(N111=1,"BAJA",N111=2,"MEDIA",N111=3,"ALTA")</f>
        <v>ALTA</v>
      </c>
      <c r="P111" s="54" t="s">
        <v>2689</v>
      </c>
      <c r="Q111" s="49" t="s">
        <v>1805</v>
      </c>
      <c r="R111" s="49" t="s">
        <v>37</v>
      </c>
      <c r="S111" s="49" t="s">
        <v>48</v>
      </c>
      <c r="T111" s="49" t="s">
        <v>1728</v>
      </c>
      <c r="U111" s="49" t="s">
        <v>1806</v>
      </c>
      <c r="V111" s="49" t="s">
        <v>748</v>
      </c>
      <c r="W111" s="49" t="s">
        <v>25</v>
      </c>
      <c r="X111" s="49" t="s">
        <v>27</v>
      </c>
      <c r="Y111" s="49" t="s">
        <v>739</v>
      </c>
      <c r="Z111" s="49" t="s">
        <v>984</v>
      </c>
      <c r="AA111" s="51" t="s">
        <v>1010</v>
      </c>
      <c r="AB111" s="51" t="s">
        <v>1010</v>
      </c>
      <c r="AC111" s="67" t="s">
        <v>1177</v>
      </c>
    </row>
    <row r="112" spans="1:29" ht="76.5" x14ac:dyDescent="0.2">
      <c r="A112" s="45">
        <v>44317</v>
      </c>
      <c r="B112" s="14" t="s">
        <v>1715</v>
      </c>
      <c r="C112" s="14" t="s">
        <v>1100</v>
      </c>
      <c r="D112" s="14" t="s">
        <v>1964</v>
      </c>
      <c r="E112" s="14" t="s">
        <v>2560</v>
      </c>
      <c r="F112" s="14" t="s">
        <v>26</v>
      </c>
      <c r="G112" s="14" t="s">
        <v>722</v>
      </c>
      <c r="H112" s="14" t="s">
        <v>40</v>
      </c>
      <c r="I112" s="11">
        <f t="shared" si="12"/>
        <v>3</v>
      </c>
      <c r="J112" s="14" t="s">
        <v>29</v>
      </c>
      <c r="K112" s="11">
        <f t="shared" si="16"/>
        <v>3</v>
      </c>
      <c r="L112" s="14" t="s">
        <v>29</v>
      </c>
      <c r="M112" s="16">
        <f t="shared" si="17"/>
        <v>3</v>
      </c>
      <c r="N112" s="17">
        <f>ROUNDUP(((I112+K112+M112)/3),0)</f>
        <v>3</v>
      </c>
      <c r="O112" s="13" t="str">
        <f t="array" ref="O112">_xlfn.IFS(N112=1,"BAJA",N112=2,"MEDIA",N112=3,"ALTA")</f>
        <v>ALTA</v>
      </c>
      <c r="P112" s="54" t="s">
        <v>2690</v>
      </c>
      <c r="Q112" s="49" t="s">
        <v>1805</v>
      </c>
      <c r="R112" s="49" t="s">
        <v>37</v>
      </c>
      <c r="S112" s="49" t="s">
        <v>48</v>
      </c>
      <c r="T112" s="49" t="s">
        <v>1728</v>
      </c>
      <c r="U112" s="49" t="s">
        <v>1807</v>
      </c>
      <c r="V112" s="49" t="s">
        <v>748</v>
      </c>
      <c r="W112" s="49" t="s">
        <v>25</v>
      </c>
      <c r="X112" s="49" t="s">
        <v>27</v>
      </c>
      <c r="Y112" s="49" t="s">
        <v>739</v>
      </c>
      <c r="Z112" s="49" t="s">
        <v>984</v>
      </c>
      <c r="AA112" s="51" t="s">
        <v>1010</v>
      </c>
      <c r="AB112" s="51" t="s">
        <v>1010</v>
      </c>
      <c r="AC112" s="67" t="s">
        <v>1177</v>
      </c>
    </row>
    <row r="113" spans="1:29" ht="76.5" x14ac:dyDescent="0.2">
      <c r="A113" s="45">
        <v>40674</v>
      </c>
      <c r="B113" s="14" t="s">
        <v>2271</v>
      </c>
      <c r="C113" s="14" t="s">
        <v>1130</v>
      </c>
      <c r="D113" s="14" t="s">
        <v>1903</v>
      </c>
      <c r="E113" s="14" t="s">
        <v>1381</v>
      </c>
      <c r="F113" s="14" t="s">
        <v>44</v>
      </c>
      <c r="G113" s="14" t="s">
        <v>1919</v>
      </c>
      <c r="H113" s="14" t="s">
        <v>31</v>
      </c>
      <c r="I113" s="11">
        <f t="shared" si="12"/>
        <v>1</v>
      </c>
      <c r="J113" s="14" t="s">
        <v>29</v>
      </c>
      <c r="K113" s="11">
        <f t="shared" si="16"/>
        <v>3</v>
      </c>
      <c r="L113" s="14" t="s">
        <v>29</v>
      </c>
      <c r="M113" s="16">
        <f t="shared" si="17"/>
        <v>3</v>
      </c>
      <c r="N113" s="17">
        <f>ROUNDUP(((I113+K113+M113)/3),0)</f>
        <v>3</v>
      </c>
      <c r="O113" s="13" t="str">
        <f t="array" ref="O113">_xlfn.IFS(N113=1,"BAJA",N113=2,"MEDIA",N113=3,"ALTA")</f>
        <v>ALTA</v>
      </c>
      <c r="P113" s="54" t="s">
        <v>2691</v>
      </c>
      <c r="Q113" s="49" t="s">
        <v>1130</v>
      </c>
      <c r="R113" s="49" t="s">
        <v>1752</v>
      </c>
      <c r="S113" s="49" t="s">
        <v>1752</v>
      </c>
      <c r="T113" s="49" t="s">
        <v>1756</v>
      </c>
      <c r="U113" s="49" t="s">
        <v>21</v>
      </c>
      <c r="V113" s="49" t="s">
        <v>21</v>
      </c>
      <c r="W113" s="49" t="s">
        <v>25</v>
      </c>
      <c r="X113" s="49" t="s">
        <v>27</v>
      </c>
      <c r="Y113" s="49" t="s">
        <v>35</v>
      </c>
      <c r="Z113" s="49" t="s">
        <v>726</v>
      </c>
      <c r="AA113" s="51" t="s">
        <v>2744</v>
      </c>
      <c r="AB113" s="51" t="s">
        <v>2744</v>
      </c>
      <c r="AC113" s="67" t="s">
        <v>1178</v>
      </c>
    </row>
    <row r="114" spans="1:29" ht="63.75" x14ac:dyDescent="0.2">
      <c r="A114" s="45">
        <v>44854</v>
      </c>
      <c r="B114" s="14" t="s">
        <v>1690</v>
      </c>
      <c r="C114" s="14" t="s">
        <v>1013</v>
      </c>
      <c r="D114" s="14" t="s">
        <v>1691</v>
      </c>
      <c r="E114" s="14" t="s">
        <v>1692</v>
      </c>
      <c r="F114" s="14" t="s">
        <v>26</v>
      </c>
      <c r="G114" s="14" t="s">
        <v>722</v>
      </c>
      <c r="H114" s="14" t="s">
        <v>28</v>
      </c>
      <c r="I114" s="11">
        <f t="shared" si="12"/>
        <v>2</v>
      </c>
      <c r="J114" s="14" t="s">
        <v>34</v>
      </c>
      <c r="K114" s="11">
        <f t="shared" si="16"/>
        <v>1</v>
      </c>
      <c r="L114" s="14" t="s">
        <v>34</v>
      </c>
      <c r="M114" s="16">
        <f t="shared" si="17"/>
        <v>1</v>
      </c>
      <c r="N114" s="17">
        <f>ROUND(((I114+K114+M114)/3),0)</f>
        <v>1</v>
      </c>
      <c r="O114" s="13" t="str">
        <f t="array" ref="O114">_xlfn.IFS(N114=1,"BAJA",N114=2,"MEDIA",N114=3,"ALTA")</f>
        <v>BAJA</v>
      </c>
      <c r="P114" s="54" t="s">
        <v>2692</v>
      </c>
      <c r="Q114" s="49" t="s">
        <v>1013</v>
      </c>
      <c r="R114" s="49" t="s">
        <v>85</v>
      </c>
      <c r="S114" s="49" t="s">
        <v>1804</v>
      </c>
      <c r="T114" s="49" t="s">
        <v>21</v>
      </c>
      <c r="U114" s="49" t="s">
        <v>21</v>
      </c>
      <c r="V114" s="49" t="s">
        <v>748</v>
      </c>
      <c r="W114" s="49" t="s">
        <v>25</v>
      </c>
      <c r="X114" s="49" t="s">
        <v>1169</v>
      </c>
      <c r="Y114" s="49" t="s">
        <v>739</v>
      </c>
      <c r="Z114" s="49" t="s">
        <v>726</v>
      </c>
      <c r="AA114" s="51" t="s">
        <v>2745</v>
      </c>
      <c r="AB114" s="51" t="s">
        <v>2745</v>
      </c>
      <c r="AC114" s="67" t="s">
        <v>1177</v>
      </c>
    </row>
    <row r="115" spans="1:29" ht="72" customHeight="1" x14ac:dyDescent="0.2">
      <c r="A115" s="45">
        <v>43952</v>
      </c>
      <c r="B115" s="59" t="s">
        <v>2500</v>
      </c>
      <c r="C115" s="14" t="s">
        <v>1186</v>
      </c>
      <c r="D115" s="14" t="s">
        <v>2520</v>
      </c>
      <c r="E115" s="14" t="s">
        <v>2501</v>
      </c>
      <c r="F115" s="14" t="s">
        <v>26</v>
      </c>
      <c r="G115" s="14" t="s">
        <v>722</v>
      </c>
      <c r="H115" s="14" t="s">
        <v>28</v>
      </c>
      <c r="I115" s="11">
        <f t="shared" si="12"/>
        <v>2</v>
      </c>
      <c r="J115" s="14" t="s">
        <v>34</v>
      </c>
      <c r="K115" s="11">
        <f t="shared" si="16"/>
        <v>1</v>
      </c>
      <c r="L115" s="14" t="s">
        <v>34</v>
      </c>
      <c r="M115" s="16">
        <f t="shared" si="17"/>
        <v>1</v>
      </c>
      <c r="N115" s="17">
        <f>ROUNDUP(((I115+K115+M115)/3),0)</f>
        <v>2</v>
      </c>
      <c r="O115" s="13" t="str">
        <f t="array" ref="O115">_xlfn.IFS(N115=1,"BAJA",N115=2,"MEDIA",N115=3,"ALTA")</f>
        <v>MEDIA</v>
      </c>
      <c r="P115" s="54" t="s">
        <v>2693</v>
      </c>
      <c r="Q115" s="49" t="s">
        <v>1186</v>
      </c>
      <c r="R115" s="49" t="s">
        <v>2513</v>
      </c>
      <c r="S115" s="49" t="s">
        <v>2514</v>
      </c>
      <c r="T115" s="49" t="s">
        <v>1731</v>
      </c>
      <c r="U115" s="49" t="s">
        <v>1732</v>
      </c>
      <c r="V115" s="49" t="s">
        <v>1008</v>
      </c>
      <c r="W115" s="49" t="s">
        <v>25</v>
      </c>
      <c r="X115" s="49" t="s">
        <v>1169</v>
      </c>
      <c r="Y115" s="49" t="s">
        <v>739</v>
      </c>
      <c r="Z115" s="49" t="s">
        <v>726</v>
      </c>
      <c r="AA115" s="51" t="s">
        <v>2745</v>
      </c>
      <c r="AB115" s="51" t="s">
        <v>2745</v>
      </c>
      <c r="AC115" s="67" t="s">
        <v>1177</v>
      </c>
    </row>
    <row r="116" spans="1:29" ht="108" customHeight="1" x14ac:dyDescent="0.2">
      <c r="A116" s="45">
        <v>44760</v>
      </c>
      <c r="B116" s="14" t="s">
        <v>2510</v>
      </c>
      <c r="C116" s="14" t="s">
        <v>1186</v>
      </c>
      <c r="D116" s="37" t="s">
        <v>2519</v>
      </c>
      <c r="E116" s="14" t="s">
        <v>2528</v>
      </c>
      <c r="F116" s="14" t="s">
        <v>26</v>
      </c>
      <c r="G116" s="14" t="s">
        <v>722</v>
      </c>
      <c r="H116" s="14" t="s">
        <v>28</v>
      </c>
      <c r="I116" s="11">
        <f t="shared" si="12"/>
        <v>2</v>
      </c>
      <c r="J116" s="14" t="s">
        <v>32</v>
      </c>
      <c r="K116" s="11">
        <f t="shared" si="16"/>
        <v>2</v>
      </c>
      <c r="L116" s="14" t="s">
        <v>32</v>
      </c>
      <c r="M116" s="16">
        <f t="shared" si="17"/>
        <v>2</v>
      </c>
      <c r="N116" s="17">
        <f>ROUNDUP(((I116+K116+M116)/3),0)</f>
        <v>2</v>
      </c>
      <c r="O116" s="13" t="str">
        <f t="array" ref="O116">_xlfn.IFS(N116=1,"BAJA",N116=2,"MEDIA",N116=3,"ALTA")</f>
        <v>MEDIA</v>
      </c>
      <c r="P116" s="54" t="s">
        <v>2694</v>
      </c>
      <c r="Q116" s="49" t="s">
        <v>1186</v>
      </c>
      <c r="R116" s="49" t="s">
        <v>2513</v>
      </c>
      <c r="S116" s="49" t="s">
        <v>2514</v>
      </c>
      <c r="T116" s="49" t="s">
        <v>33</v>
      </c>
      <c r="U116" s="49" t="s">
        <v>1770</v>
      </c>
      <c r="V116" s="49" t="s">
        <v>733</v>
      </c>
      <c r="W116" s="49" t="s">
        <v>25</v>
      </c>
      <c r="X116" s="49" t="s">
        <v>1169</v>
      </c>
      <c r="Y116" s="49" t="s">
        <v>35</v>
      </c>
      <c r="Z116" s="49" t="s">
        <v>984</v>
      </c>
      <c r="AA116" s="51" t="s">
        <v>2746</v>
      </c>
      <c r="AB116" s="51" t="s">
        <v>2746</v>
      </c>
      <c r="AC116" s="67" t="s">
        <v>1177</v>
      </c>
    </row>
    <row r="117" spans="1:29" ht="56.45" customHeight="1" x14ac:dyDescent="0.2">
      <c r="A117" s="45">
        <v>45233</v>
      </c>
      <c r="B117" s="14" t="s">
        <v>1485</v>
      </c>
      <c r="C117" s="14" t="s">
        <v>1130</v>
      </c>
      <c r="D117" s="14" t="s">
        <v>1486</v>
      </c>
      <c r="E117" s="14" t="s">
        <v>2542</v>
      </c>
      <c r="F117" s="14" t="s">
        <v>26</v>
      </c>
      <c r="G117" s="14" t="s">
        <v>722</v>
      </c>
      <c r="H117" s="14" t="s">
        <v>31</v>
      </c>
      <c r="I117" s="11">
        <f t="shared" si="12"/>
        <v>1</v>
      </c>
      <c r="J117" s="14" t="s">
        <v>32</v>
      </c>
      <c r="K117" s="11">
        <v>2</v>
      </c>
      <c r="L117" s="14" t="s">
        <v>32</v>
      </c>
      <c r="M117" s="16">
        <v>2</v>
      </c>
      <c r="N117" s="17">
        <v>2</v>
      </c>
      <c r="O117" s="13" t="s">
        <v>1103</v>
      </c>
      <c r="P117" s="54" t="s">
        <v>2695</v>
      </c>
      <c r="Q117" s="49" t="s">
        <v>50</v>
      </c>
      <c r="R117" s="49" t="s">
        <v>37</v>
      </c>
      <c r="S117" s="49" t="s">
        <v>1768</v>
      </c>
      <c r="T117" s="49" t="s">
        <v>55</v>
      </c>
      <c r="U117" s="49" t="s">
        <v>21</v>
      </c>
      <c r="V117" s="49" t="s">
        <v>748</v>
      </c>
      <c r="W117" s="49" t="s">
        <v>25</v>
      </c>
      <c r="X117" s="49" t="s">
        <v>27</v>
      </c>
      <c r="Y117" s="49" t="s">
        <v>35</v>
      </c>
      <c r="Z117" s="49" t="s">
        <v>984</v>
      </c>
      <c r="AA117" s="51" t="s">
        <v>1037</v>
      </c>
      <c r="AB117" s="51" t="s">
        <v>1037</v>
      </c>
      <c r="AC117" s="67" t="s">
        <v>2487</v>
      </c>
    </row>
    <row r="118" spans="1:29" ht="73.900000000000006" customHeight="1" x14ac:dyDescent="0.2">
      <c r="A118" s="45">
        <v>44760</v>
      </c>
      <c r="B118" s="14" t="s">
        <v>2509</v>
      </c>
      <c r="C118" s="14" t="s">
        <v>1186</v>
      </c>
      <c r="D118" s="14" t="s">
        <v>2521</v>
      </c>
      <c r="E118" s="14" t="s">
        <v>2529</v>
      </c>
      <c r="F118" s="14" t="s">
        <v>26</v>
      </c>
      <c r="G118" s="14" t="s">
        <v>722</v>
      </c>
      <c r="H118" s="14" t="s">
        <v>28</v>
      </c>
      <c r="I118" s="11">
        <f t="shared" si="12"/>
        <v>2</v>
      </c>
      <c r="J118" s="14" t="s">
        <v>32</v>
      </c>
      <c r="K118" s="11">
        <f t="shared" ref="K118:K149" si="18">IF(J118="Alta",3,
IF(J118="Media",2,
IF(J118="Baja",1,
IF(J118="No clasificada",1))))</f>
        <v>2</v>
      </c>
      <c r="L118" s="14" t="s">
        <v>32</v>
      </c>
      <c r="M118" s="16">
        <f t="shared" ref="M118:M149" si="19">IF(L118="Alta",3,
IF(L118="Media",2,
IF(L118="Baja",1,
IF(L118="No clasificada",1))))</f>
        <v>2</v>
      </c>
      <c r="N118" s="17">
        <f t="shared" ref="N118:N159" si="20">ROUNDUP(((I118+K118+M118)/3),0)</f>
        <v>2</v>
      </c>
      <c r="O118" s="13" t="str">
        <f t="array" ref="O118">_xlfn.IFS(N118=1,"BAJA",N118=2,"MEDIA",N118=3,"ALTA")</f>
        <v>MEDIA</v>
      </c>
      <c r="P118" s="54" t="s">
        <v>2696</v>
      </c>
      <c r="Q118" s="49" t="s">
        <v>1186</v>
      </c>
      <c r="R118" s="49" t="s">
        <v>2513</v>
      </c>
      <c r="S118" s="49" t="s">
        <v>2514</v>
      </c>
      <c r="T118" s="49" t="s">
        <v>21</v>
      </c>
      <c r="U118" s="49" t="s">
        <v>21</v>
      </c>
      <c r="V118" s="49" t="s">
        <v>733</v>
      </c>
      <c r="W118" s="49" t="s">
        <v>25</v>
      </c>
      <c r="X118" s="49" t="s">
        <v>1169</v>
      </c>
      <c r="Y118" s="49" t="s">
        <v>35</v>
      </c>
      <c r="Z118" s="49" t="s">
        <v>984</v>
      </c>
      <c r="AA118" s="51" t="s">
        <v>2745</v>
      </c>
      <c r="AB118" s="51" t="s">
        <v>2745</v>
      </c>
      <c r="AC118" s="67" t="s">
        <v>1177</v>
      </c>
    </row>
    <row r="119" spans="1:29" ht="66.599999999999994" customHeight="1" x14ac:dyDescent="0.2">
      <c r="A119" s="45">
        <v>45658</v>
      </c>
      <c r="B119" s="58" t="s">
        <v>2359</v>
      </c>
      <c r="C119" s="14" t="s">
        <v>1189</v>
      </c>
      <c r="D119" s="14" t="s">
        <v>1546</v>
      </c>
      <c r="E119" s="14" t="s">
        <v>1547</v>
      </c>
      <c r="F119" s="14" t="s">
        <v>26</v>
      </c>
      <c r="G119" s="14" t="s">
        <v>1006</v>
      </c>
      <c r="H119" s="14" t="s">
        <v>28</v>
      </c>
      <c r="I119" s="11">
        <f t="shared" si="12"/>
        <v>2</v>
      </c>
      <c r="J119" s="14" t="s">
        <v>29</v>
      </c>
      <c r="K119" s="11">
        <f t="shared" si="18"/>
        <v>3</v>
      </c>
      <c r="L119" s="14" t="s">
        <v>29</v>
      </c>
      <c r="M119" s="16">
        <f t="shared" si="19"/>
        <v>3</v>
      </c>
      <c r="N119" s="17">
        <f t="shared" si="20"/>
        <v>3</v>
      </c>
      <c r="O119" s="13" t="str">
        <f t="array" ref="O119">_xlfn.IFS(N119=1,"BAJA",N119=2,"MEDIA",N119=3,"ALTA")</f>
        <v>ALTA</v>
      </c>
      <c r="P119" s="54" t="s">
        <v>2697</v>
      </c>
      <c r="Q119" s="49" t="s">
        <v>1189</v>
      </c>
      <c r="R119" s="49" t="s">
        <v>1786</v>
      </c>
      <c r="S119" s="49" t="s">
        <v>1786</v>
      </c>
      <c r="T119" s="49" t="s">
        <v>1787</v>
      </c>
      <c r="U119" s="49" t="s">
        <v>21</v>
      </c>
      <c r="V119" s="49" t="s">
        <v>748</v>
      </c>
      <c r="W119" s="49" t="s">
        <v>25</v>
      </c>
      <c r="X119" s="49" t="s">
        <v>27</v>
      </c>
      <c r="Y119" s="49" t="s">
        <v>35</v>
      </c>
      <c r="Z119" s="49" t="s">
        <v>984</v>
      </c>
      <c r="AA119" s="51" t="s">
        <v>1037</v>
      </c>
      <c r="AB119" s="51" t="s">
        <v>1037</v>
      </c>
      <c r="AC119" s="67" t="s">
        <v>2487</v>
      </c>
    </row>
    <row r="120" spans="1:29" ht="51.6" customHeight="1" x14ac:dyDescent="0.2">
      <c r="A120" s="45">
        <v>44760</v>
      </c>
      <c r="B120" s="14" t="s">
        <v>2512</v>
      </c>
      <c r="C120" s="14" t="s">
        <v>1186</v>
      </c>
      <c r="D120" s="14" t="s">
        <v>2525</v>
      </c>
      <c r="E120" s="14" t="s">
        <v>2526</v>
      </c>
      <c r="F120" s="14" t="s">
        <v>26</v>
      </c>
      <c r="G120" s="14" t="s">
        <v>722</v>
      </c>
      <c r="H120" s="14" t="s">
        <v>28</v>
      </c>
      <c r="I120" s="11">
        <f t="shared" si="12"/>
        <v>2</v>
      </c>
      <c r="J120" s="14" t="s">
        <v>32</v>
      </c>
      <c r="K120" s="11">
        <f t="shared" si="18"/>
        <v>2</v>
      </c>
      <c r="L120" s="14" t="s">
        <v>32</v>
      </c>
      <c r="M120" s="16">
        <f t="shared" si="19"/>
        <v>2</v>
      </c>
      <c r="N120" s="17">
        <f t="shared" si="20"/>
        <v>2</v>
      </c>
      <c r="O120" s="13" t="str">
        <f t="array" ref="O120">_xlfn.IFS(N120=1,"BAJA",N120=2,"MEDIA",N120=3,"ALTA")</f>
        <v>MEDIA</v>
      </c>
      <c r="P120" s="54" t="s">
        <v>2698</v>
      </c>
      <c r="Q120" s="49" t="s">
        <v>1186</v>
      </c>
      <c r="R120" s="49" t="s">
        <v>2513</v>
      </c>
      <c r="S120" s="49" t="s">
        <v>2514</v>
      </c>
      <c r="T120" s="49" t="s">
        <v>21</v>
      </c>
      <c r="U120" s="49" t="s">
        <v>21</v>
      </c>
      <c r="V120" s="49" t="s">
        <v>748</v>
      </c>
      <c r="W120" s="49" t="s">
        <v>25</v>
      </c>
      <c r="X120" s="49" t="s">
        <v>27</v>
      </c>
      <c r="Y120" s="49" t="s">
        <v>739</v>
      </c>
      <c r="Z120" s="49" t="s">
        <v>984</v>
      </c>
      <c r="AA120" s="51" t="s">
        <v>2745</v>
      </c>
      <c r="AB120" s="51" t="s">
        <v>2745</v>
      </c>
      <c r="AC120" s="67" t="s">
        <v>1177</v>
      </c>
    </row>
    <row r="121" spans="1:29" s="35" customFormat="1" ht="134.44999999999999" customHeight="1" x14ac:dyDescent="0.2">
      <c r="A121" s="45">
        <v>44760</v>
      </c>
      <c r="B121" s="14" t="s">
        <v>2507</v>
      </c>
      <c r="C121" s="14" t="s">
        <v>1186</v>
      </c>
      <c r="D121" s="14" t="s">
        <v>2523</v>
      </c>
      <c r="E121" s="14" t="s">
        <v>2531</v>
      </c>
      <c r="F121" s="14" t="s">
        <v>26</v>
      </c>
      <c r="G121" s="14" t="s">
        <v>722</v>
      </c>
      <c r="H121" s="14" t="s">
        <v>28</v>
      </c>
      <c r="I121" s="11">
        <f t="shared" si="12"/>
        <v>2</v>
      </c>
      <c r="J121" s="14" t="s">
        <v>32</v>
      </c>
      <c r="K121" s="11">
        <f t="shared" si="18"/>
        <v>2</v>
      </c>
      <c r="L121" s="14" t="s">
        <v>32</v>
      </c>
      <c r="M121" s="16">
        <f t="shared" si="19"/>
        <v>2</v>
      </c>
      <c r="N121" s="17">
        <f t="shared" si="20"/>
        <v>2</v>
      </c>
      <c r="O121" s="13" t="str">
        <f t="array" ref="O121">_xlfn.IFS(N121=1,"BAJA",N121=2,"MEDIA",N121=3,"ALTA")</f>
        <v>MEDIA</v>
      </c>
      <c r="P121" s="54" t="s">
        <v>2699</v>
      </c>
      <c r="Q121" s="49" t="s">
        <v>1186</v>
      </c>
      <c r="R121" s="49" t="s">
        <v>2513</v>
      </c>
      <c r="S121" s="49" t="s">
        <v>2514</v>
      </c>
      <c r="T121" s="49" t="s">
        <v>21</v>
      </c>
      <c r="U121" s="49" t="s">
        <v>21</v>
      </c>
      <c r="V121" s="49" t="s">
        <v>748</v>
      </c>
      <c r="W121" s="49" t="s">
        <v>25</v>
      </c>
      <c r="X121" s="49" t="s">
        <v>27</v>
      </c>
      <c r="Y121" s="49" t="s">
        <v>739</v>
      </c>
      <c r="Z121" s="49" t="s">
        <v>984</v>
      </c>
      <c r="AA121" s="51" t="s">
        <v>2745</v>
      </c>
      <c r="AB121" s="51" t="s">
        <v>2745</v>
      </c>
      <c r="AC121" s="67" t="s">
        <v>1177</v>
      </c>
    </row>
    <row r="122" spans="1:29" ht="75" customHeight="1" x14ac:dyDescent="0.2">
      <c r="A122" s="45">
        <v>44760</v>
      </c>
      <c r="B122" s="14" t="s">
        <v>2508</v>
      </c>
      <c r="C122" s="14" t="s">
        <v>1186</v>
      </c>
      <c r="D122" s="14" t="s">
        <v>2522</v>
      </c>
      <c r="E122" s="14" t="s">
        <v>2530</v>
      </c>
      <c r="F122" s="14" t="s">
        <v>26</v>
      </c>
      <c r="G122" s="14" t="s">
        <v>722</v>
      </c>
      <c r="H122" s="14" t="s">
        <v>28</v>
      </c>
      <c r="I122" s="11">
        <f t="shared" si="12"/>
        <v>2</v>
      </c>
      <c r="J122" s="14" t="s">
        <v>32</v>
      </c>
      <c r="K122" s="11">
        <f t="shared" si="18"/>
        <v>2</v>
      </c>
      <c r="L122" s="14" t="s">
        <v>32</v>
      </c>
      <c r="M122" s="16">
        <f t="shared" si="19"/>
        <v>2</v>
      </c>
      <c r="N122" s="17">
        <f t="shared" si="20"/>
        <v>2</v>
      </c>
      <c r="O122" s="13" t="str">
        <f t="array" ref="O122">_xlfn.IFS(N122=1,"BAJA",N122=2,"MEDIA",N122=3,"ALTA")</f>
        <v>MEDIA</v>
      </c>
      <c r="P122" s="54" t="s">
        <v>2700</v>
      </c>
      <c r="Q122" s="49" t="s">
        <v>1186</v>
      </c>
      <c r="R122" s="49" t="s">
        <v>2513</v>
      </c>
      <c r="S122" s="49" t="s">
        <v>2514</v>
      </c>
      <c r="T122" s="49" t="s">
        <v>21</v>
      </c>
      <c r="U122" s="49" t="s">
        <v>21</v>
      </c>
      <c r="V122" s="49" t="s">
        <v>748</v>
      </c>
      <c r="W122" s="49" t="s">
        <v>25</v>
      </c>
      <c r="X122" s="49" t="s">
        <v>27</v>
      </c>
      <c r="Y122" s="49" t="s">
        <v>739</v>
      </c>
      <c r="Z122" s="49" t="s">
        <v>984</v>
      </c>
      <c r="AA122" s="51" t="s">
        <v>2745</v>
      </c>
      <c r="AB122" s="51" t="s">
        <v>2745</v>
      </c>
      <c r="AC122" s="67" t="s">
        <v>1177</v>
      </c>
    </row>
    <row r="123" spans="1:29" ht="86.45" customHeight="1" x14ac:dyDescent="0.2">
      <c r="A123" s="45">
        <v>44760</v>
      </c>
      <c r="B123" s="14" t="s">
        <v>2506</v>
      </c>
      <c r="C123" s="14" t="s">
        <v>1186</v>
      </c>
      <c r="D123" s="14" t="s">
        <v>2518</v>
      </c>
      <c r="E123" s="14" t="s">
        <v>2532</v>
      </c>
      <c r="F123" s="14" t="s">
        <v>26</v>
      </c>
      <c r="G123" s="14" t="s">
        <v>722</v>
      </c>
      <c r="H123" s="14" t="s">
        <v>28</v>
      </c>
      <c r="I123" s="11">
        <f t="shared" si="12"/>
        <v>2</v>
      </c>
      <c r="J123" s="14" t="s">
        <v>32</v>
      </c>
      <c r="K123" s="11">
        <f t="shared" si="18"/>
        <v>2</v>
      </c>
      <c r="L123" s="14" t="s">
        <v>32</v>
      </c>
      <c r="M123" s="16">
        <f t="shared" si="19"/>
        <v>2</v>
      </c>
      <c r="N123" s="17">
        <f t="shared" si="20"/>
        <v>2</v>
      </c>
      <c r="O123" s="13" t="str">
        <f t="array" ref="O123">_xlfn.IFS(N123=1,"BAJA",N123=2,"MEDIA",N123=3,"ALTA")</f>
        <v>MEDIA</v>
      </c>
      <c r="P123" s="54" t="s">
        <v>2701</v>
      </c>
      <c r="Q123" s="49" t="s">
        <v>1186</v>
      </c>
      <c r="R123" s="49" t="s">
        <v>2513</v>
      </c>
      <c r="S123" s="49" t="s">
        <v>2514</v>
      </c>
      <c r="T123" s="49" t="s">
        <v>21</v>
      </c>
      <c r="U123" s="49" t="s">
        <v>21</v>
      </c>
      <c r="V123" s="49" t="s">
        <v>748</v>
      </c>
      <c r="W123" s="49" t="s">
        <v>25</v>
      </c>
      <c r="X123" s="49" t="s">
        <v>27</v>
      </c>
      <c r="Y123" s="49" t="s">
        <v>739</v>
      </c>
      <c r="Z123" s="49" t="s">
        <v>984</v>
      </c>
      <c r="AA123" s="51" t="s">
        <v>2745</v>
      </c>
      <c r="AB123" s="51" t="s">
        <v>2745</v>
      </c>
      <c r="AC123" s="67" t="s">
        <v>1177</v>
      </c>
    </row>
    <row r="124" spans="1:29" ht="65.45" customHeight="1" x14ac:dyDescent="0.2">
      <c r="A124" s="45">
        <v>44760</v>
      </c>
      <c r="B124" s="14" t="s">
        <v>2503</v>
      </c>
      <c r="C124" s="14" t="s">
        <v>1186</v>
      </c>
      <c r="D124" s="14" t="s">
        <v>2515</v>
      </c>
      <c r="E124" s="14" t="s">
        <v>2535</v>
      </c>
      <c r="F124" s="14" t="s">
        <v>26</v>
      </c>
      <c r="G124" s="14" t="s">
        <v>722</v>
      </c>
      <c r="H124" s="14" t="s">
        <v>28</v>
      </c>
      <c r="I124" s="11">
        <f t="shared" si="12"/>
        <v>2</v>
      </c>
      <c r="J124" s="14" t="s">
        <v>32</v>
      </c>
      <c r="K124" s="11">
        <f t="shared" si="18"/>
        <v>2</v>
      </c>
      <c r="L124" s="14" t="s">
        <v>32</v>
      </c>
      <c r="M124" s="16">
        <f t="shared" si="19"/>
        <v>2</v>
      </c>
      <c r="N124" s="17">
        <f t="shared" si="20"/>
        <v>2</v>
      </c>
      <c r="O124" s="13" t="str">
        <f t="array" ref="O124">_xlfn.IFS(N124=1,"BAJA",N124=2,"MEDIA",N124=3,"ALTA")</f>
        <v>MEDIA</v>
      </c>
      <c r="P124" s="54" t="s">
        <v>2702</v>
      </c>
      <c r="Q124" s="49" t="s">
        <v>1186</v>
      </c>
      <c r="R124" s="49" t="s">
        <v>2513</v>
      </c>
      <c r="S124" s="49" t="s">
        <v>2514</v>
      </c>
      <c r="T124" s="49" t="s">
        <v>21</v>
      </c>
      <c r="U124" s="49" t="s">
        <v>21</v>
      </c>
      <c r="V124" s="49" t="s">
        <v>748</v>
      </c>
      <c r="W124" s="49" t="s">
        <v>25</v>
      </c>
      <c r="X124" s="49" t="s">
        <v>27</v>
      </c>
      <c r="Y124" s="49" t="s">
        <v>739</v>
      </c>
      <c r="Z124" s="49" t="s">
        <v>984</v>
      </c>
      <c r="AA124" s="51" t="s">
        <v>2745</v>
      </c>
      <c r="AB124" s="51" t="s">
        <v>2745</v>
      </c>
      <c r="AC124" s="67" t="s">
        <v>1177</v>
      </c>
    </row>
    <row r="125" spans="1:29" ht="113.45" customHeight="1" x14ac:dyDescent="0.2">
      <c r="A125" s="45">
        <v>44760</v>
      </c>
      <c r="B125" s="14" t="s">
        <v>2505</v>
      </c>
      <c r="C125" s="14" t="s">
        <v>1186</v>
      </c>
      <c r="D125" s="37" t="s">
        <v>2517</v>
      </c>
      <c r="E125" s="14" t="s">
        <v>2533</v>
      </c>
      <c r="F125" s="14" t="s">
        <v>26</v>
      </c>
      <c r="G125" s="14" t="s">
        <v>722</v>
      </c>
      <c r="H125" s="14" t="s">
        <v>28</v>
      </c>
      <c r="I125" s="11">
        <f t="shared" si="12"/>
        <v>2</v>
      </c>
      <c r="J125" s="14" t="s">
        <v>32</v>
      </c>
      <c r="K125" s="11">
        <f t="shared" si="18"/>
        <v>2</v>
      </c>
      <c r="L125" s="14" t="s">
        <v>32</v>
      </c>
      <c r="M125" s="16">
        <f t="shared" si="19"/>
        <v>2</v>
      </c>
      <c r="N125" s="17">
        <f t="shared" si="20"/>
        <v>2</v>
      </c>
      <c r="O125" s="13" t="str">
        <f t="array" ref="O125">_xlfn.IFS(N125=1,"BAJA",N125=2,"MEDIA",N125=3,"ALTA")</f>
        <v>MEDIA</v>
      </c>
      <c r="P125" s="54" t="s">
        <v>2703</v>
      </c>
      <c r="Q125" s="49" t="s">
        <v>1186</v>
      </c>
      <c r="R125" s="49" t="s">
        <v>2513</v>
      </c>
      <c r="S125" s="49" t="s">
        <v>2514</v>
      </c>
      <c r="T125" s="49" t="s">
        <v>21</v>
      </c>
      <c r="U125" s="49" t="s">
        <v>21</v>
      </c>
      <c r="V125" s="49" t="s">
        <v>748</v>
      </c>
      <c r="W125" s="49" t="s">
        <v>25</v>
      </c>
      <c r="X125" s="49" t="s">
        <v>27</v>
      </c>
      <c r="Y125" s="49" t="s">
        <v>739</v>
      </c>
      <c r="Z125" s="49" t="s">
        <v>984</v>
      </c>
      <c r="AA125" s="51" t="s">
        <v>2745</v>
      </c>
      <c r="AB125" s="51" t="s">
        <v>2745</v>
      </c>
      <c r="AC125" s="67" t="s">
        <v>1177</v>
      </c>
    </row>
    <row r="126" spans="1:29" ht="83.45" customHeight="1" x14ac:dyDescent="0.2">
      <c r="A126" s="45">
        <v>44760</v>
      </c>
      <c r="B126" s="14" t="s">
        <v>2504</v>
      </c>
      <c r="C126" s="14" t="s">
        <v>1186</v>
      </c>
      <c r="D126" s="37" t="s">
        <v>2516</v>
      </c>
      <c r="E126" s="14" t="s">
        <v>2534</v>
      </c>
      <c r="F126" s="14" t="s">
        <v>26</v>
      </c>
      <c r="G126" s="14" t="s">
        <v>722</v>
      </c>
      <c r="H126" s="14" t="s">
        <v>28</v>
      </c>
      <c r="I126" s="11">
        <f t="shared" si="12"/>
        <v>2</v>
      </c>
      <c r="J126" s="14" t="s">
        <v>32</v>
      </c>
      <c r="K126" s="11">
        <f t="shared" si="18"/>
        <v>2</v>
      </c>
      <c r="L126" s="14" t="s">
        <v>32</v>
      </c>
      <c r="M126" s="16">
        <f t="shared" si="19"/>
        <v>2</v>
      </c>
      <c r="N126" s="17">
        <f t="shared" si="20"/>
        <v>2</v>
      </c>
      <c r="O126" s="13" t="str">
        <f t="array" ref="O126">_xlfn.IFS(N126=1,"BAJA",N126=2,"MEDIA",N126=3,"ALTA")</f>
        <v>MEDIA</v>
      </c>
      <c r="P126" s="54" t="s">
        <v>2704</v>
      </c>
      <c r="Q126" s="49" t="s">
        <v>1186</v>
      </c>
      <c r="R126" s="49" t="s">
        <v>2513</v>
      </c>
      <c r="S126" s="49" t="s">
        <v>2514</v>
      </c>
      <c r="T126" s="49" t="s">
        <v>21</v>
      </c>
      <c r="U126" s="49" t="s">
        <v>21</v>
      </c>
      <c r="V126" s="49" t="s">
        <v>748</v>
      </c>
      <c r="W126" s="49" t="s">
        <v>25</v>
      </c>
      <c r="X126" s="49" t="s">
        <v>27</v>
      </c>
      <c r="Y126" s="49" t="s">
        <v>739</v>
      </c>
      <c r="Z126" s="49" t="s">
        <v>984</v>
      </c>
      <c r="AA126" s="51" t="s">
        <v>2745</v>
      </c>
      <c r="AB126" s="51" t="s">
        <v>2745</v>
      </c>
      <c r="AC126" s="67" t="s">
        <v>1177</v>
      </c>
    </row>
    <row r="127" spans="1:29" ht="58.9" customHeight="1" x14ac:dyDescent="0.2">
      <c r="A127" s="45">
        <v>44321</v>
      </c>
      <c r="B127" s="14" t="s">
        <v>1661</v>
      </c>
      <c r="C127" s="14" t="s">
        <v>1013</v>
      </c>
      <c r="D127" s="14" t="s">
        <v>1960</v>
      </c>
      <c r="E127" s="14" t="s">
        <v>1662</v>
      </c>
      <c r="F127" s="14" t="s">
        <v>26</v>
      </c>
      <c r="G127" s="14" t="s">
        <v>1006</v>
      </c>
      <c r="H127" s="14" t="s">
        <v>28</v>
      </c>
      <c r="I127" s="11">
        <f t="shared" si="12"/>
        <v>2</v>
      </c>
      <c r="J127" s="14" t="s">
        <v>29</v>
      </c>
      <c r="K127" s="11">
        <f t="shared" si="18"/>
        <v>3</v>
      </c>
      <c r="L127" s="14" t="s">
        <v>32</v>
      </c>
      <c r="M127" s="16">
        <f t="shared" si="19"/>
        <v>2</v>
      </c>
      <c r="N127" s="17">
        <f t="shared" si="20"/>
        <v>3</v>
      </c>
      <c r="O127" s="13" t="str">
        <f t="array" ref="O127">_xlfn.IFS(N127=1,"BAJA",N127=2,"MEDIA",N127=3,"ALTA")</f>
        <v>ALTA</v>
      </c>
      <c r="P127" s="54" t="s">
        <v>2705</v>
      </c>
      <c r="Q127" s="49" t="s">
        <v>1013</v>
      </c>
      <c r="R127" s="49" t="s">
        <v>85</v>
      </c>
      <c r="S127" s="49" t="s">
        <v>1789</v>
      </c>
      <c r="T127" s="49" t="s">
        <v>1801</v>
      </c>
      <c r="U127" s="49" t="s">
        <v>21</v>
      </c>
      <c r="V127" s="49" t="s">
        <v>748</v>
      </c>
      <c r="W127" s="49" t="s">
        <v>25</v>
      </c>
      <c r="X127" s="49" t="s">
        <v>1169</v>
      </c>
      <c r="Y127" s="49" t="s">
        <v>739</v>
      </c>
      <c r="Z127" s="49" t="s">
        <v>984</v>
      </c>
      <c r="AA127" s="51" t="s">
        <v>1037</v>
      </c>
      <c r="AB127" s="51" t="s">
        <v>1037</v>
      </c>
      <c r="AC127" s="67" t="s">
        <v>1177</v>
      </c>
    </row>
    <row r="128" spans="1:29" ht="85.15" customHeight="1" x14ac:dyDescent="0.2">
      <c r="A128" s="45">
        <v>45233</v>
      </c>
      <c r="B128" s="14" t="s">
        <v>1479</v>
      </c>
      <c r="C128" s="14" t="s">
        <v>1130</v>
      </c>
      <c r="D128" s="14" t="s">
        <v>1480</v>
      </c>
      <c r="E128" s="14" t="s">
        <v>1481</v>
      </c>
      <c r="F128" s="14" t="s">
        <v>26</v>
      </c>
      <c r="G128" s="14" t="s">
        <v>1195</v>
      </c>
      <c r="H128" s="14" t="s">
        <v>31</v>
      </c>
      <c r="I128" s="11">
        <f t="shared" si="12"/>
        <v>1</v>
      </c>
      <c r="J128" s="14" t="s">
        <v>32</v>
      </c>
      <c r="K128" s="11">
        <f t="shared" si="18"/>
        <v>2</v>
      </c>
      <c r="L128" s="14" t="s">
        <v>32</v>
      </c>
      <c r="M128" s="16">
        <f t="shared" si="19"/>
        <v>2</v>
      </c>
      <c r="N128" s="17">
        <f t="shared" si="20"/>
        <v>2</v>
      </c>
      <c r="O128" s="13" t="str">
        <f t="array" ref="O128">_xlfn.IFS(N128=1,"BAJA",N128=2,"MEDIA",N128=3,"ALTA")</f>
        <v>MEDIA</v>
      </c>
      <c r="P128" s="54" t="s">
        <v>2706</v>
      </c>
      <c r="Q128" s="49" t="s">
        <v>50</v>
      </c>
      <c r="R128" s="49" t="s">
        <v>37</v>
      </c>
      <c r="S128" s="49" t="s">
        <v>1768</v>
      </c>
      <c r="T128" s="49" t="s">
        <v>55</v>
      </c>
      <c r="U128" s="49" t="s">
        <v>1480</v>
      </c>
      <c r="V128" s="49" t="s">
        <v>748</v>
      </c>
      <c r="W128" s="49" t="s">
        <v>25</v>
      </c>
      <c r="X128" s="49" t="s">
        <v>27</v>
      </c>
      <c r="Y128" s="49" t="s">
        <v>35</v>
      </c>
      <c r="Z128" s="49" t="s">
        <v>984</v>
      </c>
      <c r="AA128" s="51" t="s">
        <v>1037</v>
      </c>
      <c r="AB128" s="51" t="s">
        <v>1037</v>
      </c>
      <c r="AC128" s="67" t="s">
        <v>2487</v>
      </c>
    </row>
    <row r="129" spans="1:29" ht="89.25" x14ac:dyDescent="0.2">
      <c r="A129" s="45">
        <v>45503</v>
      </c>
      <c r="B129" s="14" t="s">
        <v>1012</v>
      </c>
      <c r="C129" s="14" t="s">
        <v>1013</v>
      </c>
      <c r="D129" s="14" t="s">
        <v>1014</v>
      </c>
      <c r="E129" s="14" t="s">
        <v>1015</v>
      </c>
      <c r="F129" s="14" t="s">
        <v>26</v>
      </c>
      <c r="G129" s="14" t="s">
        <v>722</v>
      </c>
      <c r="H129" s="14" t="s">
        <v>28</v>
      </c>
      <c r="I129" s="11">
        <f t="shared" si="12"/>
        <v>2</v>
      </c>
      <c r="J129" s="14" t="s">
        <v>29</v>
      </c>
      <c r="K129" s="11">
        <f t="shared" si="18"/>
        <v>3</v>
      </c>
      <c r="L129" s="14" t="s">
        <v>29</v>
      </c>
      <c r="M129" s="16">
        <f t="shared" si="19"/>
        <v>3</v>
      </c>
      <c r="N129" s="17">
        <f t="shared" si="20"/>
        <v>3</v>
      </c>
      <c r="O129" s="13" t="str">
        <f t="array" ref="O129">_xlfn.IFS(N129=1,"BAJA",N129=2,"MEDIA",N129=3,"ALTA")</f>
        <v>ALTA</v>
      </c>
      <c r="P129" s="54" t="s">
        <v>2707</v>
      </c>
      <c r="Q129" s="49" t="s">
        <v>1013</v>
      </c>
      <c r="R129" s="49" t="s">
        <v>981</v>
      </c>
      <c r="S129" s="49" t="s">
        <v>982</v>
      </c>
      <c r="T129" s="49" t="s">
        <v>21</v>
      </c>
      <c r="U129" s="49" t="s">
        <v>21</v>
      </c>
      <c r="V129" s="49" t="s">
        <v>748</v>
      </c>
      <c r="W129" s="49" t="s">
        <v>25</v>
      </c>
      <c r="X129" s="49" t="s">
        <v>27</v>
      </c>
      <c r="Y129" s="49" t="s">
        <v>30</v>
      </c>
      <c r="Z129" s="49" t="s">
        <v>984</v>
      </c>
      <c r="AA129" s="51" t="s">
        <v>1016</v>
      </c>
      <c r="AB129" s="51" t="s">
        <v>1016</v>
      </c>
      <c r="AC129" s="67" t="s">
        <v>1017</v>
      </c>
    </row>
    <row r="130" spans="1:29" ht="29.25" customHeight="1" x14ac:dyDescent="0.2">
      <c r="A130" s="45">
        <v>44760</v>
      </c>
      <c r="B130" s="14" t="s">
        <v>2511</v>
      </c>
      <c r="C130" s="14" t="s">
        <v>1186</v>
      </c>
      <c r="D130" s="37" t="s">
        <v>2524</v>
      </c>
      <c r="E130" s="14" t="s">
        <v>2527</v>
      </c>
      <c r="F130" s="14" t="s">
        <v>26</v>
      </c>
      <c r="G130" s="14" t="s">
        <v>722</v>
      </c>
      <c r="H130" s="14" t="s">
        <v>28</v>
      </c>
      <c r="I130" s="11">
        <f t="shared" si="12"/>
        <v>2</v>
      </c>
      <c r="J130" s="14" t="s">
        <v>32</v>
      </c>
      <c r="K130" s="11">
        <f t="shared" si="18"/>
        <v>2</v>
      </c>
      <c r="L130" s="14" t="s">
        <v>32</v>
      </c>
      <c r="M130" s="16">
        <f t="shared" si="19"/>
        <v>2</v>
      </c>
      <c r="N130" s="17">
        <f t="shared" si="20"/>
        <v>2</v>
      </c>
      <c r="O130" s="13" t="str">
        <f t="array" ref="O130">_xlfn.IFS(N130=1,"BAJA",N130=2,"MEDIA",N130=3,"ALTA")</f>
        <v>MEDIA</v>
      </c>
      <c r="P130" s="54" t="s">
        <v>2708</v>
      </c>
      <c r="Q130" s="49" t="s">
        <v>1186</v>
      </c>
      <c r="R130" s="49" t="s">
        <v>2513</v>
      </c>
      <c r="S130" s="49" t="s">
        <v>2514</v>
      </c>
      <c r="T130" s="49" t="s">
        <v>21</v>
      </c>
      <c r="U130" s="49" t="s">
        <v>21</v>
      </c>
      <c r="V130" s="49" t="s">
        <v>748</v>
      </c>
      <c r="W130" s="49" t="s">
        <v>25</v>
      </c>
      <c r="X130" s="49" t="s">
        <v>27</v>
      </c>
      <c r="Y130" s="49" t="s">
        <v>739</v>
      </c>
      <c r="Z130" s="49" t="s">
        <v>984</v>
      </c>
      <c r="AA130" s="51" t="s">
        <v>2754</v>
      </c>
      <c r="AB130" s="51" t="s">
        <v>2754</v>
      </c>
      <c r="AC130" s="67" t="s">
        <v>1177</v>
      </c>
    </row>
    <row r="131" spans="1:29" ht="89.25" x14ac:dyDescent="0.2">
      <c r="A131" s="45">
        <v>44317</v>
      </c>
      <c r="B131" s="13" t="s">
        <v>2165</v>
      </c>
      <c r="C131" s="14" t="s">
        <v>654</v>
      </c>
      <c r="D131" s="14" t="s">
        <v>666</v>
      </c>
      <c r="E131" s="14" t="s">
        <v>698</v>
      </c>
      <c r="F131" s="14" t="s">
        <v>26</v>
      </c>
      <c r="G131" s="14" t="s">
        <v>722</v>
      </c>
      <c r="H131" s="14" t="s">
        <v>28</v>
      </c>
      <c r="I131" s="11">
        <f t="shared" si="12"/>
        <v>2</v>
      </c>
      <c r="J131" s="14" t="s">
        <v>34</v>
      </c>
      <c r="K131" s="11">
        <f t="shared" si="18"/>
        <v>1</v>
      </c>
      <c r="L131" s="14" t="s">
        <v>34</v>
      </c>
      <c r="M131" s="16">
        <f t="shared" si="19"/>
        <v>1</v>
      </c>
      <c r="N131" s="17">
        <f t="shared" si="20"/>
        <v>2</v>
      </c>
      <c r="O131" s="13" t="str">
        <f t="array" ref="O131">_xlfn.IFS(N131=1,"BAJA",N131=2,"MEDIA",N131=3,"ALTA")</f>
        <v>MEDIA</v>
      </c>
      <c r="P131" s="54" t="s">
        <v>2709</v>
      </c>
      <c r="Q131" s="49" t="s">
        <v>2611</v>
      </c>
      <c r="R131" s="49" t="s">
        <v>749</v>
      </c>
      <c r="S131" s="49" t="s">
        <v>746</v>
      </c>
      <c r="T131" s="49" t="s">
        <v>1022</v>
      </c>
      <c r="U131" s="49" t="s">
        <v>2637</v>
      </c>
      <c r="V131" s="49" t="s">
        <v>748</v>
      </c>
      <c r="W131" s="49" t="s">
        <v>25</v>
      </c>
      <c r="X131" s="49" t="s">
        <v>27</v>
      </c>
      <c r="Y131" s="49" t="s">
        <v>35</v>
      </c>
      <c r="Z131" s="49" t="s">
        <v>984</v>
      </c>
      <c r="AA131" s="51" t="s">
        <v>2747</v>
      </c>
      <c r="AB131" s="51" t="s">
        <v>2747</v>
      </c>
      <c r="AC131" s="67" t="s">
        <v>1177</v>
      </c>
    </row>
    <row r="132" spans="1:29" ht="114.75" x14ac:dyDescent="0.2">
      <c r="A132" s="45">
        <v>45746</v>
      </c>
      <c r="B132" s="59" t="s">
        <v>1056</v>
      </c>
      <c r="C132" s="14" t="s">
        <v>978</v>
      </c>
      <c r="D132" s="14" t="s">
        <v>1057</v>
      </c>
      <c r="E132" s="14" t="s">
        <v>1058</v>
      </c>
      <c r="F132" s="14" t="s">
        <v>26</v>
      </c>
      <c r="G132" s="14" t="s">
        <v>722</v>
      </c>
      <c r="H132" s="14" t="s">
        <v>28</v>
      </c>
      <c r="I132" s="11">
        <f t="shared" si="12"/>
        <v>2</v>
      </c>
      <c r="J132" s="14" t="s">
        <v>29</v>
      </c>
      <c r="K132" s="11">
        <f t="shared" si="18"/>
        <v>3</v>
      </c>
      <c r="L132" s="14" t="s">
        <v>29</v>
      </c>
      <c r="M132" s="16">
        <f t="shared" si="19"/>
        <v>3</v>
      </c>
      <c r="N132" s="17">
        <f t="shared" si="20"/>
        <v>3</v>
      </c>
      <c r="O132" s="13" t="str">
        <f t="array" ref="O132">_xlfn.IFS(N132=1,"BAJA",N132=2,"MEDIA",N132=3,"ALTA")</f>
        <v>ALTA</v>
      </c>
      <c r="P132" s="54" t="s">
        <v>2710</v>
      </c>
      <c r="Q132" s="49" t="s">
        <v>978</v>
      </c>
      <c r="R132" s="49" t="s">
        <v>981</v>
      </c>
      <c r="S132" s="49" t="s">
        <v>1052</v>
      </c>
      <c r="T132" s="49" t="s">
        <v>33</v>
      </c>
      <c r="U132" s="49" t="s">
        <v>1059</v>
      </c>
      <c r="V132" s="49" t="s">
        <v>748</v>
      </c>
      <c r="W132" s="49" t="s">
        <v>25</v>
      </c>
      <c r="X132" s="49" t="s">
        <v>27</v>
      </c>
      <c r="Y132" s="49" t="s">
        <v>739</v>
      </c>
      <c r="Z132" s="49" t="s">
        <v>984</v>
      </c>
      <c r="AA132" s="51" t="s">
        <v>1032</v>
      </c>
      <c r="AB132" s="51" t="s">
        <v>1032</v>
      </c>
      <c r="AC132" s="67" t="s">
        <v>1938</v>
      </c>
    </row>
    <row r="133" spans="1:29" ht="102" x14ac:dyDescent="0.2">
      <c r="A133" s="45">
        <v>44136</v>
      </c>
      <c r="B133" s="14" t="s">
        <v>1352</v>
      </c>
      <c r="C133" s="14" t="s">
        <v>1130</v>
      </c>
      <c r="D133" s="14" t="s">
        <v>1353</v>
      </c>
      <c r="E133" s="14" t="s">
        <v>2548</v>
      </c>
      <c r="F133" s="14" t="s">
        <v>26</v>
      </c>
      <c r="G133" s="14" t="s">
        <v>722</v>
      </c>
      <c r="H133" s="14" t="s">
        <v>28</v>
      </c>
      <c r="I133" s="11">
        <f t="shared" si="12"/>
        <v>2</v>
      </c>
      <c r="J133" s="14" t="s">
        <v>32</v>
      </c>
      <c r="K133" s="11">
        <f t="shared" si="18"/>
        <v>2</v>
      </c>
      <c r="L133" s="14" t="s">
        <v>32</v>
      </c>
      <c r="M133" s="16">
        <f t="shared" si="19"/>
        <v>2</v>
      </c>
      <c r="N133" s="17">
        <f t="shared" si="20"/>
        <v>2</v>
      </c>
      <c r="O133" s="13" t="str">
        <f t="array" ref="O133">_xlfn.IFS(N133=1,"BAJA",N133=2,"MEDIA",N133=3,"ALTA")</f>
        <v>MEDIA</v>
      </c>
      <c r="P133" s="54" t="s">
        <v>2711</v>
      </c>
      <c r="Q133" s="49" t="s">
        <v>1130</v>
      </c>
      <c r="R133" s="49" t="s">
        <v>1748</v>
      </c>
      <c r="S133" s="49" t="s">
        <v>1752</v>
      </c>
      <c r="T133" s="49" t="s">
        <v>1731</v>
      </c>
      <c r="U133" s="49" t="s">
        <v>21</v>
      </c>
      <c r="V133" s="49" t="s">
        <v>1176</v>
      </c>
      <c r="W133" s="49" t="s">
        <v>25</v>
      </c>
      <c r="X133" s="49" t="s">
        <v>27</v>
      </c>
      <c r="Y133" s="49" t="s">
        <v>35</v>
      </c>
      <c r="Z133" s="49" t="s">
        <v>984</v>
      </c>
      <c r="AA133" s="51" t="s">
        <v>1037</v>
      </c>
      <c r="AB133" s="51" t="s">
        <v>1037</v>
      </c>
      <c r="AC133" s="67" t="s">
        <v>1177</v>
      </c>
    </row>
    <row r="134" spans="1:29" ht="63.75" x14ac:dyDescent="0.2">
      <c r="A134" s="45">
        <v>43952</v>
      </c>
      <c r="B134" s="14" t="s">
        <v>2312</v>
      </c>
      <c r="C134" s="14" t="s">
        <v>1186</v>
      </c>
      <c r="D134" s="14" t="s">
        <v>1259</v>
      </c>
      <c r="E134" s="14" t="s">
        <v>1260</v>
      </c>
      <c r="F134" s="14" t="s">
        <v>45</v>
      </c>
      <c r="G134" s="14" t="s">
        <v>1006</v>
      </c>
      <c r="H134" s="14" t="s">
        <v>40</v>
      </c>
      <c r="I134" s="11">
        <f t="shared" ref="I134:I165" si="21">IF(H134="Informacion publica reservada",3,
IF(H134="Informacion publica clasificada",2,
IF(H134="Informacion publica",1,
IF(H134="No clasificada",1))))</f>
        <v>3</v>
      </c>
      <c r="J134" s="14" t="s">
        <v>29</v>
      </c>
      <c r="K134" s="11">
        <f t="shared" si="18"/>
        <v>3</v>
      </c>
      <c r="L134" s="14" t="s">
        <v>29</v>
      </c>
      <c r="M134" s="16">
        <f t="shared" si="19"/>
        <v>3</v>
      </c>
      <c r="N134" s="17">
        <f t="shared" si="20"/>
        <v>3</v>
      </c>
      <c r="O134" s="13" t="str">
        <f t="array" ref="O134">_xlfn.IFS(N134=1,"BAJA",N134=2,"MEDIA",N134=3,"ALTA")</f>
        <v>ALTA</v>
      </c>
      <c r="P134" s="54" t="s">
        <v>2712</v>
      </c>
      <c r="Q134" s="49" t="s">
        <v>1186</v>
      </c>
      <c r="R134" s="49" t="s">
        <v>1727</v>
      </c>
      <c r="S134" s="49" t="s">
        <v>1733</v>
      </c>
      <c r="T134" s="49" t="s">
        <v>1731</v>
      </c>
      <c r="U134" s="49" t="s">
        <v>1732</v>
      </c>
      <c r="V134" s="49" t="s">
        <v>1008</v>
      </c>
      <c r="W134" s="49" t="s">
        <v>25</v>
      </c>
      <c r="X134" s="49" t="s">
        <v>39</v>
      </c>
      <c r="Y134" s="49" t="s">
        <v>739</v>
      </c>
      <c r="Z134" s="49" t="s">
        <v>740</v>
      </c>
      <c r="AA134" s="51" t="s">
        <v>741</v>
      </c>
      <c r="AB134" s="51" t="s">
        <v>742</v>
      </c>
      <c r="AC134" s="67" t="s">
        <v>1180</v>
      </c>
    </row>
    <row r="135" spans="1:29" ht="63.75" x14ac:dyDescent="0.2">
      <c r="A135" s="45">
        <v>45859</v>
      </c>
      <c r="B135" s="14" t="s">
        <v>2286</v>
      </c>
      <c r="C135" s="14" t="s">
        <v>1104</v>
      </c>
      <c r="D135" s="14" t="s">
        <v>2614</v>
      </c>
      <c r="E135" s="14" t="s">
        <v>1119</v>
      </c>
      <c r="F135" s="14" t="s">
        <v>26</v>
      </c>
      <c r="G135" s="14" t="s">
        <v>1115</v>
      </c>
      <c r="H135" s="14" t="s">
        <v>40</v>
      </c>
      <c r="I135" s="11">
        <f t="shared" si="21"/>
        <v>3</v>
      </c>
      <c r="J135" s="14" t="s">
        <v>29</v>
      </c>
      <c r="K135" s="11">
        <f t="shared" si="18"/>
        <v>3</v>
      </c>
      <c r="L135" s="14" t="s">
        <v>29</v>
      </c>
      <c r="M135" s="16">
        <f t="shared" si="19"/>
        <v>3</v>
      </c>
      <c r="N135" s="17">
        <f t="shared" si="20"/>
        <v>3</v>
      </c>
      <c r="O135" s="13" t="str">
        <f t="array" ref="O135">_xlfn.IFS(N135=1,"BAJA",N135=2,"MEDIA",N135=3,"ALTA")</f>
        <v>ALTA</v>
      </c>
      <c r="P135" s="12"/>
      <c r="Q135" s="13" t="s">
        <v>1109</v>
      </c>
      <c r="R135" s="13" t="s">
        <v>736</v>
      </c>
      <c r="S135" s="13" t="s">
        <v>1116</v>
      </c>
      <c r="T135" s="13" t="s">
        <v>1782</v>
      </c>
      <c r="U135" s="13" t="s">
        <v>2630</v>
      </c>
      <c r="V135" s="13" t="s">
        <v>744</v>
      </c>
      <c r="W135" s="13" t="s">
        <v>25</v>
      </c>
      <c r="X135" s="13" t="s">
        <v>27</v>
      </c>
      <c r="Y135" s="13" t="s">
        <v>30</v>
      </c>
      <c r="Z135" s="13" t="s">
        <v>984</v>
      </c>
      <c r="AA135" s="15" t="s">
        <v>741</v>
      </c>
      <c r="AB135" s="15" t="s">
        <v>2657</v>
      </c>
      <c r="AC135" s="67" t="s">
        <v>2489</v>
      </c>
    </row>
    <row r="136" spans="1:29" ht="63.75" x14ac:dyDescent="0.2">
      <c r="A136" s="45">
        <v>45859</v>
      </c>
      <c r="B136" s="14" t="s">
        <v>2292</v>
      </c>
      <c r="C136" s="14" t="s">
        <v>1104</v>
      </c>
      <c r="D136" s="14" t="s">
        <v>2615</v>
      </c>
      <c r="E136" s="14" t="s">
        <v>2604</v>
      </c>
      <c r="F136" s="14" t="s">
        <v>26</v>
      </c>
      <c r="G136" s="14" t="s">
        <v>1184</v>
      </c>
      <c r="H136" s="14" t="s">
        <v>40</v>
      </c>
      <c r="I136" s="11">
        <f t="shared" si="21"/>
        <v>3</v>
      </c>
      <c r="J136" s="14" t="s">
        <v>29</v>
      </c>
      <c r="K136" s="11">
        <f t="shared" si="18"/>
        <v>3</v>
      </c>
      <c r="L136" s="14" t="s">
        <v>29</v>
      </c>
      <c r="M136" s="16">
        <f t="shared" si="19"/>
        <v>3</v>
      </c>
      <c r="N136" s="17">
        <f t="shared" si="20"/>
        <v>3</v>
      </c>
      <c r="O136" s="13" t="str">
        <f t="array" ref="O136">_xlfn.IFS(N136=1,"BAJA",N136=2,"MEDIA",N136=3,"ALTA")</f>
        <v>ALTA</v>
      </c>
      <c r="P136" s="12"/>
      <c r="Q136" s="13" t="s">
        <v>1137</v>
      </c>
      <c r="R136" s="13" t="s">
        <v>736</v>
      </c>
      <c r="S136" s="13" t="s">
        <v>1140</v>
      </c>
      <c r="T136" s="13" t="s">
        <v>1782</v>
      </c>
      <c r="U136" s="13" t="s">
        <v>2631</v>
      </c>
      <c r="V136" s="13" t="s">
        <v>744</v>
      </c>
      <c r="W136" s="13" t="s">
        <v>25</v>
      </c>
      <c r="X136" s="13" t="s">
        <v>27</v>
      </c>
      <c r="Y136" s="13" t="s">
        <v>30</v>
      </c>
      <c r="Z136" s="13" t="s">
        <v>984</v>
      </c>
      <c r="AA136" s="15" t="s">
        <v>741</v>
      </c>
      <c r="AB136" s="15" t="s">
        <v>2657</v>
      </c>
      <c r="AC136" s="67" t="s">
        <v>2489</v>
      </c>
    </row>
    <row r="137" spans="1:29" ht="63.75" x14ac:dyDescent="0.2">
      <c r="A137" s="45">
        <v>45859</v>
      </c>
      <c r="B137" s="14" t="s">
        <v>2299</v>
      </c>
      <c r="C137" s="14" t="s">
        <v>1104</v>
      </c>
      <c r="D137" s="14" t="s">
        <v>2615</v>
      </c>
      <c r="E137" s="14" t="s">
        <v>2603</v>
      </c>
      <c r="F137" s="14" t="s">
        <v>26</v>
      </c>
      <c r="G137" s="14" t="s">
        <v>722</v>
      </c>
      <c r="H137" s="14" t="s">
        <v>40</v>
      </c>
      <c r="I137" s="11">
        <f t="shared" si="21"/>
        <v>3</v>
      </c>
      <c r="J137" s="14" t="s">
        <v>29</v>
      </c>
      <c r="K137" s="11">
        <f t="shared" si="18"/>
        <v>3</v>
      </c>
      <c r="L137" s="14" t="s">
        <v>29</v>
      </c>
      <c r="M137" s="16">
        <f t="shared" si="19"/>
        <v>3</v>
      </c>
      <c r="N137" s="17">
        <f t="shared" si="20"/>
        <v>3</v>
      </c>
      <c r="O137" s="13" t="str">
        <f t="array" ref="O137">_xlfn.IFS(N137=1,"BAJA",N137=2,"MEDIA",N137=3,"ALTA")</f>
        <v>ALTA</v>
      </c>
      <c r="P137" s="12"/>
      <c r="Q137" s="13" t="s">
        <v>1137</v>
      </c>
      <c r="R137" s="13" t="s">
        <v>1137</v>
      </c>
      <c r="S137" s="13" t="s">
        <v>1140</v>
      </c>
      <c r="T137" s="13" t="s">
        <v>1782</v>
      </c>
      <c r="U137" s="13" t="s">
        <v>2631</v>
      </c>
      <c r="V137" s="13" t="s">
        <v>744</v>
      </c>
      <c r="W137" s="13" t="s">
        <v>25</v>
      </c>
      <c r="X137" s="13" t="s">
        <v>27</v>
      </c>
      <c r="Y137" s="13" t="s">
        <v>30</v>
      </c>
      <c r="Z137" s="13" t="s">
        <v>984</v>
      </c>
      <c r="AA137" s="15" t="s">
        <v>741</v>
      </c>
      <c r="AB137" s="15" t="s">
        <v>2657</v>
      </c>
      <c r="AC137" s="67" t="s">
        <v>2489</v>
      </c>
    </row>
    <row r="138" spans="1:29" ht="63.75" x14ac:dyDescent="0.2">
      <c r="A138" s="45">
        <v>45859</v>
      </c>
      <c r="B138" s="14" t="s">
        <v>2293</v>
      </c>
      <c r="C138" s="14" t="s">
        <v>1104</v>
      </c>
      <c r="D138" s="14" t="s">
        <v>2616</v>
      </c>
      <c r="E138" s="14" t="s">
        <v>2602</v>
      </c>
      <c r="F138" s="14" t="s">
        <v>26</v>
      </c>
      <c r="G138" s="14" t="s">
        <v>1184</v>
      </c>
      <c r="H138" s="14" t="s">
        <v>40</v>
      </c>
      <c r="I138" s="11">
        <f t="shared" si="21"/>
        <v>3</v>
      </c>
      <c r="J138" s="14" t="s">
        <v>29</v>
      </c>
      <c r="K138" s="11">
        <f t="shared" si="18"/>
        <v>3</v>
      </c>
      <c r="L138" s="14" t="s">
        <v>29</v>
      </c>
      <c r="M138" s="16">
        <f t="shared" si="19"/>
        <v>3</v>
      </c>
      <c r="N138" s="17">
        <f t="shared" si="20"/>
        <v>3</v>
      </c>
      <c r="O138" s="13" t="str">
        <f t="array" ref="O138">_xlfn.IFS(N138=1,"BAJA",N138=2,"MEDIA",N138=3,"ALTA")</f>
        <v>ALTA</v>
      </c>
      <c r="P138" s="12"/>
      <c r="Q138" s="13" t="s">
        <v>1137</v>
      </c>
      <c r="R138" s="13" t="s">
        <v>736</v>
      </c>
      <c r="S138" s="13" t="s">
        <v>1140</v>
      </c>
      <c r="T138" s="13" t="s">
        <v>1782</v>
      </c>
      <c r="U138" s="13" t="s">
        <v>2631</v>
      </c>
      <c r="V138" s="13" t="s">
        <v>744</v>
      </c>
      <c r="W138" s="13" t="s">
        <v>25</v>
      </c>
      <c r="X138" s="13" t="s">
        <v>27</v>
      </c>
      <c r="Y138" s="13" t="s">
        <v>30</v>
      </c>
      <c r="Z138" s="13" t="s">
        <v>984</v>
      </c>
      <c r="AA138" s="15" t="s">
        <v>741</v>
      </c>
      <c r="AB138" s="15" t="s">
        <v>2657</v>
      </c>
      <c r="AC138" s="67" t="s">
        <v>2489</v>
      </c>
    </row>
    <row r="139" spans="1:29" ht="63.75" x14ac:dyDescent="0.2">
      <c r="A139" s="45">
        <v>45859</v>
      </c>
      <c r="B139" s="14" t="s">
        <v>2300</v>
      </c>
      <c r="C139" s="14" t="s">
        <v>1104</v>
      </c>
      <c r="D139" s="14" t="s">
        <v>2616</v>
      </c>
      <c r="E139" s="14" t="s">
        <v>2610</v>
      </c>
      <c r="F139" s="14" t="s">
        <v>26</v>
      </c>
      <c r="G139" s="14" t="s">
        <v>722</v>
      </c>
      <c r="H139" s="14" t="s">
        <v>40</v>
      </c>
      <c r="I139" s="11">
        <f t="shared" si="21"/>
        <v>3</v>
      </c>
      <c r="J139" s="14" t="s">
        <v>29</v>
      </c>
      <c r="K139" s="11">
        <f t="shared" si="18"/>
        <v>3</v>
      </c>
      <c r="L139" s="14" t="s">
        <v>29</v>
      </c>
      <c r="M139" s="16">
        <f t="shared" si="19"/>
        <v>3</v>
      </c>
      <c r="N139" s="17">
        <f t="shared" si="20"/>
        <v>3</v>
      </c>
      <c r="O139" s="13" t="str">
        <f t="array" ref="O139">_xlfn.IFS(N139=1,"BAJA",N139=2,"MEDIA",N139=3,"ALTA")</f>
        <v>ALTA</v>
      </c>
      <c r="P139" s="12"/>
      <c r="Q139" s="13" t="s">
        <v>1137</v>
      </c>
      <c r="R139" s="13" t="s">
        <v>1137</v>
      </c>
      <c r="S139" s="13" t="s">
        <v>1140</v>
      </c>
      <c r="T139" s="13" t="s">
        <v>1782</v>
      </c>
      <c r="U139" s="13" t="s">
        <v>2631</v>
      </c>
      <c r="V139" s="13" t="s">
        <v>744</v>
      </c>
      <c r="W139" s="13" t="s">
        <v>25</v>
      </c>
      <c r="X139" s="13" t="s">
        <v>27</v>
      </c>
      <c r="Y139" s="13" t="s">
        <v>30</v>
      </c>
      <c r="Z139" s="13" t="s">
        <v>984</v>
      </c>
      <c r="AA139" s="15" t="s">
        <v>741</v>
      </c>
      <c r="AB139" s="15" t="s">
        <v>2657</v>
      </c>
      <c r="AC139" s="67" t="s">
        <v>2489</v>
      </c>
    </row>
    <row r="140" spans="1:29" ht="63.75" x14ac:dyDescent="0.2">
      <c r="A140" s="45">
        <v>45859</v>
      </c>
      <c r="B140" s="14" t="s">
        <v>2285</v>
      </c>
      <c r="C140" s="14" t="s">
        <v>1104</v>
      </c>
      <c r="D140" s="14" t="s">
        <v>2617</v>
      </c>
      <c r="E140" s="14" t="s">
        <v>1114</v>
      </c>
      <c r="F140" s="14" t="s">
        <v>26</v>
      </c>
      <c r="G140" s="14" t="s">
        <v>1115</v>
      </c>
      <c r="H140" s="14" t="s">
        <v>40</v>
      </c>
      <c r="I140" s="11">
        <f t="shared" si="21"/>
        <v>3</v>
      </c>
      <c r="J140" s="14" t="s">
        <v>29</v>
      </c>
      <c r="K140" s="11">
        <f t="shared" si="18"/>
        <v>3</v>
      </c>
      <c r="L140" s="14" t="s">
        <v>29</v>
      </c>
      <c r="M140" s="16">
        <f t="shared" si="19"/>
        <v>3</v>
      </c>
      <c r="N140" s="17">
        <f t="shared" si="20"/>
        <v>3</v>
      </c>
      <c r="O140" s="13" t="str">
        <f t="array" ref="O140">_xlfn.IFS(N140=1,"BAJA",N140=2,"MEDIA",N140=3,"ALTA")</f>
        <v>ALTA</v>
      </c>
      <c r="P140" s="12"/>
      <c r="Q140" s="13" t="s">
        <v>1109</v>
      </c>
      <c r="R140" s="13" t="s">
        <v>736</v>
      </c>
      <c r="S140" s="13" t="s">
        <v>1116</v>
      </c>
      <c r="T140" s="13" t="s">
        <v>1782</v>
      </c>
      <c r="U140" s="13" t="s">
        <v>2632</v>
      </c>
      <c r="V140" s="13" t="s">
        <v>744</v>
      </c>
      <c r="W140" s="13" t="s">
        <v>25</v>
      </c>
      <c r="X140" s="13" t="s">
        <v>27</v>
      </c>
      <c r="Y140" s="13" t="s">
        <v>30</v>
      </c>
      <c r="Z140" s="13" t="s">
        <v>984</v>
      </c>
      <c r="AA140" s="15" t="s">
        <v>741</v>
      </c>
      <c r="AB140" s="15" t="s">
        <v>2657</v>
      </c>
      <c r="AC140" s="67" t="s">
        <v>2489</v>
      </c>
    </row>
    <row r="141" spans="1:29" ht="63.75" x14ac:dyDescent="0.2">
      <c r="A141" s="45">
        <v>45859</v>
      </c>
      <c r="B141" s="14" t="s">
        <v>2301</v>
      </c>
      <c r="C141" s="14" t="s">
        <v>1104</v>
      </c>
      <c r="D141" s="14" t="s">
        <v>2618</v>
      </c>
      <c r="E141" s="14" t="s">
        <v>2608</v>
      </c>
      <c r="F141" s="14" t="s">
        <v>26</v>
      </c>
      <c r="G141" s="14" t="s">
        <v>722</v>
      </c>
      <c r="H141" s="14" t="s">
        <v>40</v>
      </c>
      <c r="I141" s="11">
        <f t="shared" si="21"/>
        <v>3</v>
      </c>
      <c r="J141" s="14" t="s">
        <v>29</v>
      </c>
      <c r="K141" s="11">
        <f t="shared" si="18"/>
        <v>3</v>
      </c>
      <c r="L141" s="14" t="s">
        <v>29</v>
      </c>
      <c r="M141" s="16">
        <f t="shared" si="19"/>
        <v>3</v>
      </c>
      <c r="N141" s="17">
        <f t="shared" si="20"/>
        <v>3</v>
      </c>
      <c r="O141" s="13" t="str">
        <f t="array" ref="O141">_xlfn.IFS(N141=1,"BAJA",N141=2,"MEDIA",N141=3,"ALTA")</f>
        <v>ALTA</v>
      </c>
      <c r="P141" s="12"/>
      <c r="Q141" s="13" t="s">
        <v>1137</v>
      </c>
      <c r="R141" s="13" t="s">
        <v>1137</v>
      </c>
      <c r="S141" s="13" t="s">
        <v>1140</v>
      </c>
      <c r="T141" s="13" t="s">
        <v>1782</v>
      </c>
      <c r="U141" s="13" t="s">
        <v>2632</v>
      </c>
      <c r="V141" s="13" t="s">
        <v>744</v>
      </c>
      <c r="W141" s="13" t="s">
        <v>25</v>
      </c>
      <c r="X141" s="13" t="s">
        <v>27</v>
      </c>
      <c r="Y141" s="13" t="s">
        <v>30</v>
      </c>
      <c r="Z141" s="13" t="s">
        <v>984</v>
      </c>
      <c r="AA141" s="15" t="s">
        <v>741</v>
      </c>
      <c r="AB141" s="15" t="s">
        <v>2657</v>
      </c>
      <c r="AC141" s="67" t="s">
        <v>2489</v>
      </c>
    </row>
    <row r="142" spans="1:29" ht="63.75" x14ac:dyDescent="0.2">
      <c r="A142" s="45">
        <v>45859</v>
      </c>
      <c r="B142" s="14" t="s">
        <v>2295</v>
      </c>
      <c r="C142" s="14" t="s">
        <v>1104</v>
      </c>
      <c r="D142" s="14" t="s">
        <v>2619</v>
      </c>
      <c r="E142" s="14" t="s">
        <v>2607</v>
      </c>
      <c r="F142" s="14" t="s">
        <v>26</v>
      </c>
      <c r="G142" s="14" t="s">
        <v>1184</v>
      </c>
      <c r="H142" s="14" t="s">
        <v>40</v>
      </c>
      <c r="I142" s="11">
        <f t="shared" si="21"/>
        <v>3</v>
      </c>
      <c r="J142" s="14" t="s">
        <v>29</v>
      </c>
      <c r="K142" s="11">
        <f t="shared" si="18"/>
        <v>3</v>
      </c>
      <c r="L142" s="14" t="s">
        <v>29</v>
      </c>
      <c r="M142" s="16">
        <f t="shared" si="19"/>
        <v>3</v>
      </c>
      <c r="N142" s="17">
        <f t="shared" si="20"/>
        <v>3</v>
      </c>
      <c r="O142" s="13" t="str">
        <f t="array" ref="O142">_xlfn.IFS(N142=1,"BAJA",N142=2,"MEDIA",N142=3,"ALTA")</f>
        <v>ALTA</v>
      </c>
      <c r="P142" s="12"/>
      <c r="Q142" s="13" t="s">
        <v>1137</v>
      </c>
      <c r="R142" s="13" t="s">
        <v>736</v>
      </c>
      <c r="S142" s="13" t="s">
        <v>1140</v>
      </c>
      <c r="T142" s="13" t="s">
        <v>1782</v>
      </c>
      <c r="U142" s="13" t="s">
        <v>2632</v>
      </c>
      <c r="V142" s="13" t="s">
        <v>744</v>
      </c>
      <c r="W142" s="13" t="s">
        <v>25</v>
      </c>
      <c r="X142" s="13" t="s">
        <v>27</v>
      </c>
      <c r="Y142" s="13" t="s">
        <v>30</v>
      </c>
      <c r="Z142" s="13" t="s">
        <v>984</v>
      </c>
      <c r="AA142" s="15" t="s">
        <v>741</v>
      </c>
      <c r="AB142" s="15" t="s">
        <v>2657</v>
      </c>
      <c r="AC142" s="67" t="s">
        <v>2489</v>
      </c>
    </row>
    <row r="143" spans="1:29" ht="63.75" x14ac:dyDescent="0.2">
      <c r="A143" s="45">
        <v>45859</v>
      </c>
      <c r="B143" s="14" t="s">
        <v>2294</v>
      </c>
      <c r="C143" s="14" t="s">
        <v>1104</v>
      </c>
      <c r="D143" s="14" t="s">
        <v>2624</v>
      </c>
      <c r="E143" s="14" t="s">
        <v>2609</v>
      </c>
      <c r="F143" s="14" t="s">
        <v>26</v>
      </c>
      <c r="G143" s="14" t="s">
        <v>1184</v>
      </c>
      <c r="H143" s="14" t="s">
        <v>40</v>
      </c>
      <c r="I143" s="11">
        <f t="shared" si="21"/>
        <v>3</v>
      </c>
      <c r="J143" s="14" t="s">
        <v>29</v>
      </c>
      <c r="K143" s="11">
        <f t="shared" si="18"/>
        <v>3</v>
      </c>
      <c r="L143" s="14" t="s">
        <v>29</v>
      </c>
      <c r="M143" s="16">
        <f t="shared" si="19"/>
        <v>3</v>
      </c>
      <c r="N143" s="17">
        <f t="shared" si="20"/>
        <v>3</v>
      </c>
      <c r="O143" s="13" t="str">
        <f t="array" ref="O143">_xlfn.IFS(N143=1,"BAJA",N143=2,"MEDIA",N143=3,"ALTA")</f>
        <v>ALTA</v>
      </c>
      <c r="P143" s="12"/>
      <c r="Q143" s="13" t="s">
        <v>1137</v>
      </c>
      <c r="R143" s="13" t="s">
        <v>736</v>
      </c>
      <c r="S143" s="13" t="s">
        <v>1140</v>
      </c>
      <c r="T143" s="13" t="s">
        <v>1782</v>
      </c>
      <c r="U143" s="13" t="s">
        <v>2632</v>
      </c>
      <c r="V143" s="13" t="s">
        <v>744</v>
      </c>
      <c r="W143" s="13" t="s">
        <v>25</v>
      </c>
      <c r="X143" s="13" t="s">
        <v>27</v>
      </c>
      <c r="Y143" s="13" t="s">
        <v>30</v>
      </c>
      <c r="Z143" s="13" t="s">
        <v>984</v>
      </c>
      <c r="AA143" s="15" t="s">
        <v>741</v>
      </c>
      <c r="AB143" s="15" t="s">
        <v>2657</v>
      </c>
      <c r="AC143" s="67" t="s">
        <v>2489</v>
      </c>
    </row>
    <row r="144" spans="1:29" ht="63.75" x14ac:dyDescent="0.2">
      <c r="A144" s="45">
        <v>45859</v>
      </c>
      <c r="B144" s="14" t="s">
        <v>2302</v>
      </c>
      <c r="C144" s="14" t="s">
        <v>1104</v>
      </c>
      <c r="D144" s="14" t="s">
        <v>2620</v>
      </c>
      <c r="E144" s="14" t="s">
        <v>2606</v>
      </c>
      <c r="F144" s="14" t="s">
        <v>26</v>
      </c>
      <c r="G144" s="14" t="s">
        <v>722</v>
      </c>
      <c r="H144" s="14" t="s">
        <v>40</v>
      </c>
      <c r="I144" s="11">
        <f t="shared" si="21"/>
        <v>3</v>
      </c>
      <c r="J144" s="14" t="s">
        <v>29</v>
      </c>
      <c r="K144" s="11">
        <f t="shared" si="18"/>
        <v>3</v>
      </c>
      <c r="L144" s="14" t="s">
        <v>29</v>
      </c>
      <c r="M144" s="16">
        <f t="shared" si="19"/>
        <v>3</v>
      </c>
      <c r="N144" s="17">
        <f t="shared" si="20"/>
        <v>3</v>
      </c>
      <c r="O144" s="13" t="str">
        <f t="array" ref="O144">_xlfn.IFS(N144=1,"BAJA",N144=2,"MEDIA",N144=3,"ALTA")</f>
        <v>ALTA</v>
      </c>
      <c r="P144" s="12"/>
      <c r="Q144" s="13" t="s">
        <v>1137</v>
      </c>
      <c r="R144" s="13" t="s">
        <v>1137</v>
      </c>
      <c r="S144" s="13" t="s">
        <v>1140</v>
      </c>
      <c r="T144" s="13" t="s">
        <v>1782</v>
      </c>
      <c r="U144" s="13" t="s">
        <v>2632</v>
      </c>
      <c r="V144" s="13" t="s">
        <v>744</v>
      </c>
      <c r="W144" s="13" t="s">
        <v>25</v>
      </c>
      <c r="X144" s="13" t="s">
        <v>27</v>
      </c>
      <c r="Y144" s="13" t="s">
        <v>30</v>
      </c>
      <c r="Z144" s="13" t="s">
        <v>984</v>
      </c>
      <c r="AA144" s="15" t="s">
        <v>741</v>
      </c>
      <c r="AB144" s="15" t="s">
        <v>2657</v>
      </c>
      <c r="AC144" s="67" t="s">
        <v>2489</v>
      </c>
    </row>
    <row r="145" spans="1:29" ht="63.75" x14ac:dyDescent="0.2">
      <c r="A145" s="45">
        <v>45859</v>
      </c>
      <c r="B145" s="14" t="s">
        <v>2298</v>
      </c>
      <c r="C145" s="14" t="s">
        <v>1104</v>
      </c>
      <c r="D145" s="14" t="s">
        <v>2621</v>
      </c>
      <c r="E145" s="14" t="s">
        <v>2605</v>
      </c>
      <c r="F145" s="14" t="s">
        <v>26</v>
      </c>
      <c r="G145" s="14" t="s">
        <v>722</v>
      </c>
      <c r="H145" s="14" t="s">
        <v>40</v>
      </c>
      <c r="I145" s="11">
        <f t="shared" si="21"/>
        <v>3</v>
      </c>
      <c r="J145" s="14" t="s">
        <v>29</v>
      </c>
      <c r="K145" s="11">
        <f t="shared" si="18"/>
        <v>3</v>
      </c>
      <c r="L145" s="14" t="s">
        <v>29</v>
      </c>
      <c r="M145" s="16">
        <f t="shared" si="19"/>
        <v>3</v>
      </c>
      <c r="N145" s="17">
        <f t="shared" si="20"/>
        <v>3</v>
      </c>
      <c r="O145" s="13" t="str">
        <f t="array" ref="O145">_xlfn.IFS(N145=1,"BAJA",N145=2,"MEDIA",N145=3,"ALTA")</f>
        <v>ALTA</v>
      </c>
      <c r="P145" s="12"/>
      <c r="Q145" s="13" t="s">
        <v>1137</v>
      </c>
      <c r="R145" s="13" t="s">
        <v>1137</v>
      </c>
      <c r="S145" s="13" t="s">
        <v>1162</v>
      </c>
      <c r="T145" s="13" t="s">
        <v>21</v>
      </c>
      <c r="U145" s="13" t="s">
        <v>21</v>
      </c>
      <c r="V145" s="13" t="s">
        <v>744</v>
      </c>
      <c r="W145" s="13" t="s">
        <v>25</v>
      </c>
      <c r="X145" s="13" t="s">
        <v>27</v>
      </c>
      <c r="Y145" s="13" t="s">
        <v>30</v>
      </c>
      <c r="Z145" s="13" t="s">
        <v>984</v>
      </c>
      <c r="AA145" s="15" t="s">
        <v>741</v>
      </c>
      <c r="AB145" s="15" t="s">
        <v>2657</v>
      </c>
      <c r="AC145" s="67" t="s">
        <v>2489</v>
      </c>
    </row>
    <row r="146" spans="1:29" ht="63.75" x14ac:dyDescent="0.2">
      <c r="A146" s="45">
        <v>45859</v>
      </c>
      <c r="B146" s="14" t="s">
        <v>2289</v>
      </c>
      <c r="C146" s="14" t="s">
        <v>1104</v>
      </c>
      <c r="D146" s="14" t="s">
        <v>2622</v>
      </c>
      <c r="E146" s="14" t="s">
        <v>1129</v>
      </c>
      <c r="F146" s="14" t="s">
        <v>26</v>
      </c>
      <c r="G146" s="14" t="s">
        <v>1115</v>
      </c>
      <c r="H146" s="14" t="s">
        <v>40</v>
      </c>
      <c r="I146" s="11">
        <f t="shared" si="21"/>
        <v>3</v>
      </c>
      <c r="J146" s="14" t="s">
        <v>29</v>
      </c>
      <c r="K146" s="11">
        <f t="shared" si="18"/>
        <v>3</v>
      </c>
      <c r="L146" s="14" t="s">
        <v>29</v>
      </c>
      <c r="M146" s="16">
        <f t="shared" si="19"/>
        <v>3</v>
      </c>
      <c r="N146" s="17">
        <f t="shared" si="20"/>
        <v>3</v>
      </c>
      <c r="O146" s="13" t="str">
        <f t="array" ref="O146">_xlfn.IFS(N146=1,"BAJA",N146=2,"MEDIA",N146=3,"ALTA")</f>
        <v>ALTA</v>
      </c>
      <c r="P146" s="12"/>
      <c r="Q146" s="13" t="s">
        <v>1109</v>
      </c>
      <c r="R146" s="13" t="s">
        <v>736</v>
      </c>
      <c r="S146" s="13" t="s">
        <v>1116</v>
      </c>
      <c r="T146" s="13" t="s">
        <v>21</v>
      </c>
      <c r="U146" s="13" t="s">
        <v>21</v>
      </c>
      <c r="V146" s="13" t="s">
        <v>744</v>
      </c>
      <c r="W146" s="13" t="s">
        <v>25</v>
      </c>
      <c r="X146" s="13" t="s">
        <v>27</v>
      </c>
      <c r="Y146" s="13" t="s">
        <v>30</v>
      </c>
      <c r="Z146" s="13" t="s">
        <v>984</v>
      </c>
      <c r="AA146" s="50" t="s">
        <v>741</v>
      </c>
      <c r="AB146" s="50" t="s">
        <v>2657</v>
      </c>
      <c r="AC146" s="67" t="s">
        <v>2489</v>
      </c>
    </row>
    <row r="147" spans="1:29" ht="63.75" x14ac:dyDescent="0.2">
      <c r="A147" s="45">
        <v>44317</v>
      </c>
      <c r="B147" s="13" t="s">
        <v>2174</v>
      </c>
      <c r="C147" s="14" t="s">
        <v>654</v>
      </c>
      <c r="D147" s="14" t="s">
        <v>2623</v>
      </c>
      <c r="E147" s="14" t="s">
        <v>707</v>
      </c>
      <c r="F147" s="14" t="s">
        <v>26</v>
      </c>
      <c r="G147" s="14" t="s">
        <v>722</v>
      </c>
      <c r="H147" s="14" t="s">
        <v>40</v>
      </c>
      <c r="I147" s="11">
        <f t="shared" si="21"/>
        <v>3</v>
      </c>
      <c r="J147" s="14" t="s">
        <v>29</v>
      </c>
      <c r="K147" s="11">
        <f t="shared" si="18"/>
        <v>3</v>
      </c>
      <c r="L147" s="14" t="s">
        <v>29</v>
      </c>
      <c r="M147" s="16">
        <f t="shared" si="19"/>
        <v>3</v>
      </c>
      <c r="N147" s="17">
        <f t="shared" si="20"/>
        <v>3</v>
      </c>
      <c r="O147" s="13" t="str">
        <f t="array" ref="O147">_xlfn.IFS(N147=1,"BAJA",N147=2,"MEDIA",N147=3,"ALTA")</f>
        <v>ALTA</v>
      </c>
      <c r="P147" s="12"/>
      <c r="Q147" s="13" t="s">
        <v>2611</v>
      </c>
      <c r="R147" s="13" t="s">
        <v>749</v>
      </c>
      <c r="S147" s="13" t="s">
        <v>746</v>
      </c>
      <c r="T147" s="13" t="s">
        <v>2625</v>
      </c>
      <c r="U147" s="13" t="s">
        <v>2633</v>
      </c>
      <c r="V147" s="13" t="s">
        <v>744</v>
      </c>
      <c r="W147" s="13" t="s">
        <v>25</v>
      </c>
      <c r="X147" s="13" t="s">
        <v>27</v>
      </c>
      <c r="Y147" s="13" t="s">
        <v>739</v>
      </c>
      <c r="Z147" s="13" t="s">
        <v>984</v>
      </c>
      <c r="AA147" s="50" t="s">
        <v>741</v>
      </c>
      <c r="AB147" s="50" t="s">
        <v>2657</v>
      </c>
      <c r="AC147" s="67" t="s">
        <v>1177</v>
      </c>
    </row>
    <row r="148" spans="1:29" ht="127.5" x14ac:dyDescent="0.2">
      <c r="A148" s="45">
        <v>45464</v>
      </c>
      <c r="B148" s="14" t="s">
        <v>1504</v>
      </c>
      <c r="C148" s="14" t="s">
        <v>1505</v>
      </c>
      <c r="D148" s="14" t="s">
        <v>2564</v>
      </c>
      <c r="E148" s="14" t="s">
        <v>1527</v>
      </c>
      <c r="F148" s="14" t="s">
        <v>26</v>
      </c>
      <c r="G148" s="14" t="s">
        <v>722</v>
      </c>
      <c r="H148" s="14" t="s">
        <v>31</v>
      </c>
      <c r="I148" s="11">
        <f t="shared" si="21"/>
        <v>1</v>
      </c>
      <c r="J148" s="14" t="s">
        <v>29</v>
      </c>
      <c r="K148" s="11">
        <f t="shared" si="18"/>
        <v>3</v>
      </c>
      <c r="L148" s="14" t="s">
        <v>29</v>
      </c>
      <c r="M148" s="16">
        <f t="shared" si="19"/>
        <v>3</v>
      </c>
      <c r="N148" s="17">
        <f t="shared" si="20"/>
        <v>3</v>
      </c>
      <c r="O148" s="13" t="str">
        <f t="array" ref="O148">_xlfn.IFS(N148=1,"BAJA",N148=2,"MEDIA",N148=3,"ALTA")</f>
        <v>ALTA</v>
      </c>
      <c r="P148" s="12"/>
      <c r="Q148" s="13" t="s">
        <v>1505</v>
      </c>
      <c r="R148" s="13" t="s">
        <v>1780</v>
      </c>
      <c r="S148" s="13" t="s">
        <v>1781</v>
      </c>
      <c r="T148" s="13" t="s">
        <v>33</v>
      </c>
      <c r="U148" s="13" t="s">
        <v>1784</v>
      </c>
      <c r="V148" s="13" t="s">
        <v>748</v>
      </c>
      <c r="W148" s="13" t="s">
        <v>25</v>
      </c>
      <c r="X148" s="13" t="s">
        <v>27</v>
      </c>
      <c r="Y148" s="13" t="s">
        <v>739</v>
      </c>
      <c r="Z148" s="49" t="s">
        <v>984</v>
      </c>
      <c r="AA148" s="50" t="s">
        <v>1032</v>
      </c>
      <c r="AB148" s="50" t="s">
        <v>1032</v>
      </c>
      <c r="AC148" s="67" t="s">
        <v>2487</v>
      </c>
    </row>
    <row r="149" spans="1:29" ht="89.25" x14ac:dyDescent="0.2">
      <c r="A149" s="45">
        <v>44593</v>
      </c>
      <c r="B149" s="14" t="s">
        <v>1361</v>
      </c>
      <c r="C149" s="14" t="s">
        <v>1130</v>
      </c>
      <c r="D149" s="14" t="s">
        <v>2551</v>
      </c>
      <c r="E149" s="14" t="s">
        <v>2555</v>
      </c>
      <c r="F149" s="14" t="s">
        <v>26</v>
      </c>
      <c r="G149" s="14" t="s">
        <v>722</v>
      </c>
      <c r="H149" s="14" t="s">
        <v>28</v>
      </c>
      <c r="I149" s="11">
        <f t="shared" si="21"/>
        <v>2</v>
      </c>
      <c r="J149" s="14" t="s">
        <v>32</v>
      </c>
      <c r="K149" s="11">
        <f t="shared" si="18"/>
        <v>2</v>
      </c>
      <c r="L149" s="14" t="s">
        <v>32</v>
      </c>
      <c r="M149" s="16">
        <f t="shared" si="19"/>
        <v>2</v>
      </c>
      <c r="N149" s="17">
        <f t="shared" si="20"/>
        <v>2</v>
      </c>
      <c r="O149" s="13" t="str">
        <f t="array" ref="O149">_xlfn.IFS(N149=1,"BAJA",N149=2,"MEDIA",N149=3,"ALTA")</f>
        <v>MEDIA</v>
      </c>
      <c r="P149" s="54" t="s">
        <v>2713</v>
      </c>
      <c r="Q149" s="49" t="s">
        <v>1130</v>
      </c>
      <c r="R149" s="49" t="s">
        <v>1752</v>
      </c>
      <c r="S149" s="49" t="s">
        <v>1752</v>
      </c>
      <c r="T149" s="49" t="s">
        <v>1731</v>
      </c>
      <c r="U149" s="49" t="s">
        <v>21</v>
      </c>
      <c r="V149" s="49" t="s">
        <v>748</v>
      </c>
      <c r="W149" s="49" t="s">
        <v>25</v>
      </c>
      <c r="X149" s="49" t="s">
        <v>27</v>
      </c>
      <c r="Y149" s="49" t="s">
        <v>35</v>
      </c>
      <c r="Z149" s="49" t="s">
        <v>984</v>
      </c>
      <c r="AA149" s="51" t="s">
        <v>1037</v>
      </c>
      <c r="AB149" s="51" t="s">
        <v>1037</v>
      </c>
      <c r="AC149" s="67" t="s">
        <v>2489</v>
      </c>
    </row>
    <row r="150" spans="1:29" ht="89.25" x14ac:dyDescent="0.2">
      <c r="A150" s="45">
        <v>45859</v>
      </c>
      <c r="B150" s="14" t="s">
        <v>2272</v>
      </c>
      <c r="C150" s="14" t="s">
        <v>1130</v>
      </c>
      <c r="D150" s="14" t="s">
        <v>1172</v>
      </c>
      <c r="E150" s="14" t="s">
        <v>1174</v>
      </c>
      <c r="F150" s="14" t="s">
        <v>26</v>
      </c>
      <c r="G150" s="14" t="s">
        <v>722</v>
      </c>
      <c r="H150" s="14" t="s">
        <v>40</v>
      </c>
      <c r="I150" s="11">
        <f t="shared" si="21"/>
        <v>3</v>
      </c>
      <c r="J150" s="14" t="s">
        <v>29</v>
      </c>
      <c r="K150" s="11">
        <f t="shared" ref="K150:K168" si="22">IF(J150="Alta",3,
IF(J150="Media",2,
IF(J150="Baja",1,
IF(J150="No clasificada",1))))</f>
        <v>3</v>
      </c>
      <c r="L150" s="14" t="s">
        <v>29</v>
      </c>
      <c r="M150" s="16">
        <f t="shared" ref="M150:M168" si="23">IF(L150="Alta",3,
IF(L150="Media",2,
IF(L150="Baja",1,
IF(L150="No clasificada",1))))</f>
        <v>3</v>
      </c>
      <c r="N150" s="17">
        <f t="shared" si="20"/>
        <v>3</v>
      </c>
      <c r="O150" s="13" t="str">
        <f t="array" ref="O150">_xlfn.IFS(N150=1,"BAJA",N150=2,"MEDIA",N150=3,"ALTA")</f>
        <v>ALTA</v>
      </c>
      <c r="P150" s="54" t="s">
        <v>2714</v>
      </c>
      <c r="Q150" s="49" t="s">
        <v>1137</v>
      </c>
      <c r="R150" s="49" t="s">
        <v>1137</v>
      </c>
      <c r="S150" s="49" t="s">
        <v>1175</v>
      </c>
      <c r="T150" s="49" t="s">
        <v>2626</v>
      </c>
      <c r="U150" s="49" t="s">
        <v>21</v>
      </c>
      <c r="V150" s="49" t="s">
        <v>744</v>
      </c>
      <c r="W150" s="49" t="s">
        <v>25</v>
      </c>
      <c r="X150" s="49" t="s">
        <v>27</v>
      </c>
      <c r="Y150" s="49" t="s">
        <v>739</v>
      </c>
      <c r="Z150" s="49" t="s">
        <v>740</v>
      </c>
      <c r="AA150" s="51" t="s">
        <v>2739</v>
      </c>
      <c r="AB150" s="51" t="s">
        <v>2739</v>
      </c>
      <c r="AC150" s="67" t="s">
        <v>2489</v>
      </c>
    </row>
    <row r="151" spans="1:29" ht="89.25" x14ac:dyDescent="0.2">
      <c r="A151" s="45">
        <v>45859</v>
      </c>
      <c r="B151" s="14" t="s">
        <v>2273</v>
      </c>
      <c r="C151" s="14" t="s">
        <v>1130</v>
      </c>
      <c r="D151" s="14" t="s">
        <v>1131</v>
      </c>
      <c r="E151" s="14" t="s">
        <v>1132</v>
      </c>
      <c r="F151" s="14" t="s">
        <v>26</v>
      </c>
      <c r="G151" s="14" t="s">
        <v>1115</v>
      </c>
      <c r="H151" s="14" t="s">
        <v>40</v>
      </c>
      <c r="I151" s="11">
        <f t="shared" si="21"/>
        <v>3</v>
      </c>
      <c r="J151" s="14" t="s">
        <v>29</v>
      </c>
      <c r="K151" s="11">
        <f t="shared" si="22"/>
        <v>3</v>
      </c>
      <c r="L151" s="14" t="s">
        <v>29</v>
      </c>
      <c r="M151" s="16">
        <f t="shared" si="23"/>
        <v>3</v>
      </c>
      <c r="N151" s="17">
        <f t="shared" si="20"/>
        <v>3</v>
      </c>
      <c r="O151" s="13" t="str">
        <f t="array" ref="O151">_xlfn.IFS(N151=1,"BAJA",N151=2,"MEDIA",N151=3,"ALTA")</f>
        <v>ALTA</v>
      </c>
      <c r="P151" s="54" t="s">
        <v>2715</v>
      </c>
      <c r="Q151" s="49" t="s">
        <v>1109</v>
      </c>
      <c r="R151" s="49" t="s">
        <v>736</v>
      </c>
      <c r="S151" s="49" t="s">
        <v>1133</v>
      </c>
      <c r="T151" s="49" t="s">
        <v>2626</v>
      </c>
      <c r="U151" s="49" t="s">
        <v>21</v>
      </c>
      <c r="V151" s="49" t="s">
        <v>744</v>
      </c>
      <c r="W151" s="49" t="s">
        <v>25</v>
      </c>
      <c r="X151" s="49" t="s">
        <v>27</v>
      </c>
      <c r="Y151" s="49" t="s">
        <v>739</v>
      </c>
      <c r="Z151" s="49" t="s">
        <v>740</v>
      </c>
      <c r="AA151" s="51" t="s">
        <v>2739</v>
      </c>
      <c r="AB151" s="51" t="s">
        <v>2739</v>
      </c>
      <c r="AC151" s="67" t="s">
        <v>2489</v>
      </c>
    </row>
    <row r="152" spans="1:29" ht="76.5" x14ac:dyDescent="0.2">
      <c r="A152" s="45">
        <v>43952</v>
      </c>
      <c r="B152" s="14" t="s">
        <v>2307</v>
      </c>
      <c r="C152" s="14" t="s">
        <v>1186</v>
      </c>
      <c r="D152" s="14" t="s">
        <v>1215</v>
      </c>
      <c r="E152" s="14" t="s">
        <v>1214</v>
      </c>
      <c r="F152" s="14" t="s">
        <v>26</v>
      </c>
      <c r="G152" s="14" t="s">
        <v>995</v>
      </c>
      <c r="H152" s="14" t="s">
        <v>40</v>
      </c>
      <c r="I152" s="11">
        <f t="shared" si="21"/>
        <v>3</v>
      </c>
      <c r="J152" s="14" t="s">
        <v>29</v>
      </c>
      <c r="K152" s="11">
        <f t="shared" si="22"/>
        <v>3</v>
      </c>
      <c r="L152" s="14" t="s">
        <v>29</v>
      </c>
      <c r="M152" s="16">
        <f t="shared" si="23"/>
        <v>3</v>
      </c>
      <c r="N152" s="17">
        <f t="shared" si="20"/>
        <v>3</v>
      </c>
      <c r="O152" s="13" t="str">
        <f t="array" ref="O152">_xlfn.IFS(N152=1,"BAJA",N152=2,"MEDIA",N152=3,"ALTA")</f>
        <v>ALTA</v>
      </c>
      <c r="P152" s="54" t="s">
        <v>2716</v>
      </c>
      <c r="Q152" s="49" t="s">
        <v>1186</v>
      </c>
      <c r="R152" s="49" t="s">
        <v>53</v>
      </c>
      <c r="S152" s="49" t="s">
        <v>53</v>
      </c>
      <c r="T152" s="49" t="s">
        <v>1731</v>
      </c>
      <c r="U152" s="49" t="s">
        <v>1732</v>
      </c>
      <c r="V152" s="49" t="s">
        <v>733</v>
      </c>
      <c r="W152" s="49" t="s">
        <v>25</v>
      </c>
      <c r="X152" s="49" t="s">
        <v>27</v>
      </c>
      <c r="Y152" s="49" t="s">
        <v>739</v>
      </c>
      <c r="Z152" s="49" t="s">
        <v>740</v>
      </c>
      <c r="AA152" s="51" t="s">
        <v>741</v>
      </c>
      <c r="AB152" s="51" t="s">
        <v>742</v>
      </c>
      <c r="AC152" s="67" t="s">
        <v>1180</v>
      </c>
    </row>
    <row r="153" spans="1:29" ht="102" x14ac:dyDescent="0.2">
      <c r="A153" s="45">
        <v>44136</v>
      </c>
      <c r="B153" s="14" t="s">
        <v>1077</v>
      </c>
      <c r="C153" s="14" t="s">
        <v>978</v>
      </c>
      <c r="D153" s="14" t="s">
        <v>1078</v>
      </c>
      <c r="E153" s="14" t="s">
        <v>1079</v>
      </c>
      <c r="F153" s="14" t="s">
        <v>26</v>
      </c>
      <c r="G153" s="14" t="s">
        <v>1021</v>
      </c>
      <c r="H153" s="14" t="s">
        <v>28</v>
      </c>
      <c r="I153" s="11">
        <f t="shared" si="21"/>
        <v>2</v>
      </c>
      <c r="J153" s="14" t="s">
        <v>29</v>
      </c>
      <c r="K153" s="11">
        <f t="shared" si="22"/>
        <v>3</v>
      </c>
      <c r="L153" s="14" t="s">
        <v>29</v>
      </c>
      <c r="M153" s="16">
        <f t="shared" si="23"/>
        <v>3</v>
      </c>
      <c r="N153" s="17">
        <f t="shared" si="20"/>
        <v>3</v>
      </c>
      <c r="O153" s="13" t="str">
        <f t="array" ref="O153">_xlfn.IFS(N153=1,"BAJA",N153=2,"MEDIA",N153=3,"ALTA")</f>
        <v>ALTA</v>
      </c>
      <c r="P153" s="54" t="s">
        <v>2717</v>
      </c>
      <c r="Q153" s="49" t="s">
        <v>990</v>
      </c>
      <c r="R153" s="49" t="s">
        <v>981</v>
      </c>
      <c r="S153" s="49" t="s">
        <v>982</v>
      </c>
      <c r="T153" s="49" t="s">
        <v>33</v>
      </c>
      <c r="U153" s="49" t="s">
        <v>1053</v>
      </c>
      <c r="V153" s="49" t="s">
        <v>744</v>
      </c>
      <c r="W153" s="49" t="s">
        <v>25</v>
      </c>
      <c r="X153" s="49" t="s">
        <v>27</v>
      </c>
      <c r="Y153" s="49" t="s">
        <v>739</v>
      </c>
      <c r="Z153" s="49" t="s">
        <v>984</v>
      </c>
      <c r="AA153" s="51" t="s">
        <v>1032</v>
      </c>
      <c r="AB153" s="51" t="s">
        <v>1032</v>
      </c>
      <c r="AC153" s="67" t="s">
        <v>1080</v>
      </c>
    </row>
    <row r="154" spans="1:29" ht="89.25" x14ac:dyDescent="0.2">
      <c r="A154" s="45">
        <v>45854</v>
      </c>
      <c r="B154" s="14" t="s">
        <v>2416</v>
      </c>
      <c r="C154" s="14" t="s">
        <v>1179</v>
      </c>
      <c r="D154" s="14" t="s">
        <v>1853</v>
      </c>
      <c r="E154" s="14" t="s">
        <v>1854</v>
      </c>
      <c r="F154" s="14" t="s">
        <v>26</v>
      </c>
      <c r="G154" s="14" t="s">
        <v>1820</v>
      </c>
      <c r="H154" s="14" t="s">
        <v>40</v>
      </c>
      <c r="I154" s="11">
        <f t="shared" si="21"/>
        <v>3</v>
      </c>
      <c r="J154" s="14" t="s">
        <v>29</v>
      </c>
      <c r="K154" s="11">
        <f t="shared" si="22"/>
        <v>3</v>
      </c>
      <c r="L154" s="14" t="s">
        <v>34</v>
      </c>
      <c r="M154" s="16">
        <f t="shared" si="23"/>
        <v>1</v>
      </c>
      <c r="N154" s="17">
        <f t="shared" si="20"/>
        <v>3</v>
      </c>
      <c r="O154" s="13" t="str">
        <f t="array" ref="O154">_xlfn.IFS(N154=1,"BAJA",N154=2,"MEDIA",N154=3,"ALTA")</f>
        <v>ALTA</v>
      </c>
      <c r="P154" s="54" t="s">
        <v>2718</v>
      </c>
      <c r="Q154" s="49" t="s">
        <v>1179</v>
      </c>
      <c r="R154" s="49" t="s">
        <v>1882</v>
      </c>
      <c r="S154" s="49" t="s">
        <v>1882</v>
      </c>
      <c r="T154" s="49" t="s">
        <v>1892</v>
      </c>
      <c r="U154" s="49" t="s">
        <v>1893</v>
      </c>
      <c r="V154" s="49" t="s">
        <v>744</v>
      </c>
      <c r="W154" s="49" t="s">
        <v>25</v>
      </c>
      <c r="X154" s="49" t="s">
        <v>27</v>
      </c>
      <c r="Y154" s="49" t="s">
        <v>35</v>
      </c>
      <c r="Z154" s="49" t="s">
        <v>740</v>
      </c>
      <c r="AA154" s="51" t="s">
        <v>2748</v>
      </c>
      <c r="AB154" s="51" t="s">
        <v>2748</v>
      </c>
      <c r="AC154" s="67" t="s">
        <v>1178</v>
      </c>
    </row>
    <row r="155" spans="1:29" ht="76.5" x14ac:dyDescent="0.2">
      <c r="A155" s="45">
        <v>44321</v>
      </c>
      <c r="B155" s="14" t="s">
        <v>1644</v>
      </c>
      <c r="C155" s="14" t="s">
        <v>1013</v>
      </c>
      <c r="D155" s="14" t="s">
        <v>1950</v>
      </c>
      <c r="E155" s="14" t="s">
        <v>1645</v>
      </c>
      <c r="F155" s="14" t="s">
        <v>26</v>
      </c>
      <c r="G155" s="14" t="s">
        <v>1006</v>
      </c>
      <c r="H155" s="14" t="s">
        <v>28</v>
      </c>
      <c r="I155" s="11">
        <f t="shared" si="21"/>
        <v>2</v>
      </c>
      <c r="J155" s="14" t="s">
        <v>29</v>
      </c>
      <c r="K155" s="11">
        <f t="shared" si="22"/>
        <v>3</v>
      </c>
      <c r="L155" s="14" t="s">
        <v>32</v>
      </c>
      <c r="M155" s="16">
        <f t="shared" si="23"/>
        <v>2</v>
      </c>
      <c r="N155" s="17">
        <f t="shared" si="20"/>
        <v>3</v>
      </c>
      <c r="O155" s="13" t="str">
        <f t="array" ref="O155">_xlfn.IFS(N155=1,"BAJA",N155=2,"MEDIA",N155=3,"ALTA")</f>
        <v>ALTA</v>
      </c>
      <c r="P155" s="54" t="s">
        <v>2719</v>
      </c>
      <c r="Q155" s="49" t="s">
        <v>1013</v>
      </c>
      <c r="R155" s="49" t="s">
        <v>85</v>
      </c>
      <c r="S155" s="49" t="s">
        <v>1794</v>
      </c>
      <c r="T155" s="49" t="s">
        <v>1728</v>
      </c>
      <c r="U155" s="49" t="s">
        <v>1790</v>
      </c>
      <c r="V155" s="49" t="s">
        <v>748</v>
      </c>
      <c r="W155" s="49" t="s">
        <v>25</v>
      </c>
      <c r="X155" s="49" t="s">
        <v>1169</v>
      </c>
      <c r="Y155" s="49" t="s">
        <v>739</v>
      </c>
      <c r="Z155" s="49" t="s">
        <v>984</v>
      </c>
      <c r="AA155" s="51" t="s">
        <v>1037</v>
      </c>
      <c r="AB155" s="51" t="s">
        <v>1037</v>
      </c>
      <c r="AC155" s="67" t="s">
        <v>1177</v>
      </c>
    </row>
    <row r="156" spans="1:29" ht="76.5" x14ac:dyDescent="0.2">
      <c r="A156" s="45">
        <v>44196</v>
      </c>
      <c r="B156" s="13" t="s">
        <v>2179</v>
      </c>
      <c r="C156" s="14" t="s">
        <v>654</v>
      </c>
      <c r="D156" s="14" t="s">
        <v>680</v>
      </c>
      <c r="E156" s="14" t="s">
        <v>712</v>
      </c>
      <c r="F156" s="14" t="s">
        <v>26</v>
      </c>
      <c r="G156" s="14" t="s">
        <v>656</v>
      </c>
      <c r="H156" s="14" t="s">
        <v>31</v>
      </c>
      <c r="I156" s="11">
        <f t="shared" si="21"/>
        <v>1</v>
      </c>
      <c r="J156" s="14" t="s">
        <v>32</v>
      </c>
      <c r="K156" s="11">
        <f t="shared" si="22"/>
        <v>2</v>
      </c>
      <c r="L156" s="14" t="s">
        <v>32</v>
      </c>
      <c r="M156" s="16">
        <f t="shared" si="23"/>
        <v>2</v>
      </c>
      <c r="N156" s="17">
        <f t="shared" si="20"/>
        <v>2</v>
      </c>
      <c r="O156" s="13" t="str">
        <f t="array" ref="O156">_xlfn.IFS(N156=1,"BAJA",N156=2,"MEDIA",N156=3,"ALTA")</f>
        <v>MEDIA</v>
      </c>
      <c r="P156" s="54" t="s">
        <v>2720</v>
      </c>
      <c r="Q156" s="49" t="s">
        <v>654</v>
      </c>
      <c r="R156" s="49" t="s">
        <v>727</v>
      </c>
      <c r="S156" s="49" t="s">
        <v>725</v>
      </c>
      <c r="T156" s="49" t="s">
        <v>1022</v>
      </c>
      <c r="U156" s="49" t="s">
        <v>2638</v>
      </c>
      <c r="V156" s="49" t="s">
        <v>744</v>
      </c>
      <c r="W156" s="49" t="s">
        <v>25</v>
      </c>
      <c r="X156" s="49" t="s">
        <v>27</v>
      </c>
      <c r="Y156" s="49" t="s">
        <v>35</v>
      </c>
      <c r="Z156" s="49" t="s">
        <v>726</v>
      </c>
      <c r="AA156" s="51" t="s">
        <v>2749</v>
      </c>
      <c r="AB156" s="51" t="s">
        <v>2749</v>
      </c>
      <c r="AC156" s="68" t="s">
        <v>1177</v>
      </c>
    </row>
    <row r="157" spans="1:29" ht="63.75" x14ac:dyDescent="0.2">
      <c r="A157" s="45">
        <v>44321</v>
      </c>
      <c r="B157" s="14" t="s">
        <v>1640</v>
      </c>
      <c r="C157" s="14" t="s">
        <v>1013</v>
      </c>
      <c r="D157" s="14" t="s">
        <v>1953</v>
      </c>
      <c r="E157" s="14" t="s">
        <v>1641</v>
      </c>
      <c r="F157" s="14" t="s">
        <v>26</v>
      </c>
      <c r="G157" s="14" t="s">
        <v>1006</v>
      </c>
      <c r="H157" s="14" t="s">
        <v>28</v>
      </c>
      <c r="I157" s="11">
        <f t="shared" si="21"/>
        <v>2</v>
      </c>
      <c r="J157" s="14" t="s">
        <v>29</v>
      </c>
      <c r="K157" s="11">
        <f t="shared" si="22"/>
        <v>3</v>
      </c>
      <c r="L157" s="14" t="s">
        <v>32</v>
      </c>
      <c r="M157" s="16">
        <f t="shared" si="23"/>
        <v>2</v>
      </c>
      <c r="N157" s="17">
        <f t="shared" si="20"/>
        <v>3</v>
      </c>
      <c r="O157" s="13" t="str">
        <f t="array" ref="O157">_xlfn.IFS(N157=1,"BAJA",N157=2,"MEDIA",N157=3,"ALTA")</f>
        <v>ALTA</v>
      </c>
      <c r="P157" s="54" t="s">
        <v>2721</v>
      </c>
      <c r="Q157" s="49" t="s">
        <v>1013</v>
      </c>
      <c r="R157" s="49" t="s">
        <v>85</v>
      </c>
      <c r="S157" s="49" t="s">
        <v>1794</v>
      </c>
      <c r="T157" s="49" t="s">
        <v>1728</v>
      </c>
      <c r="U157" s="49" t="s">
        <v>1790</v>
      </c>
      <c r="V157" s="49" t="s">
        <v>748</v>
      </c>
      <c r="W157" s="49" t="s">
        <v>25</v>
      </c>
      <c r="X157" s="49" t="s">
        <v>1169</v>
      </c>
      <c r="Y157" s="49" t="s">
        <v>739</v>
      </c>
      <c r="Z157" s="49" t="s">
        <v>984</v>
      </c>
      <c r="AA157" s="51" t="s">
        <v>1037</v>
      </c>
      <c r="AB157" s="51" t="s">
        <v>1037</v>
      </c>
      <c r="AC157" s="67" t="s">
        <v>1177</v>
      </c>
    </row>
    <row r="158" spans="1:29" ht="63.75" x14ac:dyDescent="0.2">
      <c r="A158" s="45">
        <v>39817</v>
      </c>
      <c r="B158" s="14" t="s">
        <v>2244</v>
      </c>
      <c r="C158" s="14" t="s">
        <v>1130</v>
      </c>
      <c r="D158" s="14" t="s">
        <v>1397</v>
      </c>
      <c r="E158" s="14" t="s">
        <v>1398</v>
      </c>
      <c r="F158" s="14" t="s">
        <v>26</v>
      </c>
      <c r="G158" s="14" t="s">
        <v>722</v>
      </c>
      <c r="H158" s="14" t="s">
        <v>28</v>
      </c>
      <c r="I158" s="11">
        <f t="shared" si="21"/>
        <v>2</v>
      </c>
      <c r="J158" s="14" t="s">
        <v>29</v>
      </c>
      <c r="K158" s="11">
        <f t="shared" si="22"/>
        <v>3</v>
      </c>
      <c r="L158" s="14" t="s">
        <v>29</v>
      </c>
      <c r="M158" s="16">
        <f t="shared" si="23"/>
        <v>3</v>
      </c>
      <c r="N158" s="17">
        <f t="shared" si="20"/>
        <v>3</v>
      </c>
      <c r="O158" s="13" t="str">
        <f t="array" ref="O158">_xlfn.IFS(N158=1,"BAJA",N158=2,"MEDIA",N158=3,"ALTA")</f>
        <v>ALTA</v>
      </c>
      <c r="P158" s="63" t="s">
        <v>2722</v>
      </c>
      <c r="Q158" s="49" t="s">
        <v>1130</v>
      </c>
      <c r="R158" s="49" t="s">
        <v>1752</v>
      </c>
      <c r="S158" s="49" t="s">
        <v>745</v>
      </c>
      <c r="T158" s="49" t="s">
        <v>1756</v>
      </c>
      <c r="U158" s="49" t="s">
        <v>21</v>
      </c>
      <c r="V158" s="49" t="s">
        <v>1181</v>
      </c>
      <c r="W158" s="49" t="s">
        <v>25</v>
      </c>
      <c r="X158" s="49" t="s">
        <v>27</v>
      </c>
      <c r="Y158" s="49" t="s">
        <v>35</v>
      </c>
      <c r="Z158" s="49" t="s">
        <v>984</v>
      </c>
      <c r="AA158" s="51" t="s">
        <v>1037</v>
      </c>
      <c r="AB158" s="51" t="s">
        <v>1037</v>
      </c>
      <c r="AC158" s="67" t="s">
        <v>1178</v>
      </c>
    </row>
    <row r="159" spans="1:29" ht="63.75" x14ac:dyDescent="0.2">
      <c r="A159" s="45">
        <v>45845</v>
      </c>
      <c r="B159" s="13" t="s">
        <v>2182</v>
      </c>
      <c r="C159" s="14" t="s">
        <v>654</v>
      </c>
      <c r="D159" s="14" t="s">
        <v>683</v>
      </c>
      <c r="E159" s="14" t="s">
        <v>714</v>
      </c>
      <c r="F159" s="14" t="s">
        <v>26</v>
      </c>
      <c r="G159" s="14" t="s">
        <v>722</v>
      </c>
      <c r="H159" s="14" t="s">
        <v>31</v>
      </c>
      <c r="I159" s="11">
        <f t="shared" si="21"/>
        <v>1</v>
      </c>
      <c r="J159" s="14" t="s">
        <v>32</v>
      </c>
      <c r="K159" s="11">
        <f t="shared" si="22"/>
        <v>2</v>
      </c>
      <c r="L159" s="14" t="s">
        <v>32</v>
      </c>
      <c r="M159" s="16">
        <f t="shared" si="23"/>
        <v>2</v>
      </c>
      <c r="N159" s="17">
        <f t="shared" si="20"/>
        <v>2</v>
      </c>
      <c r="O159" s="13" t="str">
        <f t="array" ref="O159">_xlfn.IFS(N159=1,"BAJA",N159=2,"MEDIA",N159=3,"ALTA")</f>
        <v>MEDIA</v>
      </c>
      <c r="P159" s="62" t="s">
        <v>2723</v>
      </c>
      <c r="Q159" s="49" t="s">
        <v>654</v>
      </c>
      <c r="R159" s="49" t="s">
        <v>727</v>
      </c>
      <c r="S159" s="49" t="s">
        <v>725</v>
      </c>
      <c r="T159" s="49" t="s">
        <v>21</v>
      </c>
      <c r="U159" s="49" t="s">
        <v>21</v>
      </c>
      <c r="V159" s="49" t="s">
        <v>748</v>
      </c>
      <c r="W159" s="49" t="s">
        <v>25</v>
      </c>
      <c r="X159" s="49" t="s">
        <v>27</v>
      </c>
      <c r="Y159" s="49" t="s">
        <v>35</v>
      </c>
      <c r="Z159" s="49" t="s">
        <v>726</v>
      </c>
      <c r="AA159" s="51" t="s">
        <v>2744</v>
      </c>
      <c r="AB159" s="51" t="s">
        <v>2744</v>
      </c>
      <c r="AC159" s="68" t="s">
        <v>1177</v>
      </c>
    </row>
    <row r="160" spans="1:29" ht="63.75" x14ac:dyDescent="0.2">
      <c r="A160" s="45">
        <v>45230</v>
      </c>
      <c r="B160" s="14" t="s">
        <v>1693</v>
      </c>
      <c r="C160" s="14" t="s">
        <v>1013</v>
      </c>
      <c r="D160" s="14" t="s">
        <v>1694</v>
      </c>
      <c r="E160" s="14" t="s">
        <v>1695</v>
      </c>
      <c r="F160" s="14" t="s">
        <v>26</v>
      </c>
      <c r="G160" s="14" t="s">
        <v>722</v>
      </c>
      <c r="H160" s="14" t="s">
        <v>28</v>
      </c>
      <c r="I160" s="11">
        <f t="shared" si="21"/>
        <v>2</v>
      </c>
      <c r="J160" s="14" t="s">
        <v>34</v>
      </c>
      <c r="K160" s="11">
        <f t="shared" si="22"/>
        <v>1</v>
      </c>
      <c r="L160" s="14" t="s">
        <v>34</v>
      </c>
      <c r="M160" s="16">
        <f t="shared" si="23"/>
        <v>1</v>
      </c>
      <c r="N160" s="17">
        <f>ROUND(((I160+K160+M160)/3),0)</f>
        <v>1</v>
      </c>
      <c r="O160" s="13" t="str">
        <f t="array" ref="O160">_xlfn.IFS(N160=1,"BAJA",N160=2,"MEDIA",N160=3,"ALTA")</f>
        <v>BAJA</v>
      </c>
      <c r="P160" s="54" t="s">
        <v>2724</v>
      </c>
      <c r="Q160" s="49" t="s">
        <v>1013</v>
      </c>
      <c r="R160" s="49" t="s">
        <v>85</v>
      </c>
      <c r="S160" s="49" t="s">
        <v>1789</v>
      </c>
      <c r="T160" s="49" t="s">
        <v>21</v>
      </c>
      <c r="U160" s="49" t="s">
        <v>21</v>
      </c>
      <c r="V160" s="49" t="s">
        <v>748</v>
      </c>
      <c r="W160" s="49" t="s">
        <v>25</v>
      </c>
      <c r="X160" s="49" t="s">
        <v>1169</v>
      </c>
      <c r="Y160" s="49" t="s">
        <v>739</v>
      </c>
      <c r="Z160" s="49" t="s">
        <v>726</v>
      </c>
      <c r="AA160" s="51" t="s">
        <v>2750</v>
      </c>
      <c r="AB160" s="51" t="s">
        <v>2750</v>
      </c>
      <c r="AC160" s="67" t="s">
        <v>1177</v>
      </c>
    </row>
    <row r="161" spans="1:29" ht="63.75" x14ac:dyDescent="0.2">
      <c r="A161" s="45">
        <v>44321</v>
      </c>
      <c r="B161" s="14" t="s">
        <v>1625</v>
      </c>
      <c r="C161" s="14" t="s">
        <v>1013</v>
      </c>
      <c r="D161" s="14" t="s">
        <v>1943</v>
      </c>
      <c r="E161" s="14" t="s">
        <v>1626</v>
      </c>
      <c r="F161" s="14" t="s">
        <v>26</v>
      </c>
      <c r="G161" s="14" t="s">
        <v>2478</v>
      </c>
      <c r="H161" s="14" t="s">
        <v>28</v>
      </c>
      <c r="I161" s="11">
        <f t="shared" si="21"/>
        <v>2</v>
      </c>
      <c r="J161" s="14" t="s">
        <v>29</v>
      </c>
      <c r="K161" s="11">
        <f t="shared" si="22"/>
        <v>3</v>
      </c>
      <c r="L161" s="14" t="s">
        <v>32</v>
      </c>
      <c r="M161" s="16">
        <f t="shared" si="23"/>
        <v>2</v>
      </c>
      <c r="N161" s="17">
        <f t="shared" ref="N161:N168" si="24">ROUNDUP(((I161+K161+M161)/3),0)</f>
        <v>3</v>
      </c>
      <c r="O161" s="13" t="str">
        <f t="array" ref="O161">_xlfn.IFS(N161=1,"BAJA",N161=2,"MEDIA",N161=3,"ALTA")</f>
        <v>ALTA</v>
      </c>
      <c r="P161" s="54" t="s">
        <v>2725</v>
      </c>
      <c r="Q161" s="49" t="s">
        <v>1013</v>
      </c>
      <c r="R161" s="49" t="s">
        <v>85</v>
      </c>
      <c r="S161" s="49" t="s">
        <v>1789</v>
      </c>
      <c r="T161" s="49" t="s">
        <v>21</v>
      </c>
      <c r="U161" s="49" t="s">
        <v>21</v>
      </c>
      <c r="V161" s="49" t="s">
        <v>748</v>
      </c>
      <c r="W161" s="49" t="s">
        <v>25</v>
      </c>
      <c r="X161" s="49" t="s">
        <v>27</v>
      </c>
      <c r="Y161" s="49" t="s">
        <v>739</v>
      </c>
      <c r="Z161" s="49" t="s">
        <v>984</v>
      </c>
      <c r="AA161" s="51" t="s">
        <v>1037</v>
      </c>
      <c r="AB161" s="51" t="s">
        <v>1037</v>
      </c>
      <c r="AC161" s="67" t="s">
        <v>1177</v>
      </c>
    </row>
    <row r="162" spans="1:29" ht="51" x14ac:dyDescent="0.2">
      <c r="A162" s="45">
        <v>44136</v>
      </c>
      <c r="B162" s="14" t="s">
        <v>1039</v>
      </c>
      <c r="C162" s="14" t="s">
        <v>978</v>
      </c>
      <c r="D162" s="14" t="s">
        <v>1040</v>
      </c>
      <c r="E162" s="14" t="s">
        <v>1041</v>
      </c>
      <c r="F162" s="14" t="s">
        <v>26</v>
      </c>
      <c r="G162" s="14" t="s">
        <v>722</v>
      </c>
      <c r="H162" s="14" t="s">
        <v>28</v>
      </c>
      <c r="I162" s="11">
        <f t="shared" si="21"/>
        <v>2</v>
      </c>
      <c r="J162" s="14" t="s">
        <v>29</v>
      </c>
      <c r="K162" s="11">
        <f t="shared" si="22"/>
        <v>3</v>
      </c>
      <c r="L162" s="14" t="s">
        <v>29</v>
      </c>
      <c r="M162" s="16">
        <f t="shared" si="23"/>
        <v>3</v>
      </c>
      <c r="N162" s="17">
        <f t="shared" si="24"/>
        <v>3</v>
      </c>
      <c r="O162" s="13" t="str">
        <f t="array" ref="O162">_xlfn.IFS(N162=1,"BAJA",N162=2,"MEDIA",N162=3,"ALTA")</f>
        <v>ALTA</v>
      </c>
      <c r="P162" s="54" t="s">
        <v>2726</v>
      </c>
      <c r="Q162" s="49" t="s">
        <v>978</v>
      </c>
      <c r="R162" s="49" t="s">
        <v>981</v>
      </c>
      <c r="S162" s="49" t="s">
        <v>1031</v>
      </c>
      <c r="T162" s="49" t="s">
        <v>33</v>
      </c>
      <c r="U162" s="49" t="s">
        <v>1042</v>
      </c>
      <c r="V162" s="49" t="s">
        <v>744</v>
      </c>
      <c r="W162" s="49" t="s">
        <v>25</v>
      </c>
      <c r="X162" s="49" t="s">
        <v>27</v>
      </c>
      <c r="Y162" s="49" t="s">
        <v>739</v>
      </c>
      <c r="Z162" s="49" t="s">
        <v>984</v>
      </c>
      <c r="AA162" s="51" t="s">
        <v>1037</v>
      </c>
      <c r="AB162" s="51" t="s">
        <v>1037</v>
      </c>
      <c r="AC162" s="67" t="s">
        <v>1043</v>
      </c>
    </row>
    <row r="163" spans="1:29" ht="63.75" x14ac:dyDescent="0.2">
      <c r="A163" s="45">
        <v>45854</v>
      </c>
      <c r="B163" s="14" t="s">
        <v>2424</v>
      </c>
      <c r="C163" s="14" t="s">
        <v>1179</v>
      </c>
      <c r="D163" s="14" t="s">
        <v>1873</v>
      </c>
      <c r="E163" s="14" t="s">
        <v>1874</v>
      </c>
      <c r="F163" s="14" t="s">
        <v>26</v>
      </c>
      <c r="G163" s="14" t="s">
        <v>1820</v>
      </c>
      <c r="H163" s="14" t="s">
        <v>28</v>
      </c>
      <c r="I163" s="11">
        <f t="shared" si="21"/>
        <v>2</v>
      </c>
      <c r="J163" s="14" t="s">
        <v>29</v>
      </c>
      <c r="K163" s="11">
        <f t="shared" si="22"/>
        <v>3</v>
      </c>
      <c r="L163" s="14" t="s">
        <v>29</v>
      </c>
      <c r="M163" s="16">
        <f t="shared" si="23"/>
        <v>3</v>
      </c>
      <c r="N163" s="17">
        <f t="shared" si="24"/>
        <v>3</v>
      </c>
      <c r="O163" s="13" t="str">
        <f t="array" ref="O163">_xlfn.IFS(N163=1,"BAJA",N163=2,"MEDIA",N163=3,"ALTA")</f>
        <v>ALTA</v>
      </c>
      <c r="P163" s="54" t="s">
        <v>2727</v>
      </c>
      <c r="Q163" s="49" t="s">
        <v>2611</v>
      </c>
      <c r="R163" s="49" t="s">
        <v>1894</v>
      </c>
      <c r="S163" s="49" t="s">
        <v>1896</v>
      </c>
      <c r="T163" s="49" t="s">
        <v>21</v>
      </c>
      <c r="U163" s="49" t="s">
        <v>21</v>
      </c>
      <c r="V163" s="49" t="s">
        <v>748</v>
      </c>
      <c r="W163" s="49" t="s">
        <v>25</v>
      </c>
      <c r="X163" s="49" t="s">
        <v>27</v>
      </c>
      <c r="Y163" s="49" t="s">
        <v>35</v>
      </c>
      <c r="Z163" s="49" t="s">
        <v>984</v>
      </c>
      <c r="AA163" s="51" t="s">
        <v>2750</v>
      </c>
      <c r="AB163" s="51" t="s">
        <v>2750</v>
      </c>
      <c r="AC163" s="67" t="s">
        <v>1177</v>
      </c>
    </row>
    <row r="164" spans="1:29" ht="63.75" x14ac:dyDescent="0.2">
      <c r="A164" s="45">
        <v>45855</v>
      </c>
      <c r="B164" s="59" t="s">
        <v>2423</v>
      </c>
      <c r="C164" s="14" t="s">
        <v>1179</v>
      </c>
      <c r="D164" s="14" t="s">
        <v>1871</v>
      </c>
      <c r="E164" s="14" t="s">
        <v>1872</v>
      </c>
      <c r="F164" s="14" t="s">
        <v>26</v>
      </c>
      <c r="G164" s="14" t="s">
        <v>1820</v>
      </c>
      <c r="H164" s="14" t="s">
        <v>28</v>
      </c>
      <c r="I164" s="11">
        <f t="shared" si="21"/>
        <v>2</v>
      </c>
      <c r="J164" s="14" t="s">
        <v>29</v>
      </c>
      <c r="K164" s="11">
        <f t="shared" si="22"/>
        <v>3</v>
      </c>
      <c r="L164" s="14" t="s">
        <v>29</v>
      </c>
      <c r="M164" s="16">
        <f t="shared" si="23"/>
        <v>3</v>
      </c>
      <c r="N164" s="17">
        <f t="shared" si="24"/>
        <v>3</v>
      </c>
      <c r="O164" s="13" t="str">
        <f t="array" ref="O164">_xlfn.IFS(N164=1,"BAJA",N164=2,"MEDIA",N164=3,"ALTA")</f>
        <v>ALTA</v>
      </c>
      <c r="P164" s="54" t="s">
        <v>2728</v>
      </c>
      <c r="Q164" s="49" t="s">
        <v>2611</v>
      </c>
      <c r="R164" s="49" t="s">
        <v>1894</v>
      </c>
      <c r="S164" s="49" t="s">
        <v>1895</v>
      </c>
      <c r="T164" s="49" t="s">
        <v>21</v>
      </c>
      <c r="U164" s="49" t="s">
        <v>21</v>
      </c>
      <c r="V164" s="49" t="s">
        <v>748</v>
      </c>
      <c r="W164" s="49" t="s">
        <v>25</v>
      </c>
      <c r="X164" s="49" t="s">
        <v>27</v>
      </c>
      <c r="Y164" s="49" t="s">
        <v>35</v>
      </c>
      <c r="Z164" s="49" t="s">
        <v>984</v>
      </c>
      <c r="AA164" s="51" t="s">
        <v>2744</v>
      </c>
      <c r="AB164" s="51" t="s">
        <v>2744</v>
      </c>
      <c r="AC164" s="67" t="s">
        <v>1177</v>
      </c>
    </row>
    <row r="165" spans="1:29" ht="127.5" x14ac:dyDescent="0.2">
      <c r="A165" s="45">
        <v>45658</v>
      </c>
      <c r="B165" t="s">
        <v>2360</v>
      </c>
      <c r="C165" s="14" t="s">
        <v>1189</v>
      </c>
      <c r="D165" s="14" t="s">
        <v>80</v>
      </c>
      <c r="E165" s="14" t="s">
        <v>81</v>
      </c>
      <c r="F165" s="14" t="s">
        <v>26</v>
      </c>
      <c r="G165" s="14" t="s">
        <v>1021</v>
      </c>
      <c r="H165" s="14" t="s">
        <v>28</v>
      </c>
      <c r="I165" s="11">
        <f t="shared" si="21"/>
        <v>2</v>
      </c>
      <c r="J165" s="14" t="s">
        <v>29</v>
      </c>
      <c r="K165" s="11">
        <f t="shared" si="22"/>
        <v>3</v>
      </c>
      <c r="L165" s="14" t="s">
        <v>32</v>
      </c>
      <c r="M165" s="16">
        <f t="shared" si="23"/>
        <v>2</v>
      </c>
      <c r="N165" s="17">
        <f t="shared" si="24"/>
        <v>3</v>
      </c>
      <c r="O165" s="13" t="str">
        <f t="array" ref="O165">_xlfn.IFS(N165=1,"BAJA",N165=2,"MEDIA",N165=3,"ALTA")</f>
        <v>ALTA</v>
      </c>
      <c r="P165" s="54" t="s">
        <v>2729</v>
      </c>
      <c r="Q165" s="49" t="s">
        <v>1189</v>
      </c>
      <c r="R165" s="49" t="s">
        <v>1786</v>
      </c>
      <c r="S165" s="49" t="s">
        <v>1786</v>
      </c>
      <c r="T165" s="49" t="s">
        <v>21</v>
      </c>
      <c r="U165" s="49" t="s">
        <v>21</v>
      </c>
      <c r="V165" s="49" t="s">
        <v>744</v>
      </c>
      <c r="W165" s="49" t="s">
        <v>25</v>
      </c>
      <c r="X165" s="49" t="s">
        <v>27</v>
      </c>
      <c r="Y165" s="49" t="s">
        <v>739</v>
      </c>
      <c r="Z165" s="49" t="s">
        <v>984</v>
      </c>
      <c r="AA165" s="51" t="s">
        <v>1032</v>
      </c>
      <c r="AB165" s="51" t="s">
        <v>1032</v>
      </c>
      <c r="AC165" s="67" t="s">
        <v>2487</v>
      </c>
    </row>
    <row r="166" spans="1:29" ht="127.5" x14ac:dyDescent="0.2">
      <c r="A166" s="45">
        <v>45658</v>
      </c>
      <c r="B166" t="s">
        <v>2361</v>
      </c>
      <c r="C166" s="14" t="s">
        <v>1189</v>
      </c>
      <c r="D166" s="14" t="s">
        <v>77</v>
      </c>
      <c r="E166" s="14" t="s">
        <v>78</v>
      </c>
      <c r="F166" s="14" t="s">
        <v>26</v>
      </c>
      <c r="G166" s="14" t="s">
        <v>1021</v>
      </c>
      <c r="H166" s="14" t="s">
        <v>28</v>
      </c>
      <c r="I166" s="11">
        <f t="shared" ref="I166:I183" si="25">IF(H166="Informacion publica reservada",3,
IF(H166="Informacion publica clasificada",2,
IF(H166="Informacion publica",1,
IF(H166="No clasificada",1))))</f>
        <v>2</v>
      </c>
      <c r="J166" s="14" t="s">
        <v>29</v>
      </c>
      <c r="K166" s="11">
        <f t="shared" si="22"/>
        <v>3</v>
      </c>
      <c r="L166" s="14" t="s">
        <v>32</v>
      </c>
      <c r="M166" s="16">
        <f t="shared" si="23"/>
        <v>2</v>
      </c>
      <c r="N166" s="17">
        <f t="shared" si="24"/>
        <v>3</v>
      </c>
      <c r="O166" s="13" t="str">
        <f t="array" ref="O166">_xlfn.IFS(N166=1,"BAJA",N166=2,"MEDIA",N166=3,"ALTA")</f>
        <v>ALTA</v>
      </c>
      <c r="P166" s="54" t="s">
        <v>2730</v>
      </c>
      <c r="Q166" s="49" t="s">
        <v>1189</v>
      </c>
      <c r="R166" s="49" t="s">
        <v>1786</v>
      </c>
      <c r="S166" s="49" t="s">
        <v>1786</v>
      </c>
      <c r="T166" s="49" t="s">
        <v>21</v>
      </c>
      <c r="U166" s="49" t="s">
        <v>21</v>
      </c>
      <c r="V166" s="49" t="s">
        <v>744</v>
      </c>
      <c r="W166" s="49" t="s">
        <v>25</v>
      </c>
      <c r="X166" s="49" t="s">
        <v>27</v>
      </c>
      <c r="Y166" s="49" t="s">
        <v>739</v>
      </c>
      <c r="Z166" s="49" t="s">
        <v>984</v>
      </c>
      <c r="AA166" s="51" t="s">
        <v>1032</v>
      </c>
      <c r="AB166" s="51" t="s">
        <v>1032</v>
      </c>
      <c r="AC166" s="67" t="s">
        <v>2487</v>
      </c>
    </row>
    <row r="167" spans="1:29" ht="127.5" x14ac:dyDescent="0.2">
      <c r="A167" s="45">
        <v>45658</v>
      </c>
      <c r="B167" t="s">
        <v>2362</v>
      </c>
      <c r="C167" s="14" t="s">
        <v>1189</v>
      </c>
      <c r="D167" s="14" t="s">
        <v>79</v>
      </c>
      <c r="E167" s="14" t="s">
        <v>69</v>
      </c>
      <c r="F167" s="14" t="s">
        <v>26</v>
      </c>
      <c r="G167" s="14" t="s">
        <v>1021</v>
      </c>
      <c r="H167" s="14" t="s">
        <v>28</v>
      </c>
      <c r="I167" s="11">
        <f t="shared" si="25"/>
        <v>2</v>
      </c>
      <c r="J167" s="14" t="s">
        <v>29</v>
      </c>
      <c r="K167" s="11">
        <f t="shared" si="22"/>
        <v>3</v>
      </c>
      <c r="L167" s="14" t="s">
        <v>32</v>
      </c>
      <c r="M167" s="16">
        <f t="shared" si="23"/>
        <v>2</v>
      </c>
      <c r="N167" s="17">
        <f t="shared" si="24"/>
        <v>3</v>
      </c>
      <c r="O167" s="13" t="str">
        <f t="array" ref="O167">_xlfn.IFS(N167=1,"BAJA",N167=2,"MEDIA",N167=3,"ALTA")</f>
        <v>ALTA</v>
      </c>
      <c r="P167" s="54" t="s">
        <v>2731</v>
      </c>
      <c r="Q167" s="49" t="s">
        <v>1189</v>
      </c>
      <c r="R167" s="49" t="s">
        <v>1786</v>
      </c>
      <c r="S167" s="49" t="s">
        <v>1786</v>
      </c>
      <c r="T167" s="49" t="s">
        <v>21</v>
      </c>
      <c r="U167" s="49" t="s">
        <v>21</v>
      </c>
      <c r="V167" s="49" t="s">
        <v>744</v>
      </c>
      <c r="W167" s="49" t="s">
        <v>25</v>
      </c>
      <c r="X167" s="49" t="s">
        <v>27</v>
      </c>
      <c r="Y167" s="49" t="s">
        <v>35</v>
      </c>
      <c r="Z167" s="49" t="s">
        <v>984</v>
      </c>
      <c r="AA167" s="51" t="s">
        <v>1032</v>
      </c>
      <c r="AB167" s="51" t="s">
        <v>1032</v>
      </c>
      <c r="AC167" s="67" t="s">
        <v>2487</v>
      </c>
    </row>
    <row r="168" spans="1:29" ht="127.5" x14ac:dyDescent="0.2">
      <c r="A168" s="45">
        <v>45658</v>
      </c>
      <c r="B168" s="58" t="s">
        <v>2363</v>
      </c>
      <c r="C168" s="14" t="s">
        <v>1189</v>
      </c>
      <c r="D168" s="14" t="s">
        <v>1550</v>
      </c>
      <c r="E168" s="14" t="s">
        <v>1551</v>
      </c>
      <c r="F168" s="14" t="s">
        <v>26</v>
      </c>
      <c r="G168" s="14" t="s">
        <v>70</v>
      </c>
      <c r="H168" s="14" t="s">
        <v>28</v>
      </c>
      <c r="I168" s="11">
        <f t="shared" si="25"/>
        <v>2</v>
      </c>
      <c r="J168" s="14" t="s">
        <v>29</v>
      </c>
      <c r="K168" s="11">
        <f t="shared" si="22"/>
        <v>3</v>
      </c>
      <c r="L168" s="14" t="s">
        <v>29</v>
      </c>
      <c r="M168" s="16">
        <f t="shared" si="23"/>
        <v>3</v>
      </c>
      <c r="N168" s="17">
        <f t="shared" si="24"/>
        <v>3</v>
      </c>
      <c r="O168" s="13" t="str">
        <f t="array" ref="O168">_xlfn.IFS(N168=1,"BAJA",N168=2,"MEDIA",N168=3,"ALTA")</f>
        <v>ALTA</v>
      </c>
      <c r="P168" s="63" t="s">
        <v>2732</v>
      </c>
      <c r="Q168" s="49" t="s">
        <v>1189</v>
      </c>
      <c r="R168" s="49" t="s">
        <v>1786</v>
      </c>
      <c r="S168" s="49" t="s">
        <v>1786</v>
      </c>
      <c r="T168" s="49" t="s">
        <v>1787</v>
      </c>
      <c r="U168" s="49" t="s">
        <v>21</v>
      </c>
      <c r="V168" s="49" t="s">
        <v>748</v>
      </c>
      <c r="W168" s="49" t="s">
        <v>25</v>
      </c>
      <c r="X168" s="49" t="s">
        <v>27</v>
      </c>
      <c r="Y168" s="49" t="s">
        <v>35</v>
      </c>
      <c r="Z168" s="49" t="s">
        <v>984</v>
      </c>
      <c r="AA168" s="51" t="s">
        <v>1037</v>
      </c>
      <c r="AB168" s="51" t="s">
        <v>1037</v>
      </c>
      <c r="AC168" s="67" t="s">
        <v>2487</v>
      </c>
    </row>
    <row r="169" spans="1:29" ht="127.5" x14ac:dyDescent="0.2">
      <c r="A169" s="52">
        <v>45233</v>
      </c>
      <c r="B169" s="14" t="s">
        <v>2274</v>
      </c>
      <c r="C169" s="29" t="s">
        <v>1130</v>
      </c>
      <c r="D169" s="29" t="s">
        <v>1439</v>
      </c>
      <c r="E169" s="29" t="s">
        <v>1440</v>
      </c>
      <c r="F169" s="29" t="s">
        <v>26</v>
      </c>
      <c r="G169" s="29" t="s">
        <v>1922</v>
      </c>
      <c r="H169" s="29" t="s">
        <v>31</v>
      </c>
      <c r="I169" s="11">
        <f t="shared" si="25"/>
        <v>1</v>
      </c>
      <c r="J169" s="29" t="s">
        <v>32</v>
      </c>
      <c r="K169" s="30">
        <v>2</v>
      </c>
      <c r="L169" s="29" t="s">
        <v>32</v>
      </c>
      <c r="M169" s="31">
        <v>2</v>
      </c>
      <c r="N169" s="32">
        <v>2</v>
      </c>
      <c r="O169" s="33" t="s">
        <v>1103</v>
      </c>
      <c r="P169" s="55" t="s">
        <v>2723</v>
      </c>
      <c r="Q169" s="49" t="s">
        <v>50</v>
      </c>
      <c r="R169" s="47" t="s">
        <v>37</v>
      </c>
      <c r="S169" s="47" t="s">
        <v>1768</v>
      </c>
      <c r="T169" s="47" t="s">
        <v>33</v>
      </c>
      <c r="U169" s="47" t="s">
        <v>1769</v>
      </c>
      <c r="V169" s="47" t="s">
        <v>1176</v>
      </c>
      <c r="W169" s="47" t="s">
        <v>25</v>
      </c>
      <c r="X169" s="47" t="s">
        <v>27</v>
      </c>
      <c r="Y169" s="47" t="s">
        <v>35</v>
      </c>
      <c r="Z169" s="47" t="s">
        <v>726</v>
      </c>
      <c r="AA169" s="51" t="s">
        <v>1032</v>
      </c>
      <c r="AB169" s="51" t="s">
        <v>1032</v>
      </c>
      <c r="AC169" s="67" t="s">
        <v>2487</v>
      </c>
    </row>
    <row r="170" spans="1:29" ht="127.5" x14ac:dyDescent="0.2">
      <c r="A170" s="52">
        <v>45233</v>
      </c>
      <c r="B170" s="14" t="s">
        <v>2275</v>
      </c>
      <c r="C170" s="29" t="s">
        <v>1130</v>
      </c>
      <c r="D170" s="29" t="s">
        <v>1443</v>
      </c>
      <c r="E170" s="29" t="s">
        <v>1444</v>
      </c>
      <c r="F170" s="29" t="s">
        <v>26</v>
      </c>
      <c r="G170" s="29" t="s">
        <v>1922</v>
      </c>
      <c r="H170" s="29" t="s">
        <v>31</v>
      </c>
      <c r="I170" s="11">
        <f t="shared" si="25"/>
        <v>1</v>
      </c>
      <c r="J170" s="29" t="s">
        <v>32</v>
      </c>
      <c r="K170" s="30">
        <v>2</v>
      </c>
      <c r="L170" s="29" t="s">
        <v>32</v>
      </c>
      <c r="M170" s="31">
        <v>2</v>
      </c>
      <c r="N170" s="32">
        <v>2</v>
      </c>
      <c r="O170" s="33" t="s">
        <v>1103</v>
      </c>
      <c r="P170" s="55" t="s">
        <v>2723</v>
      </c>
      <c r="Q170" s="49" t="s">
        <v>50</v>
      </c>
      <c r="R170" s="47" t="s">
        <v>37</v>
      </c>
      <c r="S170" s="47" t="s">
        <v>1768</v>
      </c>
      <c r="T170" s="47" t="s">
        <v>33</v>
      </c>
      <c r="U170" s="47" t="s">
        <v>1770</v>
      </c>
      <c r="V170" s="47" t="s">
        <v>1176</v>
      </c>
      <c r="W170" s="47" t="s">
        <v>25</v>
      </c>
      <c r="X170" s="47" t="s">
        <v>27</v>
      </c>
      <c r="Y170" s="47" t="s">
        <v>35</v>
      </c>
      <c r="Z170" s="47" t="s">
        <v>726</v>
      </c>
      <c r="AA170" s="51" t="s">
        <v>1032</v>
      </c>
      <c r="AB170" s="51" t="s">
        <v>1032</v>
      </c>
      <c r="AC170" s="67" t="s">
        <v>2487</v>
      </c>
    </row>
    <row r="171" spans="1:29" s="35" customFormat="1" ht="89.25" x14ac:dyDescent="0.2">
      <c r="A171" s="45">
        <v>44317</v>
      </c>
      <c r="B171" s="13" t="s">
        <v>2159</v>
      </c>
      <c r="C171" s="14" t="s">
        <v>654</v>
      </c>
      <c r="D171" s="14" t="s">
        <v>660</v>
      </c>
      <c r="E171" s="14" t="s">
        <v>692</v>
      </c>
      <c r="F171" s="14" t="s">
        <v>26</v>
      </c>
      <c r="G171" s="14" t="s">
        <v>722</v>
      </c>
      <c r="H171" s="14" t="s">
        <v>31</v>
      </c>
      <c r="I171" s="11">
        <f t="shared" si="25"/>
        <v>1</v>
      </c>
      <c r="J171" s="14" t="s">
        <v>32</v>
      </c>
      <c r="K171" s="11">
        <f>IF(J171="Alta",3,
IF(J171="Media",2,
IF(J171="Baja",1,
IF(J171="No clasificada",1))))</f>
        <v>2</v>
      </c>
      <c r="L171" s="14" t="s">
        <v>32</v>
      </c>
      <c r="M171" s="16">
        <f>IF(L171="Alta",3,
IF(L171="Media",2,
IF(L171="Baja",1,
IF(L171="No clasificada",1))))</f>
        <v>2</v>
      </c>
      <c r="N171" s="17">
        <f>ROUNDUP(((I171+K171+M171)/3),0)</f>
        <v>2</v>
      </c>
      <c r="O171" s="13" t="str">
        <f t="array" ref="O171">_xlfn.IFS(N171=1,"BAJA",N171=2,"MEDIA",N171=3,"ALTA")</f>
        <v>MEDIA</v>
      </c>
      <c r="P171" s="62" t="s">
        <v>2723</v>
      </c>
      <c r="Q171" s="49" t="s">
        <v>654</v>
      </c>
      <c r="R171" s="49" t="s">
        <v>736</v>
      </c>
      <c r="S171" s="49" t="s">
        <v>725</v>
      </c>
      <c r="T171" s="49" t="s">
        <v>33</v>
      </c>
      <c r="U171" s="49" t="s">
        <v>2639</v>
      </c>
      <c r="V171" s="49" t="s">
        <v>744</v>
      </c>
      <c r="W171" s="49" t="s">
        <v>25</v>
      </c>
      <c r="X171" s="49" t="s">
        <v>27</v>
      </c>
      <c r="Y171" s="49" t="s">
        <v>35</v>
      </c>
      <c r="Z171" s="49" t="s">
        <v>726</v>
      </c>
      <c r="AA171" s="51" t="s">
        <v>2744</v>
      </c>
      <c r="AB171" s="51" t="s">
        <v>2744</v>
      </c>
      <c r="AC171" s="68" t="s">
        <v>1177</v>
      </c>
    </row>
    <row r="172" spans="1:29" ht="63.75" x14ac:dyDescent="0.2">
      <c r="A172" s="45">
        <v>44760</v>
      </c>
      <c r="B172" s="14" t="s">
        <v>1224</v>
      </c>
      <c r="C172" s="14" t="s">
        <v>1186</v>
      </c>
      <c r="D172" s="14" t="s">
        <v>1225</v>
      </c>
      <c r="E172" s="14" t="s">
        <v>2492</v>
      </c>
      <c r="F172" s="14" t="s">
        <v>26</v>
      </c>
      <c r="G172" s="14" t="s">
        <v>722</v>
      </c>
      <c r="H172" s="14" t="s">
        <v>40</v>
      </c>
      <c r="I172" s="11">
        <f t="shared" si="25"/>
        <v>3</v>
      </c>
      <c r="J172" s="14" t="s">
        <v>29</v>
      </c>
      <c r="K172" s="11">
        <f>IF(J172="Alta",3,
IF(J172="Media",2,
IF(J172="Baja",1,
IF(J172="No clasificada",1))))</f>
        <v>3</v>
      </c>
      <c r="L172" s="14" t="s">
        <v>29</v>
      </c>
      <c r="M172" s="16">
        <f>IF(L172="Alta",3,
IF(L172="Media",2,
IF(L172="Baja",1,
IF(L172="No clasificada",1))))</f>
        <v>3</v>
      </c>
      <c r="N172" s="17">
        <f>ROUNDUP(((I172+K172+M172)/3),0)</f>
        <v>3</v>
      </c>
      <c r="O172" s="13" t="str">
        <f t="array" ref="O172">_xlfn.IFS(N172=1,"BAJA",N172=2,"MEDIA",N172=3,"ALTA")</f>
        <v>ALTA</v>
      </c>
      <c r="P172" s="54" t="s">
        <v>2733</v>
      </c>
      <c r="Q172" s="49" t="s">
        <v>1186</v>
      </c>
      <c r="R172" s="49" t="s">
        <v>1727</v>
      </c>
      <c r="S172" s="49" t="s">
        <v>1739</v>
      </c>
      <c r="T172" s="49" t="s">
        <v>1728</v>
      </c>
      <c r="U172" s="49" t="s">
        <v>1729</v>
      </c>
      <c r="V172" s="49" t="s">
        <v>748</v>
      </c>
      <c r="W172" s="49" t="s">
        <v>25</v>
      </c>
      <c r="X172" s="49" t="s">
        <v>1169</v>
      </c>
      <c r="Y172" s="49" t="s">
        <v>739</v>
      </c>
      <c r="Z172" s="49" t="s">
        <v>984</v>
      </c>
      <c r="AA172" s="51" t="s">
        <v>1037</v>
      </c>
      <c r="AB172" s="51" t="s">
        <v>1037</v>
      </c>
      <c r="AC172" s="67" t="s">
        <v>1177</v>
      </c>
    </row>
    <row r="173" spans="1:29" ht="76.5" x14ac:dyDescent="0.2">
      <c r="A173" s="45">
        <v>44317</v>
      </c>
      <c r="B173" s="13" t="s">
        <v>2162</v>
      </c>
      <c r="C173" s="14" t="s">
        <v>654</v>
      </c>
      <c r="D173" s="14" t="s">
        <v>663</v>
      </c>
      <c r="E173" s="14" t="s">
        <v>695</v>
      </c>
      <c r="F173" s="14" t="s">
        <v>26</v>
      </c>
      <c r="G173" s="14" t="s">
        <v>722</v>
      </c>
      <c r="H173" s="14" t="s">
        <v>31</v>
      </c>
      <c r="I173" s="11">
        <f t="shared" si="25"/>
        <v>1</v>
      </c>
      <c r="J173" s="14" t="s">
        <v>32</v>
      </c>
      <c r="K173" s="11">
        <f>IF(J173="Alta",3,
IF(J173="Media",2,
IF(J173="Baja",1,
IF(J173="No clasificada",1))))</f>
        <v>2</v>
      </c>
      <c r="L173" s="14" t="s">
        <v>32</v>
      </c>
      <c r="M173" s="16">
        <f>IF(L173="Alta",3,
IF(L173="Media",2,
IF(L173="Baja",1,
IF(L173="No clasificada",1))))</f>
        <v>2</v>
      </c>
      <c r="N173" s="17">
        <f>ROUNDUP(((I173+K173+M173)/3),0)</f>
        <v>2</v>
      </c>
      <c r="O173" s="13" t="str">
        <f t="array" ref="O173">_xlfn.IFS(N173=1,"BAJA",N173=2,"MEDIA",N173=3,"ALTA")</f>
        <v>MEDIA</v>
      </c>
      <c r="P173" s="54" t="s">
        <v>2706</v>
      </c>
      <c r="Q173" s="49" t="s">
        <v>2611</v>
      </c>
      <c r="R173" s="49" t="s">
        <v>736</v>
      </c>
      <c r="S173" s="49" t="s">
        <v>746</v>
      </c>
      <c r="T173" s="49" t="s">
        <v>33</v>
      </c>
      <c r="U173" s="49" t="s">
        <v>2627</v>
      </c>
      <c r="V173" s="49" t="s">
        <v>748</v>
      </c>
      <c r="W173" s="49" t="s">
        <v>25</v>
      </c>
      <c r="X173" s="49" t="s">
        <v>27</v>
      </c>
      <c r="Y173" s="49" t="s">
        <v>35</v>
      </c>
      <c r="Z173" s="49" t="s">
        <v>726</v>
      </c>
      <c r="AA173" s="51" t="s">
        <v>2739</v>
      </c>
      <c r="AB173" s="51" t="s">
        <v>2739</v>
      </c>
      <c r="AC173" s="67" t="s">
        <v>1177</v>
      </c>
    </row>
    <row r="174" spans="1:29" ht="127.5" x14ac:dyDescent="0.2">
      <c r="A174" s="45">
        <v>45233</v>
      </c>
      <c r="B174" s="14" t="s">
        <v>2276</v>
      </c>
      <c r="C174" s="14" t="s">
        <v>1130</v>
      </c>
      <c r="D174" s="14" t="s">
        <v>1447</v>
      </c>
      <c r="E174" s="14" t="s">
        <v>1448</v>
      </c>
      <c r="F174" s="14" t="s">
        <v>26</v>
      </c>
      <c r="G174" s="14" t="s">
        <v>1922</v>
      </c>
      <c r="H174" s="14" t="s">
        <v>31</v>
      </c>
      <c r="I174" s="11">
        <f t="shared" si="25"/>
        <v>1</v>
      </c>
      <c r="J174" s="14" t="s">
        <v>32</v>
      </c>
      <c r="K174" s="11">
        <v>2</v>
      </c>
      <c r="L174" s="14" t="s">
        <v>32</v>
      </c>
      <c r="M174" s="16">
        <v>2</v>
      </c>
      <c r="N174" s="17">
        <v>2</v>
      </c>
      <c r="O174" s="13" t="s">
        <v>1103</v>
      </c>
      <c r="P174" s="54" t="s">
        <v>2706</v>
      </c>
      <c r="Q174" s="49" t="s">
        <v>50</v>
      </c>
      <c r="R174" s="49" t="s">
        <v>37</v>
      </c>
      <c r="S174" s="49" t="s">
        <v>1768</v>
      </c>
      <c r="T174" s="49" t="s">
        <v>33</v>
      </c>
      <c r="U174" s="49" t="s">
        <v>1772</v>
      </c>
      <c r="V174" s="49" t="s">
        <v>744</v>
      </c>
      <c r="W174" s="49" t="s">
        <v>25</v>
      </c>
      <c r="X174" s="49" t="s">
        <v>27</v>
      </c>
      <c r="Y174" s="49" t="s">
        <v>35</v>
      </c>
      <c r="Z174" s="49" t="s">
        <v>726</v>
      </c>
      <c r="AA174" s="51" t="s">
        <v>1032</v>
      </c>
      <c r="AB174" s="51" t="s">
        <v>1032</v>
      </c>
      <c r="AC174" s="67" t="s">
        <v>2487</v>
      </c>
    </row>
    <row r="175" spans="1:29" ht="63.75" x14ac:dyDescent="0.2">
      <c r="A175" s="45">
        <v>44317</v>
      </c>
      <c r="B175" s="13" t="s">
        <v>2166</v>
      </c>
      <c r="C175" s="14" t="s">
        <v>654</v>
      </c>
      <c r="D175" s="14" t="s">
        <v>667</v>
      </c>
      <c r="E175" s="14" t="s">
        <v>699</v>
      </c>
      <c r="F175" s="14" t="s">
        <v>26</v>
      </c>
      <c r="G175" s="14" t="s">
        <v>722</v>
      </c>
      <c r="H175" s="14" t="s">
        <v>28</v>
      </c>
      <c r="I175" s="11">
        <f t="shared" si="25"/>
        <v>2</v>
      </c>
      <c r="J175" s="14" t="s">
        <v>34</v>
      </c>
      <c r="K175" s="11">
        <f t="shared" ref="K175:K183" si="26">IF(J175="Alta",3,
IF(J175="Media",2,
IF(J175="Baja",1,
IF(J175="No clasificada",1))))</f>
        <v>1</v>
      </c>
      <c r="L175" s="14" t="s">
        <v>34</v>
      </c>
      <c r="M175" s="16">
        <f t="shared" ref="M175:M183" si="27">IF(L175="Alta",3,
IF(L175="Media",2,
IF(L175="Baja",1,
IF(L175="No clasificada",1))))</f>
        <v>1</v>
      </c>
      <c r="N175" s="17">
        <f t="shared" ref="N175:N183" si="28">ROUNDUP(((I175+K175+M175)/3),0)</f>
        <v>2</v>
      </c>
      <c r="O175" s="13" t="str">
        <f t="array" ref="O175">_xlfn.IFS(N175=1,"BAJA",N175=2,"MEDIA",N175=3,"ALTA")</f>
        <v>MEDIA</v>
      </c>
      <c r="P175" s="54" t="s">
        <v>2734</v>
      </c>
      <c r="Q175" s="49" t="s">
        <v>2611</v>
      </c>
      <c r="R175" s="49" t="s">
        <v>749</v>
      </c>
      <c r="S175" s="49" t="s">
        <v>746</v>
      </c>
      <c r="T175" s="49" t="s">
        <v>1022</v>
      </c>
      <c r="U175" s="49" t="s">
        <v>2637</v>
      </c>
      <c r="V175" s="49" t="s">
        <v>748</v>
      </c>
      <c r="W175" s="49" t="s">
        <v>25</v>
      </c>
      <c r="X175" s="49" t="s">
        <v>27</v>
      </c>
      <c r="Y175" s="49" t="s">
        <v>35</v>
      </c>
      <c r="Z175" s="49" t="s">
        <v>984</v>
      </c>
      <c r="AA175" s="51" t="s">
        <v>2751</v>
      </c>
      <c r="AB175" s="51" t="s">
        <v>2751</v>
      </c>
      <c r="AC175" s="67" t="s">
        <v>1177</v>
      </c>
    </row>
    <row r="176" spans="1:29" ht="76.5" x14ac:dyDescent="0.2">
      <c r="A176" s="45">
        <v>44317</v>
      </c>
      <c r="B176" s="60" t="s">
        <v>2168</v>
      </c>
      <c r="C176" s="14" t="s">
        <v>654</v>
      </c>
      <c r="D176" s="14" t="s">
        <v>669</v>
      </c>
      <c r="E176" s="14" t="s">
        <v>701</v>
      </c>
      <c r="F176" s="14" t="s">
        <v>26</v>
      </c>
      <c r="G176" s="14" t="s">
        <v>722</v>
      </c>
      <c r="H176" s="14" t="s">
        <v>28</v>
      </c>
      <c r="I176" s="11">
        <f t="shared" si="25"/>
        <v>2</v>
      </c>
      <c r="J176" s="14" t="s">
        <v>34</v>
      </c>
      <c r="K176" s="11">
        <f t="shared" si="26"/>
        <v>1</v>
      </c>
      <c r="L176" s="14" t="s">
        <v>34</v>
      </c>
      <c r="M176" s="16">
        <f t="shared" si="27"/>
        <v>1</v>
      </c>
      <c r="N176" s="17">
        <f t="shared" si="28"/>
        <v>2</v>
      </c>
      <c r="O176" s="13" t="str">
        <f t="array" ref="O176">_xlfn.IFS(N176=1,"BAJA",N176=2,"MEDIA",N176=3,"ALTA")</f>
        <v>MEDIA</v>
      </c>
      <c r="P176" s="54" t="s">
        <v>2735</v>
      </c>
      <c r="Q176" s="49" t="s">
        <v>2611</v>
      </c>
      <c r="R176" s="49" t="s">
        <v>749</v>
      </c>
      <c r="S176" s="49" t="s">
        <v>746</v>
      </c>
      <c r="T176" s="49" t="s">
        <v>1022</v>
      </c>
      <c r="U176" s="49" t="s">
        <v>2640</v>
      </c>
      <c r="V176" s="49" t="s">
        <v>748</v>
      </c>
      <c r="W176" s="49" t="s">
        <v>25</v>
      </c>
      <c r="X176" s="49" t="s">
        <v>27</v>
      </c>
      <c r="Y176" s="49" t="s">
        <v>35</v>
      </c>
      <c r="Z176" s="49" t="s">
        <v>984</v>
      </c>
      <c r="AA176" s="51" t="s">
        <v>2751</v>
      </c>
      <c r="AB176" s="51" t="s">
        <v>2751</v>
      </c>
      <c r="AC176" s="67" t="s">
        <v>1177</v>
      </c>
    </row>
    <row r="177" spans="1:29" ht="127.5" x14ac:dyDescent="0.2">
      <c r="A177" s="45">
        <v>45658</v>
      </c>
      <c r="B177" s="58" t="s">
        <v>2364</v>
      </c>
      <c r="C177" s="14" t="s">
        <v>1189</v>
      </c>
      <c r="D177" s="14" t="s">
        <v>1535</v>
      </c>
      <c r="E177" s="14" t="s">
        <v>1536</v>
      </c>
      <c r="F177" s="14" t="s">
        <v>26</v>
      </c>
      <c r="G177" s="14" t="s">
        <v>722</v>
      </c>
      <c r="H177" s="14" t="s">
        <v>28</v>
      </c>
      <c r="I177" s="11">
        <f t="shared" si="25"/>
        <v>2</v>
      </c>
      <c r="J177" s="14" t="s">
        <v>29</v>
      </c>
      <c r="K177" s="11">
        <f t="shared" si="26"/>
        <v>3</v>
      </c>
      <c r="L177" s="14" t="s">
        <v>29</v>
      </c>
      <c r="M177" s="16">
        <f t="shared" si="27"/>
        <v>3</v>
      </c>
      <c r="N177" s="17">
        <f t="shared" si="28"/>
        <v>3</v>
      </c>
      <c r="O177" s="13" t="str">
        <f t="array" ref="O177">_xlfn.IFS(N177=1,"BAJA",N177=2,"MEDIA",N177=3,"ALTA")</f>
        <v>ALTA</v>
      </c>
      <c r="P177" s="54" t="s">
        <v>2736</v>
      </c>
      <c r="Q177" s="49" t="s">
        <v>1189</v>
      </c>
      <c r="R177" s="49" t="s">
        <v>1786</v>
      </c>
      <c r="S177" s="49" t="s">
        <v>1786</v>
      </c>
      <c r="T177" s="49" t="s">
        <v>21</v>
      </c>
      <c r="U177" s="49" t="s">
        <v>21</v>
      </c>
      <c r="V177" s="49" t="s">
        <v>748</v>
      </c>
      <c r="W177" s="49" t="s">
        <v>25</v>
      </c>
      <c r="X177" s="49" t="s">
        <v>27</v>
      </c>
      <c r="Y177" s="49" t="s">
        <v>739</v>
      </c>
      <c r="Z177" s="49" t="s">
        <v>984</v>
      </c>
      <c r="AA177" s="51" t="s">
        <v>1032</v>
      </c>
      <c r="AB177" s="51" t="s">
        <v>1032</v>
      </c>
      <c r="AC177" s="67" t="s">
        <v>2487</v>
      </c>
    </row>
    <row r="178" spans="1:29" ht="178.5" x14ac:dyDescent="0.2">
      <c r="A178" s="45">
        <v>45717</v>
      </c>
      <c r="B178" s="14" t="s">
        <v>992</v>
      </c>
      <c r="C178" s="14" t="s">
        <v>978</v>
      </c>
      <c r="D178" s="14" t="s">
        <v>993</v>
      </c>
      <c r="E178" s="14" t="s">
        <v>994</v>
      </c>
      <c r="F178" s="14" t="s">
        <v>26</v>
      </c>
      <c r="G178" s="14" t="s">
        <v>2479</v>
      </c>
      <c r="H178" s="14" t="s">
        <v>31</v>
      </c>
      <c r="I178" s="11">
        <f t="shared" si="25"/>
        <v>1</v>
      </c>
      <c r="J178" s="14" t="s">
        <v>29</v>
      </c>
      <c r="K178" s="11">
        <f t="shared" si="26"/>
        <v>3</v>
      </c>
      <c r="L178" s="14" t="s">
        <v>29</v>
      </c>
      <c r="M178" s="16">
        <f t="shared" si="27"/>
        <v>3</v>
      </c>
      <c r="N178" s="17">
        <f t="shared" si="28"/>
        <v>3</v>
      </c>
      <c r="O178" s="13" t="str">
        <f t="array" ref="O178">_xlfn.IFS(N178=1,"BAJA",N178=2,"MEDIA",N178=3,"ALTA")</f>
        <v>ALTA</v>
      </c>
      <c r="P178" s="54" t="s">
        <v>2706</v>
      </c>
      <c r="Q178" s="49" t="s">
        <v>978</v>
      </c>
      <c r="R178" s="49" t="s">
        <v>981</v>
      </c>
      <c r="S178" s="49" t="s">
        <v>996</v>
      </c>
      <c r="T178" s="49" t="s">
        <v>33</v>
      </c>
      <c r="U178" s="49" t="s">
        <v>997</v>
      </c>
      <c r="V178" s="49" t="s">
        <v>744</v>
      </c>
      <c r="W178" s="49" t="s">
        <v>25</v>
      </c>
      <c r="X178" s="49" t="s">
        <v>734</v>
      </c>
      <c r="Y178" s="49" t="s">
        <v>35</v>
      </c>
      <c r="Z178" s="49" t="s">
        <v>726</v>
      </c>
      <c r="AA178" s="51" t="s">
        <v>2744</v>
      </c>
      <c r="AB178" s="51" t="s">
        <v>2744</v>
      </c>
      <c r="AC178" s="67" t="s">
        <v>1001</v>
      </c>
    </row>
    <row r="179" spans="1:29" ht="63.75" x14ac:dyDescent="0.2">
      <c r="A179" s="45">
        <v>45469</v>
      </c>
      <c r="B179" s="14" t="s">
        <v>2417</v>
      </c>
      <c r="C179" s="14" t="s">
        <v>1179</v>
      </c>
      <c r="D179" s="14" t="s">
        <v>1855</v>
      </c>
      <c r="E179" s="14" t="s">
        <v>1856</v>
      </c>
      <c r="F179" s="14" t="s">
        <v>26</v>
      </c>
      <c r="G179" s="14" t="s">
        <v>1857</v>
      </c>
      <c r="H179" s="14" t="s">
        <v>31</v>
      </c>
      <c r="I179" s="11">
        <f t="shared" si="25"/>
        <v>1</v>
      </c>
      <c r="J179" s="14" t="s">
        <v>34</v>
      </c>
      <c r="K179" s="11">
        <f t="shared" si="26"/>
        <v>1</v>
      </c>
      <c r="L179" s="14" t="s">
        <v>34</v>
      </c>
      <c r="M179" s="16">
        <f t="shared" si="27"/>
        <v>1</v>
      </c>
      <c r="N179" s="17">
        <f t="shared" si="28"/>
        <v>1</v>
      </c>
      <c r="O179" s="13" t="str">
        <f t="array" ref="O179">_xlfn.IFS(N179=1,"BAJA",N179=2,"MEDIA",N179=3,"ALTA")</f>
        <v>BAJA</v>
      </c>
      <c r="P179" s="54" t="s">
        <v>2706</v>
      </c>
      <c r="Q179" s="49" t="s">
        <v>2611</v>
      </c>
      <c r="R179" s="49" t="s">
        <v>1894</v>
      </c>
      <c r="S179" s="49" t="s">
        <v>1883</v>
      </c>
      <c r="T179" s="49" t="s">
        <v>21</v>
      </c>
      <c r="U179" s="49" t="s">
        <v>21</v>
      </c>
      <c r="V179" s="49" t="s">
        <v>748</v>
      </c>
      <c r="W179" s="49" t="s">
        <v>25</v>
      </c>
      <c r="X179" s="49" t="s">
        <v>27</v>
      </c>
      <c r="Y179" s="49" t="s">
        <v>35</v>
      </c>
      <c r="Z179" s="49" t="s">
        <v>726</v>
      </c>
      <c r="AA179" s="51" t="s">
        <v>2744</v>
      </c>
      <c r="AB179" s="51" t="s">
        <v>2744</v>
      </c>
      <c r="AC179" s="67" t="s">
        <v>1177</v>
      </c>
    </row>
    <row r="180" spans="1:29" ht="127.5" x14ac:dyDescent="0.2">
      <c r="A180" s="45">
        <v>45233</v>
      </c>
      <c r="B180" s="14" t="s">
        <v>2347</v>
      </c>
      <c r="C180" s="14" t="s">
        <v>1130</v>
      </c>
      <c r="D180" s="14" t="s">
        <v>1445</v>
      </c>
      <c r="E180" s="14" t="s">
        <v>1446</v>
      </c>
      <c r="F180" s="14" t="s">
        <v>26</v>
      </c>
      <c r="G180" s="14" t="s">
        <v>1021</v>
      </c>
      <c r="H180" s="14" t="s">
        <v>31</v>
      </c>
      <c r="I180" s="11">
        <f t="shared" si="25"/>
        <v>1</v>
      </c>
      <c r="J180" s="14" t="s">
        <v>32</v>
      </c>
      <c r="K180" s="11">
        <f t="shared" si="26"/>
        <v>2</v>
      </c>
      <c r="L180" s="14" t="s">
        <v>32</v>
      </c>
      <c r="M180" s="16">
        <f t="shared" si="27"/>
        <v>2</v>
      </c>
      <c r="N180" s="17">
        <f t="shared" si="28"/>
        <v>2</v>
      </c>
      <c r="O180" s="13" t="str">
        <f t="array" ref="O180">_xlfn.IFS(N180=1,"BAJA",N180=2,"MEDIA",N180=3,"ALTA")</f>
        <v>MEDIA</v>
      </c>
      <c r="P180" s="54" t="s">
        <v>2706</v>
      </c>
      <c r="Q180" s="49" t="s">
        <v>50</v>
      </c>
      <c r="R180" s="49" t="s">
        <v>37</v>
      </c>
      <c r="S180" s="49" t="s">
        <v>1768</v>
      </c>
      <c r="T180" s="49" t="s">
        <v>33</v>
      </c>
      <c r="U180" s="49" t="s">
        <v>1771</v>
      </c>
      <c r="V180" s="49" t="s">
        <v>1176</v>
      </c>
      <c r="W180" s="49" t="s">
        <v>25</v>
      </c>
      <c r="X180" s="49" t="s">
        <v>27</v>
      </c>
      <c r="Y180" s="49" t="s">
        <v>35</v>
      </c>
      <c r="Z180" s="49" t="s">
        <v>984</v>
      </c>
      <c r="AA180" s="51" t="s">
        <v>1032</v>
      </c>
      <c r="AB180" s="51" t="s">
        <v>1032</v>
      </c>
      <c r="AC180" s="67" t="s">
        <v>2487</v>
      </c>
    </row>
    <row r="181" spans="1:29" ht="63.75" x14ac:dyDescent="0.2">
      <c r="A181" s="45">
        <v>45845</v>
      </c>
      <c r="B181" s="14" t="s">
        <v>2133</v>
      </c>
      <c r="C181" s="14" t="s">
        <v>655</v>
      </c>
      <c r="D181" s="14" t="s">
        <v>657</v>
      </c>
      <c r="E181" s="14" t="s">
        <v>689</v>
      </c>
      <c r="F181" s="14" t="s">
        <v>26</v>
      </c>
      <c r="G181" s="14" t="s">
        <v>722</v>
      </c>
      <c r="H181" s="14" t="s">
        <v>31</v>
      </c>
      <c r="I181" s="11">
        <f t="shared" si="25"/>
        <v>1</v>
      </c>
      <c r="J181" s="14" t="s">
        <v>32</v>
      </c>
      <c r="K181" s="11">
        <f t="shared" si="26"/>
        <v>2</v>
      </c>
      <c r="L181" s="14" t="s">
        <v>32</v>
      </c>
      <c r="M181" s="16">
        <f t="shared" si="27"/>
        <v>2</v>
      </c>
      <c r="N181" s="17">
        <f t="shared" si="28"/>
        <v>2</v>
      </c>
      <c r="O181" s="13" t="str">
        <f t="array" ref="O181">_xlfn.IFS(N181=1,"BAJA",N181=2,"MEDIA",N181=3,"ALTA")</f>
        <v>MEDIA</v>
      </c>
      <c r="P181" s="54" t="s">
        <v>2706</v>
      </c>
      <c r="Q181" s="49" t="s">
        <v>58</v>
      </c>
      <c r="R181" s="49" t="s">
        <v>727</v>
      </c>
      <c r="S181" s="49" t="s">
        <v>725</v>
      </c>
      <c r="T181" s="49" t="s">
        <v>21</v>
      </c>
      <c r="U181" s="49" t="s">
        <v>21</v>
      </c>
      <c r="V181" s="49" t="s">
        <v>27</v>
      </c>
      <c r="W181" s="49" t="s">
        <v>25</v>
      </c>
      <c r="X181" s="49" t="s">
        <v>27</v>
      </c>
      <c r="Y181" s="49" t="s">
        <v>35</v>
      </c>
      <c r="Z181" s="49" t="s">
        <v>726</v>
      </c>
      <c r="AA181" s="51" t="s">
        <v>2744</v>
      </c>
      <c r="AB181" s="51" t="s">
        <v>2744</v>
      </c>
      <c r="AC181" s="68" t="s">
        <v>1177</v>
      </c>
    </row>
    <row r="182" spans="1:29" ht="63.75" x14ac:dyDescent="0.2">
      <c r="A182" s="45">
        <v>45845</v>
      </c>
      <c r="B182" s="14" t="s">
        <v>2134</v>
      </c>
      <c r="C182" s="14" t="s">
        <v>655</v>
      </c>
      <c r="D182" s="14" t="s">
        <v>2428</v>
      </c>
      <c r="E182" s="14" t="s">
        <v>690</v>
      </c>
      <c r="F182" s="14" t="s">
        <v>26</v>
      </c>
      <c r="G182" s="14" t="s">
        <v>722</v>
      </c>
      <c r="H182" s="14" t="s">
        <v>31</v>
      </c>
      <c r="I182" s="11">
        <f t="shared" si="25"/>
        <v>1</v>
      </c>
      <c r="J182" s="14" t="s">
        <v>32</v>
      </c>
      <c r="K182" s="11">
        <f t="shared" si="26"/>
        <v>2</v>
      </c>
      <c r="L182" s="14" t="s">
        <v>32</v>
      </c>
      <c r="M182" s="16">
        <f t="shared" si="27"/>
        <v>2</v>
      </c>
      <c r="N182" s="17">
        <f t="shared" si="28"/>
        <v>2</v>
      </c>
      <c r="O182" s="13" t="str">
        <f t="array" ref="O182">_xlfn.IFS(N182=1,"BAJA",N182=2,"MEDIA",N182=3,"ALTA")</f>
        <v>MEDIA</v>
      </c>
      <c r="P182" s="54" t="s">
        <v>2706</v>
      </c>
      <c r="Q182" s="49" t="s">
        <v>58</v>
      </c>
      <c r="R182" s="49" t="s">
        <v>727</v>
      </c>
      <c r="S182" s="49" t="s">
        <v>725</v>
      </c>
      <c r="T182" s="49" t="s">
        <v>33</v>
      </c>
      <c r="U182" s="49" t="s">
        <v>2641</v>
      </c>
      <c r="V182" s="49" t="s">
        <v>27</v>
      </c>
      <c r="W182" s="49" t="s">
        <v>25</v>
      </c>
      <c r="X182" s="49" t="s">
        <v>27</v>
      </c>
      <c r="Y182" s="49" t="s">
        <v>35</v>
      </c>
      <c r="Z182" s="49" t="s">
        <v>726</v>
      </c>
      <c r="AA182" s="51" t="s">
        <v>2744</v>
      </c>
      <c r="AB182" s="51" t="s">
        <v>2744</v>
      </c>
      <c r="AC182" s="68" t="s">
        <v>1177</v>
      </c>
    </row>
    <row r="183" spans="1:29" ht="63.75" x14ac:dyDescent="0.2">
      <c r="A183" s="45">
        <v>45845</v>
      </c>
      <c r="B183" s="13" t="s">
        <v>2183</v>
      </c>
      <c r="C183" s="14" t="s">
        <v>654</v>
      </c>
      <c r="D183" s="14" t="s">
        <v>684</v>
      </c>
      <c r="E183" s="14" t="s">
        <v>715</v>
      </c>
      <c r="F183" s="14" t="s">
        <v>26</v>
      </c>
      <c r="G183" s="14" t="s">
        <v>722</v>
      </c>
      <c r="H183" s="51" t="s">
        <v>31</v>
      </c>
      <c r="I183" s="11">
        <f t="shared" si="25"/>
        <v>1</v>
      </c>
      <c r="J183" s="14" t="s">
        <v>32</v>
      </c>
      <c r="K183" s="11">
        <f t="shared" si="26"/>
        <v>2</v>
      </c>
      <c r="L183" s="14" t="s">
        <v>32</v>
      </c>
      <c r="M183" s="16">
        <f t="shared" si="27"/>
        <v>2</v>
      </c>
      <c r="N183" s="17">
        <f t="shared" si="28"/>
        <v>2</v>
      </c>
      <c r="O183" s="13" t="str">
        <f t="array" ref="O183">_xlfn.IFS(N183=1,"BAJA",N183=2,"MEDIA",N183=3,"ALTA")</f>
        <v>MEDIA</v>
      </c>
      <c r="P183" s="12"/>
      <c r="Q183" s="13" t="s">
        <v>654</v>
      </c>
      <c r="R183" s="13" t="s">
        <v>727</v>
      </c>
      <c r="S183" s="13" t="s">
        <v>725</v>
      </c>
      <c r="T183" s="13" t="s">
        <v>21</v>
      </c>
      <c r="U183" s="13" t="s">
        <v>21</v>
      </c>
      <c r="V183" s="13" t="s">
        <v>744</v>
      </c>
      <c r="W183" s="13" t="s">
        <v>25</v>
      </c>
      <c r="X183" s="13" t="s">
        <v>27</v>
      </c>
      <c r="Y183" s="13" t="s">
        <v>35</v>
      </c>
      <c r="Z183" s="49" t="s">
        <v>726</v>
      </c>
      <c r="AA183" s="50" t="s">
        <v>1037</v>
      </c>
      <c r="AB183" s="50" t="s">
        <v>1037</v>
      </c>
      <c r="AC183" s="68" t="s">
        <v>1177</v>
      </c>
    </row>
    <row r="184" spans="1:29" ht="178.5" x14ac:dyDescent="0.2">
      <c r="A184" s="45">
        <v>45717</v>
      </c>
      <c r="B184" s="14" t="s">
        <v>992</v>
      </c>
      <c r="C184" s="14" t="s">
        <v>978</v>
      </c>
      <c r="D184" s="14" t="s">
        <v>999</v>
      </c>
      <c r="E184" s="14" t="s">
        <v>2561</v>
      </c>
      <c r="F184" s="14" t="s">
        <v>26</v>
      </c>
      <c r="G184" s="14" t="s">
        <v>722</v>
      </c>
      <c r="H184" s="51" t="s">
        <v>28</v>
      </c>
      <c r="I184" s="11">
        <v>2</v>
      </c>
      <c r="J184" s="14" t="s">
        <v>29</v>
      </c>
      <c r="K184" s="11">
        <v>3</v>
      </c>
      <c r="L184" s="14" t="s">
        <v>29</v>
      </c>
      <c r="M184" s="16">
        <v>3</v>
      </c>
      <c r="N184" s="17">
        <v>3</v>
      </c>
      <c r="O184" s="13" t="str">
        <f t="array" ref="O184">_xlfn.IFS(N184=1,"BAJA",N184=2,"MEDIA",N184=3,"ALTA")</f>
        <v>ALTA</v>
      </c>
      <c r="P184" s="12"/>
      <c r="Q184" s="13" t="s">
        <v>978</v>
      </c>
      <c r="R184" s="13" t="s">
        <v>981</v>
      </c>
      <c r="S184" s="13" t="s">
        <v>982</v>
      </c>
      <c r="T184" s="13" t="s">
        <v>33</v>
      </c>
      <c r="U184" s="13" t="s">
        <v>997</v>
      </c>
      <c r="V184" s="13" t="s">
        <v>744</v>
      </c>
      <c r="W184" s="13" t="s">
        <v>25</v>
      </c>
      <c r="X184" s="13" t="s">
        <v>27</v>
      </c>
      <c r="Y184" s="13" t="s">
        <v>739</v>
      </c>
      <c r="Z184" s="49" t="s">
        <v>984</v>
      </c>
      <c r="AA184" s="50" t="s">
        <v>985</v>
      </c>
      <c r="AB184" s="50" t="s">
        <v>986</v>
      </c>
      <c r="AC184" s="67" t="s">
        <v>1001</v>
      </c>
    </row>
    <row r="185" spans="1:29" ht="51" x14ac:dyDescent="0.2">
      <c r="A185" s="45">
        <v>45469</v>
      </c>
      <c r="B185" s="14" t="s">
        <v>2397</v>
      </c>
      <c r="C185" s="14" t="s">
        <v>1179</v>
      </c>
      <c r="D185" s="14" t="s">
        <v>1809</v>
      </c>
      <c r="E185" s="14" t="s">
        <v>1810</v>
      </c>
      <c r="F185" s="14" t="s">
        <v>26</v>
      </c>
      <c r="G185" s="14" t="s">
        <v>1811</v>
      </c>
      <c r="H185" s="51" t="s">
        <v>31</v>
      </c>
      <c r="I185" s="11">
        <v>1</v>
      </c>
      <c r="J185" s="14" t="s">
        <v>34</v>
      </c>
      <c r="K185" s="11">
        <v>1</v>
      </c>
      <c r="L185" s="14" t="s">
        <v>34</v>
      </c>
      <c r="M185" s="16">
        <v>1</v>
      </c>
      <c r="N185" s="17">
        <v>1</v>
      </c>
      <c r="O185" s="13" t="str">
        <f t="array" ref="O185">_xlfn.IFS(N185=1,"BAJA",N185=2,"MEDIA",N185=3,"ALTA")</f>
        <v>BAJA</v>
      </c>
      <c r="P185" s="12"/>
      <c r="Q185" s="13" t="s">
        <v>1179</v>
      </c>
      <c r="R185" s="13" t="s">
        <v>1882</v>
      </c>
      <c r="S185" s="13" t="s">
        <v>1883</v>
      </c>
      <c r="T185" s="13" t="s">
        <v>1884</v>
      </c>
      <c r="U185" s="13" t="s">
        <v>1885</v>
      </c>
      <c r="V185" s="13" t="s">
        <v>744</v>
      </c>
      <c r="W185" s="13" t="s">
        <v>25</v>
      </c>
      <c r="X185" s="13" t="s">
        <v>27</v>
      </c>
      <c r="Y185" s="13" t="s">
        <v>35</v>
      </c>
      <c r="Z185" s="49" t="s">
        <v>726</v>
      </c>
      <c r="AA185" s="50" t="s">
        <v>1037</v>
      </c>
      <c r="AB185" s="50" t="s">
        <v>1037</v>
      </c>
      <c r="AC185" s="67" t="s">
        <v>1178</v>
      </c>
    </row>
    <row r="186" spans="1:29" ht="76.5" x14ac:dyDescent="0.2">
      <c r="A186" s="45">
        <v>45717</v>
      </c>
      <c r="B186" s="13" t="s">
        <v>2156</v>
      </c>
      <c r="C186" s="14" t="s">
        <v>654</v>
      </c>
      <c r="D186" s="14" t="s">
        <v>688</v>
      </c>
      <c r="E186" s="14" t="s">
        <v>719</v>
      </c>
      <c r="F186" s="14" t="s">
        <v>26</v>
      </c>
      <c r="G186" s="14" t="s">
        <v>722</v>
      </c>
      <c r="H186" s="51" t="s">
        <v>31</v>
      </c>
      <c r="I186" s="11">
        <v>1</v>
      </c>
      <c r="J186" s="14" t="s">
        <v>32</v>
      </c>
      <c r="K186" s="11">
        <v>2</v>
      </c>
      <c r="L186" s="14" t="s">
        <v>32</v>
      </c>
      <c r="M186" s="16">
        <v>2</v>
      </c>
      <c r="N186" s="17">
        <v>2</v>
      </c>
      <c r="O186" s="13" t="str">
        <f t="array" ref="O186">_xlfn.IFS(N186=1,"BAJA",N186=2,"MEDIA",N186=3,"ALTA")</f>
        <v>MEDIA</v>
      </c>
      <c r="P186" s="12"/>
      <c r="Q186" s="13" t="s">
        <v>654</v>
      </c>
      <c r="R186" s="13" t="s">
        <v>736</v>
      </c>
      <c r="S186" s="13" t="s">
        <v>725</v>
      </c>
      <c r="T186" s="13" t="s">
        <v>21</v>
      </c>
      <c r="U186" s="13" t="s">
        <v>21</v>
      </c>
      <c r="V186" s="13" t="s">
        <v>744</v>
      </c>
      <c r="W186" s="13" t="s">
        <v>25</v>
      </c>
      <c r="X186" s="13" t="s">
        <v>27</v>
      </c>
      <c r="Y186" s="13" t="s">
        <v>739</v>
      </c>
      <c r="Z186" s="49" t="s">
        <v>726</v>
      </c>
      <c r="AA186" s="50" t="s">
        <v>1037</v>
      </c>
      <c r="AB186" s="50" t="s">
        <v>1037</v>
      </c>
      <c r="AC186" s="68" t="s">
        <v>1177</v>
      </c>
    </row>
    <row r="187" spans="1:29" ht="63.75" x14ac:dyDescent="0.2">
      <c r="A187" s="45">
        <v>45717</v>
      </c>
      <c r="B187" s="13" t="s">
        <v>2184</v>
      </c>
      <c r="C187" s="14" t="s">
        <v>654</v>
      </c>
      <c r="D187" s="14" t="s">
        <v>685</v>
      </c>
      <c r="E187" s="14" t="s">
        <v>716</v>
      </c>
      <c r="F187" s="14" t="s">
        <v>26</v>
      </c>
      <c r="G187" s="14" t="s">
        <v>722</v>
      </c>
      <c r="H187" s="51" t="s">
        <v>31</v>
      </c>
      <c r="I187" s="11">
        <v>1</v>
      </c>
      <c r="J187" s="14" t="s">
        <v>32</v>
      </c>
      <c r="K187" s="11">
        <v>2</v>
      </c>
      <c r="L187" s="14" t="s">
        <v>32</v>
      </c>
      <c r="M187" s="16">
        <v>2</v>
      </c>
      <c r="N187" s="17">
        <v>2</v>
      </c>
      <c r="O187" s="13" t="str">
        <f t="array" ref="O187">_xlfn.IFS(N187=1,"BAJA",N187=2,"MEDIA",N187=3,"ALTA")</f>
        <v>MEDIA</v>
      </c>
      <c r="P187" s="12"/>
      <c r="Q187" s="13" t="s">
        <v>654</v>
      </c>
      <c r="R187" s="13" t="s">
        <v>749</v>
      </c>
      <c r="S187" s="13" t="s">
        <v>725</v>
      </c>
      <c r="T187" s="13" t="s">
        <v>21</v>
      </c>
      <c r="U187" s="13" t="s">
        <v>21</v>
      </c>
      <c r="V187" s="13" t="s">
        <v>744</v>
      </c>
      <c r="W187" s="13" t="s">
        <v>25</v>
      </c>
      <c r="X187" s="13" t="s">
        <v>27</v>
      </c>
      <c r="Y187" s="13" t="s">
        <v>35</v>
      </c>
      <c r="Z187" s="49" t="s">
        <v>726</v>
      </c>
      <c r="AA187" s="50" t="s">
        <v>1037</v>
      </c>
      <c r="AB187" s="50" t="s">
        <v>1037</v>
      </c>
      <c r="AC187" s="68" t="s">
        <v>1177</v>
      </c>
    </row>
    <row r="188" spans="1:29" ht="63.75" x14ac:dyDescent="0.2">
      <c r="A188" s="45">
        <v>44196</v>
      </c>
      <c r="B188" s="13" t="s">
        <v>2175</v>
      </c>
      <c r="C188" s="14" t="s">
        <v>654</v>
      </c>
      <c r="D188" s="14" t="s">
        <v>676</v>
      </c>
      <c r="E188" s="14" t="s">
        <v>708</v>
      </c>
      <c r="F188" s="14" t="s">
        <v>26</v>
      </c>
      <c r="G188" s="14" t="s">
        <v>722</v>
      </c>
      <c r="H188" s="51" t="s">
        <v>31</v>
      </c>
      <c r="I188" s="11">
        <v>1</v>
      </c>
      <c r="J188" s="14" t="s">
        <v>32</v>
      </c>
      <c r="K188" s="11">
        <v>2</v>
      </c>
      <c r="L188" s="14" t="s">
        <v>32</v>
      </c>
      <c r="M188" s="16">
        <v>2</v>
      </c>
      <c r="N188" s="17">
        <v>2</v>
      </c>
      <c r="O188" s="13" t="str">
        <f t="array" ref="O188">_xlfn.IFS(N188=1,"BAJA",N188=2,"MEDIA",N188=3,"ALTA")</f>
        <v>MEDIA</v>
      </c>
      <c r="P188" s="12"/>
      <c r="Q188" s="13" t="s">
        <v>654</v>
      </c>
      <c r="R188" s="13" t="s">
        <v>749</v>
      </c>
      <c r="S188" s="13" t="s">
        <v>725</v>
      </c>
      <c r="T188" s="13" t="s">
        <v>2625</v>
      </c>
      <c r="U188" s="13" t="s">
        <v>2633</v>
      </c>
      <c r="V188" s="13" t="s">
        <v>27</v>
      </c>
      <c r="W188" s="13" t="s">
        <v>25</v>
      </c>
      <c r="X188" s="13" t="s">
        <v>27</v>
      </c>
      <c r="Y188" s="13" t="s">
        <v>35</v>
      </c>
      <c r="Z188" s="49" t="s">
        <v>726</v>
      </c>
      <c r="AA188" s="50" t="s">
        <v>1037</v>
      </c>
      <c r="AB188" s="50" t="s">
        <v>1037</v>
      </c>
      <c r="AC188" s="68" t="s">
        <v>1177</v>
      </c>
    </row>
    <row r="189" spans="1:29" ht="178.5" x14ac:dyDescent="0.2">
      <c r="A189" s="45">
        <v>45717</v>
      </c>
      <c r="B189" s="14" t="s">
        <v>2429</v>
      </c>
      <c r="C189" s="14" t="s">
        <v>978</v>
      </c>
      <c r="D189" s="14" t="s">
        <v>1002</v>
      </c>
      <c r="E189" s="14" t="s">
        <v>1003</v>
      </c>
      <c r="F189" s="14" t="s">
        <v>26</v>
      </c>
      <c r="G189" s="14" t="s">
        <v>995</v>
      </c>
      <c r="H189" s="51" t="s">
        <v>31</v>
      </c>
      <c r="I189" s="11">
        <v>1</v>
      </c>
      <c r="J189" s="14" t="s">
        <v>29</v>
      </c>
      <c r="K189" s="11">
        <v>3</v>
      </c>
      <c r="L189" s="14" t="s">
        <v>29</v>
      </c>
      <c r="M189" s="16">
        <v>3</v>
      </c>
      <c r="N189" s="17">
        <v>3</v>
      </c>
      <c r="O189" s="13" t="str">
        <f t="array" ref="O189">_xlfn.IFS(N189=1,"BAJA",N189=2,"MEDIA",N189=3,"ALTA")</f>
        <v>ALTA</v>
      </c>
      <c r="P189" s="12"/>
      <c r="Q189" s="13" t="s">
        <v>978</v>
      </c>
      <c r="R189" s="13" t="s">
        <v>981</v>
      </c>
      <c r="S189" s="13" t="s">
        <v>996</v>
      </c>
      <c r="T189" s="13" t="s">
        <v>33</v>
      </c>
      <c r="U189" s="13" t="s">
        <v>997</v>
      </c>
      <c r="V189" s="13" t="s">
        <v>744</v>
      </c>
      <c r="W189" s="13" t="s">
        <v>25</v>
      </c>
      <c r="X189" s="13" t="s">
        <v>734</v>
      </c>
      <c r="Y189" s="13" t="s">
        <v>35</v>
      </c>
      <c r="Z189" s="49" t="s">
        <v>726</v>
      </c>
      <c r="AA189" s="50" t="s">
        <v>1037</v>
      </c>
      <c r="AB189" s="50" t="s">
        <v>1037</v>
      </c>
      <c r="AC189" s="67" t="s">
        <v>1001</v>
      </c>
    </row>
    <row r="190" spans="1:29" ht="63.75" x14ac:dyDescent="0.2">
      <c r="A190" s="45">
        <v>44760</v>
      </c>
      <c r="B190" s="14" t="s">
        <v>1265</v>
      </c>
      <c r="C190" s="14" t="s">
        <v>1186</v>
      </c>
      <c r="D190" s="14" t="s">
        <v>1266</v>
      </c>
      <c r="E190" s="14" t="s">
        <v>2541</v>
      </c>
      <c r="F190" s="14" t="s">
        <v>26</v>
      </c>
      <c r="G190" s="14" t="s">
        <v>2479</v>
      </c>
      <c r="H190" s="51" t="s">
        <v>31</v>
      </c>
      <c r="I190" s="11">
        <v>1</v>
      </c>
      <c r="J190" s="14" t="s">
        <v>32</v>
      </c>
      <c r="K190" s="11">
        <v>2</v>
      </c>
      <c r="L190" s="14" t="s">
        <v>32</v>
      </c>
      <c r="M190" s="16">
        <v>2</v>
      </c>
      <c r="N190" s="17">
        <v>2</v>
      </c>
      <c r="O190" s="13" t="str">
        <f t="array" ref="O190">_xlfn.IFS(N190=1,"BAJA",N190=2,"MEDIA",N190=3,"ALTA")</f>
        <v>MEDIA</v>
      </c>
      <c r="P190" s="12"/>
      <c r="Q190" s="13" t="s">
        <v>1186</v>
      </c>
      <c r="R190" s="13" t="s">
        <v>1727</v>
      </c>
      <c r="S190" s="13" t="s">
        <v>1739</v>
      </c>
      <c r="T190" s="13" t="s">
        <v>1728</v>
      </c>
      <c r="U190" s="13" t="s">
        <v>1729</v>
      </c>
      <c r="V190" s="13" t="s">
        <v>748</v>
      </c>
      <c r="W190" s="13" t="s">
        <v>25</v>
      </c>
      <c r="X190" s="13" t="s">
        <v>1169</v>
      </c>
      <c r="Y190" s="13" t="s">
        <v>739</v>
      </c>
      <c r="Z190" s="49" t="s">
        <v>726</v>
      </c>
      <c r="AA190" s="50" t="s">
        <v>1037</v>
      </c>
      <c r="AB190" s="50" t="s">
        <v>1037</v>
      </c>
      <c r="AC190" s="67" t="s">
        <v>1177</v>
      </c>
    </row>
    <row r="191" spans="1:29" ht="63.75" x14ac:dyDescent="0.2">
      <c r="A191" s="45">
        <v>44760</v>
      </c>
      <c r="B191" s="14" t="s">
        <v>1233</v>
      </c>
      <c r="C191" s="14" t="s">
        <v>1186</v>
      </c>
      <c r="D191" s="14" t="s">
        <v>2493</v>
      </c>
      <c r="E191" s="14" t="s">
        <v>2494</v>
      </c>
      <c r="F191" s="14" t="s">
        <v>26</v>
      </c>
      <c r="G191" s="14" t="s">
        <v>722</v>
      </c>
      <c r="H191" s="51" t="s">
        <v>31</v>
      </c>
      <c r="I191" s="11">
        <v>1</v>
      </c>
      <c r="J191" s="14" t="s">
        <v>32</v>
      </c>
      <c r="K191" s="11">
        <v>2</v>
      </c>
      <c r="L191" s="14" t="s">
        <v>32</v>
      </c>
      <c r="M191" s="16">
        <v>2</v>
      </c>
      <c r="N191" s="17">
        <v>2</v>
      </c>
      <c r="O191" s="13" t="str">
        <f t="array" ref="O191">_xlfn.IFS(N191=1,"BAJA",N191=2,"MEDIA",N191=3,"ALTA")</f>
        <v>MEDIA</v>
      </c>
      <c r="P191" s="12"/>
      <c r="Q191" s="13" t="s">
        <v>1186</v>
      </c>
      <c r="R191" s="13" t="s">
        <v>1727</v>
      </c>
      <c r="S191" s="13" t="s">
        <v>519</v>
      </c>
      <c r="T191" s="13" t="s">
        <v>1731</v>
      </c>
      <c r="U191" s="13" t="s">
        <v>1732</v>
      </c>
      <c r="V191" s="13" t="s">
        <v>748</v>
      </c>
      <c r="W191" s="13" t="s">
        <v>25</v>
      </c>
      <c r="X191" s="13" t="s">
        <v>1169</v>
      </c>
      <c r="Y191" s="13" t="s">
        <v>739</v>
      </c>
      <c r="Z191" s="49" t="s">
        <v>726</v>
      </c>
      <c r="AA191" s="50" t="s">
        <v>1037</v>
      </c>
      <c r="AB191" s="50" t="s">
        <v>1037</v>
      </c>
      <c r="AC191" s="67" t="s">
        <v>1177</v>
      </c>
    </row>
    <row r="192" spans="1:29" ht="63.75" x14ac:dyDescent="0.2">
      <c r="A192" s="45">
        <v>44760</v>
      </c>
      <c r="B192" s="14" t="s">
        <v>1242</v>
      </c>
      <c r="C192" s="14" t="s">
        <v>1186</v>
      </c>
      <c r="D192" s="14" t="s">
        <v>1243</v>
      </c>
      <c r="E192" s="14" t="s">
        <v>2539</v>
      </c>
      <c r="F192" s="14" t="s">
        <v>26</v>
      </c>
      <c r="G192" s="14" t="s">
        <v>2479</v>
      </c>
      <c r="H192" s="51" t="s">
        <v>31</v>
      </c>
      <c r="I192" s="11">
        <v>1</v>
      </c>
      <c r="J192" s="14" t="s">
        <v>32</v>
      </c>
      <c r="K192" s="11">
        <v>2</v>
      </c>
      <c r="L192" s="14" t="s">
        <v>32</v>
      </c>
      <c r="M192" s="16">
        <v>2</v>
      </c>
      <c r="N192" s="17">
        <v>2</v>
      </c>
      <c r="O192" s="13" t="str">
        <f t="array" ref="O192">_xlfn.IFS(N192=1,"BAJA",N192=2,"MEDIA",N192=3,"ALTA")</f>
        <v>MEDIA</v>
      </c>
      <c r="P192" s="12"/>
      <c r="Q192" s="13" t="s">
        <v>1186</v>
      </c>
      <c r="R192" s="13" t="s">
        <v>1727</v>
      </c>
      <c r="S192" s="13" t="s">
        <v>1739</v>
      </c>
      <c r="T192" s="13" t="s">
        <v>1728</v>
      </c>
      <c r="U192" s="13" t="s">
        <v>1729</v>
      </c>
      <c r="V192" s="13" t="s">
        <v>748</v>
      </c>
      <c r="W192" s="13" t="s">
        <v>25</v>
      </c>
      <c r="X192" s="13" t="s">
        <v>1169</v>
      </c>
      <c r="Y192" s="13" t="s">
        <v>739</v>
      </c>
      <c r="Z192" s="49" t="s">
        <v>726</v>
      </c>
      <c r="AA192" s="50" t="s">
        <v>1037</v>
      </c>
      <c r="AB192" s="50" t="s">
        <v>1037</v>
      </c>
      <c r="AC192" s="67" t="s">
        <v>1177</v>
      </c>
    </row>
    <row r="193" spans="1:29" ht="63.75" x14ac:dyDescent="0.2">
      <c r="A193" s="45">
        <v>44760</v>
      </c>
      <c r="B193" s="14" t="s">
        <v>1230</v>
      </c>
      <c r="C193" s="14" t="s">
        <v>1186</v>
      </c>
      <c r="D193" s="14" t="s">
        <v>1231</v>
      </c>
      <c r="E193" s="14" t="s">
        <v>2495</v>
      </c>
      <c r="F193" s="14" t="s">
        <v>26</v>
      </c>
      <c r="G193" s="14" t="s">
        <v>722</v>
      </c>
      <c r="H193" s="51" t="s">
        <v>28</v>
      </c>
      <c r="I193" s="11">
        <v>2</v>
      </c>
      <c r="J193" s="14" t="s">
        <v>32</v>
      </c>
      <c r="K193" s="11">
        <v>2</v>
      </c>
      <c r="L193" s="14" t="s">
        <v>32</v>
      </c>
      <c r="M193" s="16">
        <v>2</v>
      </c>
      <c r="N193" s="17">
        <v>2</v>
      </c>
      <c r="O193" s="13" t="str">
        <f t="array" ref="O193">_xlfn.IFS(N193=1,"BAJA",N193=2,"MEDIA",N193=3,"ALTA")</f>
        <v>MEDIA</v>
      </c>
      <c r="P193" s="12"/>
      <c r="Q193" s="13" t="s">
        <v>1186</v>
      </c>
      <c r="R193" s="13" t="s">
        <v>1727</v>
      </c>
      <c r="S193" s="13" t="s">
        <v>519</v>
      </c>
      <c r="T193" s="13" t="s">
        <v>1740</v>
      </c>
      <c r="U193" s="13" t="s">
        <v>21</v>
      </c>
      <c r="V193" s="13" t="s">
        <v>748</v>
      </c>
      <c r="W193" s="13" t="s">
        <v>25</v>
      </c>
      <c r="X193" s="13" t="s">
        <v>1169</v>
      </c>
      <c r="Y193" s="13" t="s">
        <v>739</v>
      </c>
      <c r="Z193" s="49" t="s">
        <v>984</v>
      </c>
      <c r="AA193" s="50" t="s">
        <v>985</v>
      </c>
      <c r="AB193" s="50" t="s">
        <v>986</v>
      </c>
      <c r="AC193" s="67" t="s">
        <v>1177</v>
      </c>
    </row>
    <row r="194" spans="1:29" ht="63.75" x14ac:dyDescent="0.2">
      <c r="A194" s="45">
        <v>44760</v>
      </c>
      <c r="B194" s="14" t="s">
        <v>1239</v>
      </c>
      <c r="C194" s="14" t="s">
        <v>1186</v>
      </c>
      <c r="D194" s="14" t="s">
        <v>1240</v>
      </c>
      <c r="E194" s="14" t="s">
        <v>2538</v>
      </c>
      <c r="F194" s="14" t="s">
        <v>26</v>
      </c>
      <c r="G194" s="14" t="s">
        <v>2479</v>
      </c>
      <c r="H194" s="51" t="s">
        <v>28</v>
      </c>
      <c r="I194" s="11">
        <v>2</v>
      </c>
      <c r="J194" s="14" t="s">
        <v>32</v>
      </c>
      <c r="K194" s="11">
        <v>2</v>
      </c>
      <c r="L194" s="14" t="s">
        <v>29</v>
      </c>
      <c r="M194" s="16">
        <v>3</v>
      </c>
      <c r="N194" s="17">
        <v>3</v>
      </c>
      <c r="O194" s="13" t="str">
        <f t="array" ref="O194">_xlfn.IFS(N194=1,"BAJA",N194=2,"MEDIA",N194=3,"ALTA")</f>
        <v>ALTA</v>
      </c>
      <c r="P194" s="12"/>
      <c r="Q194" s="13" t="s">
        <v>1186</v>
      </c>
      <c r="R194" s="13" t="s">
        <v>1727</v>
      </c>
      <c r="S194" s="13" t="s">
        <v>1739</v>
      </c>
      <c r="T194" s="13" t="s">
        <v>1728</v>
      </c>
      <c r="U194" s="13" t="s">
        <v>1729</v>
      </c>
      <c r="V194" s="13" t="s">
        <v>748</v>
      </c>
      <c r="W194" s="13" t="s">
        <v>25</v>
      </c>
      <c r="X194" s="13" t="s">
        <v>1169</v>
      </c>
      <c r="Y194" s="13" t="s">
        <v>739</v>
      </c>
      <c r="Z194" s="49" t="s">
        <v>984</v>
      </c>
      <c r="AA194" s="50" t="s">
        <v>985</v>
      </c>
      <c r="AB194" s="50" t="s">
        <v>986</v>
      </c>
      <c r="AC194" s="67" t="s">
        <v>1177</v>
      </c>
    </row>
    <row r="195" spans="1:29" ht="63.75" x14ac:dyDescent="0.2">
      <c r="A195" s="45">
        <v>44760</v>
      </c>
      <c r="B195" s="14" t="s">
        <v>1236</v>
      </c>
      <c r="C195" s="14" t="s">
        <v>1186</v>
      </c>
      <c r="D195" s="14" t="s">
        <v>1237</v>
      </c>
      <c r="E195" s="14" t="s">
        <v>2537</v>
      </c>
      <c r="F195" s="14" t="s">
        <v>26</v>
      </c>
      <c r="G195" s="14" t="s">
        <v>2479</v>
      </c>
      <c r="H195" s="51" t="s">
        <v>28</v>
      </c>
      <c r="I195" s="11">
        <v>2</v>
      </c>
      <c r="J195" s="14" t="s">
        <v>32</v>
      </c>
      <c r="K195" s="11">
        <v>2</v>
      </c>
      <c r="L195" s="14" t="s">
        <v>32</v>
      </c>
      <c r="M195" s="16">
        <v>2</v>
      </c>
      <c r="N195" s="17">
        <v>2</v>
      </c>
      <c r="O195" s="13" t="str">
        <f t="array" ref="O195">_xlfn.IFS(N195=1,"BAJA",N195=2,"MEDIA",N195=3,"ALTA")</f>
        <v>MEDIA</v>
      </c>
      <c r="P195" s="12"/>
      <c r="Q195" s="13" t="s">
        <v>1186</v>
      </c>
      <c r="R195" s="13" t="s">
        <v>1727</v>
      </c>
      <c r="S195" s="13" t="s">
        <v>1739</v>
      </c>
      <c r="T195" s="13" t="s">
        <v>1728</v>
      </c>
      <c r="U195" s="13" t="s">
        <v>1729</v>
      </c>
      <c r="V195" s="13" t="s">
        <v>748</v>
      </c>
      <c r="W195" s="13" t="s">
        <v>25</v>
      </c>
      <c r="X195" s="13" t="s">
        <v>1169</v>
      </c>
      <c r="Y195" s="13" t="s">
        <v>739</v>
      </c>
      <c r="Z195" s="49" t="s">
        <v>984</v>
      </c>
      <c r="AA195" s="50" t="s">
        <v>985</v>
      </c>
      <c r="AB195" s="50" t="s">
        <v>986</v>
      </c>
      <c r="AC195" s="67" t="s">
        <v>1177</v>
      </c>
    </row>
    <row r="196" spans="1:29" ht="51" x14ac:dyDescent="0.2">
      <c r="A196" s="45">
        <v>44146</v>
      </c>
      <c r="B196" s="14" t="s">
        <v>2277</v>
      </c>
      <c r="C196" s="14" t="s">
        <v>1130</v>
      </c>
      <c r="D196" s="14" t="s">
        <v>1906</v>
      </c>
      <c r="E196" s="14" t="s">
        <v>1381</v>
      </c>
      <c r="F196" s="14" t="s">
        <v>44</v>
      </c>
      <c r="G196" s="14" t="s">
        <v>1919</v>
      </c>
      <c r="H196" s="51" t="s">
        <v>31</v>
      </c>
      <c r="I196" s="11">
        <v>1</v>
      </c>
      <c r="J196" s="14" t="s">
        <v>29</v>
      </c>
      <c r="K196" s="11">
        <v>3</v>
      </c>
      <c r="L196" s="14" t="s">
        <v>29</v>
      </c>
      <c r="M196" s="16">
        <v>3</v>
      </c>
      <c r="N196" s="17">
        <v>3</v>
      </c>
      <c r="O196" s="13" t="str">
        <f t="array" ref="O196">_xlfn.IFS(N196=1,"BAJA",N196=2,"MEDIA",N196=3,"ALTA")</f>
        <v>ALTA</v>
      </c>
      <c r="P196" s="12"/>
      <c r="Q196" s="13" t="s">
        <v>1130</v>
      </c>
      <c r="R196" s="13" t="s">
        <v>1752</v>
      </c>
      <c r="S196" s="13" t="s">
        <v>1752</v>
      </c>
      <c r="T196" s="13" t="s">
        <v>1756</v>
      </c>
      <c r="U196" s="13" t="s">
        <v>21</v>
      </c>
      <c r="V196" s="13" t="s">
        <v>21</v>
      </c>
      <c r="W196" s="13" t="s">
        <v>25</v>
      </c>
      <c r="X196" s="13" t="s">
        <v>27</v>
      </c>
      <c r="Y196" s="13" t="s">
        <v>35</v>
      </c>
      <c r="Z196" s="49" t="s">
        <v>726</v>
      </c>
      <c r="AA196" s="50" t="s">
        <v>1037</v>
      </c>
      <c r="AB196" s="50" t="s">
        <v>1037</v>
      </c>
      <c r="AC196" s="67" t="s">
        <v>1178</v>
      </c>
    </row>
    <row r="197" spans="1:29" ht="153" x14ac:dyDescent="0.2">
      <c r="A197" s="45">
        <v>41663</v>
      </c>
      <c r="B197" s="14" t="s">
        <v>2278</v>
      </c>
      <c r="C197" s="14" t="s">
        <v>1130</v>
      </c>
      <c r="D197" s="14" t="s">
        <v>1404</v>
      </c>
      <c r="E197" s="14" t="s">
        <v>1405</v>
      </c>
      <c r="F197" s="14" t="s">
        <v>38</v>
      </c>
      <c r="G197" s="14" t="s">
        <v>1021</v>
      </c>
      <c r="H197" s="51" t="s">
        <v>28</v>
      </c>
      <c r="I197" s="11">
        <v>2</v>
      </c>
      <c r="J197" s="14" t="s">
        <v>29</v>
      </c>
      <c r="K197" s="11">
        <v>3</v>
      </c>
      <c r="L197" s="14" t="s">
        <v>32</v>
      </c>
      <c r="M197" s="16">
        <v>2</v>
      </c>
      <c r="N197" s="17">
        <v>3</v>
      </c>
      <c r="O197" s="13" t="str">
        <f t="array" ref="O197">_xlfn.IFS(N197=1,"BAJA",N197=2,"MEDIA",N197=3,"ALTA")</f>
        <v>ALTA</v>
      </c>
      <c r="P197" s="12"/>
      <c r="Q197" s="13" t="s">
        <v>1130</v>
      </c>
      <c r="R197" s="13" t="s">
        <v>37</v>
      </c>
      <c r="S197" s="13" t="s">
        <v>1751</v>
      </c>
      <c r="T197" s="13" t="s">
        <v>1763</v>
      </c>
      <c r="U197" s="13" t="s">
        <v>21</v>
      </c>
      <c r="V197" s="13" t="s">
        <v>21</v>
      </c>
      <c r="W197" s="13" t="s">
        <v>25</v>
      </c>
      <c r="X197" s="13" t="s">
        <v>27</v>
      </c>
      <c r="Y197" s="13" t="s">
        <v>35</v>
      </c>
      <c r="Z197" s="49" t="s">
        <v>984</v>
      </c>
      <c r="AA197" s="50" t="s">
        <v>1037</v>
      </c>
      <c r="AB197" s="50" t="s">
        <v>1037</v>
      </c>
      <c r="AC197" s="67" t="s">
        <v>1177</v>
      </c>
    </row>
    <row r="198" spans="1:29" s="35" customFormat="1" ht="76.5" x14ac:dyDescent="0.2">
      <c r="A198" s="45">
        <v>40135</v>
      </c>
      <c r="B198" s="14" t="s">
        <v>2252</v>
      </c>
      <c r="C198" s="14" t="s">
        <v>1130</v>
      </c>
      <c r="D198" s="14" t="s">
        <v>1424</v>
      </c>
      <c r="E198" s="14" t="s">
        <v>1425</v>
      </c>
      <c r="F198" s="14" t="s">
        <v>26</v>
      </c>
      <c r="G198" s="14" t="s">
        <v>722</v>
      </c>
      <c r="H198" s="51" t="s">
        <v>28</v>
      </c>
      <c r="I198" s="11">
        <v>2</v>
      </c>
      <c r="J198" s="14" t="s">
        <v>29</v>
      </c>
      <c r="K198" s="11">
        <v>3</v>
      </c>
      <c r="L198" s="14" t="s">
        <v>29</v>
      </c>
      <c r="M198" s="16">
        <v>3</v>
      </c>
      <c r="N198" s="17">
        <v>3</v>
      </c>
      <c r="O198" s="13" t="str">
        <f t="array" ref="O198">_xlfn.IFS(N198=1,"BAJA",N198=2,"MEDIA",N198=3,"ALTA")</f>
        <v>ALTA</v>
      </c>
      <c r="P198" s="12"/>
      <c r="Q198" s="13" t="s">
        <v>1130</v>
      </c>
      <c r="R198" s="13" t="s">
        <v>1752</v>
      </c>
      <c r="S198" s="13" t="s">
        <v>1752</v>
      </c>
      <c r="T198" s="13" t="s">
        <v>1731</v>
      </c>
      <c r="U198" s="13" t="s">
        <v>1766</v>
      </c>
      <c r="V198" s="13" t="s">
        <v>748</v>
      </c>
      <c r="W198" s="13" t="s">
        <v>25</v>
      </c>
      <c r="X198" s="13" t="s">
        <v>27</v>
      </c>
      <c r="Y198" s="13" t="s">
        <v>35</v>
      </c>
      <c r="Z198" s="49" t="s">
        <v>984</v>
      </c>
      <c r="AA198" s="50" t="s">
        <v>1037</v>
      </c>
      <c r="AB198" s="50" t="s">
        <v>1037</v>
      </c>
      <c r="AC198" s="67" t="s">
        <v>1178</v>
      </c>
    </row>
    <row r="199" spans="1:29" ht="76.5" x14ac:dyDescent="0.2">
      <c r="A199" s="45">
        <v>40135</v>
      </c>
      <c r="B199" s="14" t="s">
        <v>2279</v>
      </c>
      <c r="C199" s="14" t="s">
        <v>1130</v>
      </c>
      <c r="D199" s="14" t="s">
        <v>1424</v>
      </c>
      <c r="E199" s="14" t="s">
        <v>1425</v>
      </c>
      <c r="F199" s="14" t="s">
        <v>26</v>
      </c>
      <c r="G199" s="14" t="s">
        <v>722</v>
      </c>
      <c r="H199" s="51" t="s">
        <v>28</v>
      </c>
      <c r="I199" s="11">
        <v>2</v>
      </c>
      <c r="J199" s="14" t="s">
        <v>29</v>
      </c>
      <c r="K199" s="11">
        <v>3</v>
      </c>
      <c r="L199" s="14" t="s">
        <v>29</v>
      </c>
      <c r="M199" s="16">
        <v>3</v>
      </c>
      <c r="N199" s="17">
        <v>3</v>
      </c>
      <c r="O199" s="13" t="str">
        <f t="array" ref="O199">_xlfn.IFS(N199=1,"BAJA",N199=2,"MEDIA",N199=3,"ALTA")</f>
        <v>ALTA</v>
      </c>
      <c r="P199" s="12"/>
      <c r="Q199" s="13" t="s">
        <v>1130</v>
      </c>
      <c r="R199" s="13" t="s">
        <v>1752</v>
      </c>
      <c r="S199" s="13" t="s">
        <v>1752</v>
      </c>
      <c r="T199" s="13" t="s">
        <v>1731</v>
      </c>
      <c r="U199" s="13" t="s">
        <v>1766</v>
      </c>
      <c r="V199" s="13" t="s">
        <v>748</v>
      </c>
      <c r="W199" s="13" t="s">
        <v>25</v>
      </c>
      <c r="X199" s="13" t="s">
        <v>27</v>
      </c>
      <c r="Y199" s="13" t="s">
        <v>35</v>
      </c>
      <c r="Z199" s="49" t="s">
        <v>984</v>
      </c>
      <c r="AA199" s="50" t="s">
        <v>1037</v>
      </c>
      <c r="AB199" s="50" t="s">
        <v>1037</v>
      </c>
      <c r="AC199" s="67" t="s">
        <v>1178</v>
      </c>
    </row>
    <row r="200" spans="1:29" ht="76.5" x14ac:dyDescent="0.2">
      <c r="A200" s="45">
        <v>45859</v>
      </c>
      <c r="B200" s="59" t="s">
        <v>2304</v>
      </c>
      <c r="C200" s="14" t="s">
        <v>1104</v>
      </c>
      <c r="D200" s="14" t="s">
        <v>1157</v>
      </c>
      <c r="E200" s="14" t="s">
        <v>1168</v>
      </c>
      <c r="F200" s="14" t="s">
        <v>26</v>
      </c>
      <c r="G200" s="14" t="s">
        <v>722</v>
      </c>
      <c r="H200" s="51" t="s">
        <v>40</v>
      </c>
      <c r="I200" s="11">
        <v>3</v>
      </c>
      <c r="J200" s="14" t="s">
        <v>29</v>
      </c>
      <c r="K200" s="11">
        <v>3</v>
      </c>
      <c r="L200" s="14" t="s">
        <v>29</v>
      </c>
      <c r="M200" s="16">
        <v>3</v>
      </c>
      <c r="N200" s="17">
        <v>3</v>
      </c>
      <c r="O200" s="13" t="str">
        <f t="array" ref="O200">_xlfn.IFS(N200=1,"BAJA",N200=2,"MEDIA",N200=3,"ALTA")</f>
        <v>ALTA</v>
      </c>
      <c r="P200" s="12"/>
      <c r="Q200" s="13" t="s">
        <v>1137</v>
      </c>
      <c r="R200" s="13" t="s">
        <v>1137</v>
      </c>
      <c r="S200" s="13" t="s">
        <v>1140</v>
      </c>
      <c r="T200" s="13" t="s">
        <v>1782</v>
      </c>
      <c r="U200" s="13" t="s">
        <v>2642</v>
      </c>
      <c r="V200" s="13" t="s">
        <v>744</v>
      </c>
      <c r="W200" s="13" t="s">
        <v>25</v>
      </c>
      <c r="X200" s="13" t="s">
        <v>1169</v>
      </c>
      <c r="Y200" s="13" t="s">
        <v>739</v>
      </c>
      <c r="Z200" s="49" t="s">
        <v>740</v>
      </c>
      <c r="AA200" s="50" t="s">
        <v>2651</v>
      </c>
      <c r="AB200" s="50" t="s">
        <v>2651</v>
      </c>
      <c r="AC200" s="67" t="s">
        <v>2489</v>
      </c>
    </row>
    <row r="201" spans="1:29" ht="127.5" x14ac:dyDescent="0.2">
      <c r="A201" s="45">
        <v>45658</v>
      </c>
      <c r="B201" s="58" t="s">
        <v>2365</v>
      </c>
      <c r="C201" s="14" t="s">
        <v>1189</v>
      </c>
      <c r="D201" s="14" t="s">
        <v>93</v>
      </c>
      <c r="E201" s="14" t="s">
        <v>94</v>
      </c>
      <c r="F201" s="14" t="s">
        <v>45</v>
      </c>
      <c r="G201" s="14" t="s">
        <v>1006</v>
      </c>
      <c r="H201" s="51" t="s">
        <v>40</v>
      </c>
      <c r="I201" s="11">
        <v>3</v>
      </c>
      <c r="J201" s="14" t="s">
        <v>29</v>
      </c>
      <c r="K201" s="11">
        <v>3</v>
      </c>
      <c r="L201" s="14" t="s">
        <v>29</v>
      </c>
      <c r="M201" s="16">
        <v>3</v>
      </c>
      <c r="N201" s="17">
        <v>3</v>
      </c>
      <c r="O201" s="13" t="str">
        <f t="array" ref="O201">_xlfn.IFS(N201=1,"BAJA",N201=2,"MEDIA",N201=3,"ALTA")</f>
        <v>ALTA</v>
      </c>
      <c r="P201" s="12"/>
      <c r="Q201" s="13" t="s">
        <v>1189</v>
      </c>
      <c r="R201" s="13" t="s">
        <v>1786</v>
      </c>
      <c r="S201" s="13" t="s">
        <v>1786</v>
      </c>
      <c r="T201" s="13" t="s">
        <v>21</v>
      </c>
      <c r="U201" s="13" t="s">
        <v>21</v>
      </c>
      <c r="V201" s="13" t="s">
        <v>21</v>
      </c>
      <c r="W201" s="13" t="s">
        <v>25</v>
      </c>
      <c r="X201" s="13" t="s">
        <v>27</v>
      </c>
      <c r="Y201" s="13" t="s">
        <v>35</v>
      </c>
      <c r="Z201" s="49" t="s">
        <v>984</v>
      </c>
      <c r="AA201" s="50" t="s">
        <v>1032</v>
      </c>
      <c r="AB201" s="50" t="s">
        <v>1032</v>
      </c>
      <c r="AC201" s="67" t="s">
        <v>2487</v>
      </c>
    </row>
    <row r="202" spans="1:29" ht="51" x14ac:dyDescent="0.2">
      <c r="A202" s="45">
        <v>45852</v>
      </c>
      <c r="B202" s="14" t="s">
        <v>2413</v>
      </c>
      <c r="C202" s="14" t="s">
        <v>1179</v>
      </c>
      <c r="D202" s="14" t="s">
        <v>1845</v>
      </c>
      <c r="E202" s="14" t="s">
        <v>1846</v>
      </c>
      <c r="F202" s="14" t="s">
        <v>44</v>
      </c>
      <c r="G202" s="14" t="s">
        <v>1847</v>
      </c>
      <c r="H202" s="51" t="s">
        <v>40</v>
      </c>
      <c r="I202" s="11">
        <v>3</v>
      </c>
      <c r="J202" s="14" t="s">
        <v>29</v>
      </c>
      <c r="K202" s="11">
        <v>3</v>
      </c>
      <c r="L202" s="14" t="s">
        <v>29</v>
      </c>
      <c r="M202" s="16">
        <v>3</v>
      </c>
      <c r="N202" s="17">
        <v>3</v>
      </c>
      <c r="O202" s="13" t="str">
        <f t="array" ref="O202">_xlfn.IFS(N202=1,"BAJA",N202=2,"MEDIA",N202=3,"ALTA")</f>
        <v>ALTA</v>
      </c>
      <c r="P202" s="12"/>
      <c r="Q202" s="13" t="s">
        <v>1179</v>
      </c>
      <c r="R202" s="13" t="s">
        <v>1882</v>
      </c>
      <c r="S202" s="13" t="s">
        <v>1881</v>
      </c>
      <c r="T202" s="13" t="s">
        <v>21</v>
      </c>
      <c r="U202" s="13" t="s">
        <v>21</v>
      </c>
      <c r="V202" s="13" t="s">
        <v>21</v>
      </c>
      <c r="W202" s="13" t="s">
        <v>25</v>
      </c>
      <c r="X202" s="13" t="s">
        <v>27</v>
      </c>
      <c r="Y202" s="13" t="s">
        <v>739</v>
      </c>
      <c r="Z202" s="49" t="s">
        <v>740</v>
      </c>
      <c r="AA202" s="50" t="s">
        <v>741</v>
      </c>
      <c r="AB202" s="50" t="s">
        <v>742</v>
      </c>
      <c r="AC202" s="67" t="s">
        <v>1178</v>
      </c>
    </row>
    <row r="203" spans="1:29" ht="89.25" x14ac:dyDescent="0.2">
      <c r="A203" s="45">
        <v>44551</v>
      </c>
      <c r="B203" s="14" t="s">
        <v>2213</v>
      </c>
      <c r="C203" s="14" t="s">
        <v>760</v>
      </c>
      <c r="D203" s="14" t="s">
        <v>787</v>
      </c>
      <c r="E203" s="14" t="s">
        <v>873</v>
      </c>
      <c r="F203" s="14" t="s">
        <v>26</v>
      </c>
      <c r="G203" s="14" t="s">
        <v>722</v>
      </c>
      <c r="H203" s="51" t="s">
        <v>28</v>
      </c>
      <c r="I203" s="11">
        <v>2</v>
      </c>
      <c r="J203" s="14" t="s">
        <v>29</v>
      </c>
      <c r="K203" s="11">
        <v>3</v>
      </c>
      <c r="L203" s="14" t="s">
        <v>29</v>
      </c>
      <c r="M203" s="16">
        <v>3</v>
      </c>
      <c r="N203" s="17">
        <v>3</v>
      </c>
      <c r="O203" s="13" t="str">
        <f t="array" ref="O203">_xlfn.IFS(N203=1,"BAJA",N203=2,"MEDIA",N203=3,"ALTA")</f>
        <v>ALTA</v>
      </c>
      <c r="P203" s="12" t="s">
        <v>875</v>
      </c>
      <c r="Q203" s="13" t="s">
        <v>2612</v>
      </c>
      <c r="R203" s="13" t="s">
        <v>830</v>
      </c>
      <c r="S203" s="13" t="s">
        <v>876</v>
      </c>
      <c r="T203" s="13" t="s">
        <v>21</v>
      </c>
      <c r="U203" s="13" t="s">
        <v>21</v>
      </c>
      <c r="V203" s="13" t="s">
        <v>21</v>
      </c>
      <c r="W203" s="13" t="s">
        <v>25</v>
      </c>
      <c r="X203" s="13" t="s">
        <v>27</v>
      </c>
      <c r="Y203" s="13" t="s">
        <v>739</v>
      </c>
      <c r="Z203" s="49" t="s">
        <v>984</v>
      </c>
      <c r="AA203" s="50" t="s">
        <v>2652</v>
      </c>
      <c r="AB203" s="50" t="s">
        <v>2652</v>
      </c>
      <c r="AC203" s="67" t="s">
        <v>1177</v>
      </c>
    </row>
    <row r="204" spans="1:29" ht="51" x14ac:dyDescent="0.2">
      <c r="A204" s="45">
        <v>43617</v>
      </c>
      <c r="B204" s="14" t="s">
        <v>2280</v>
      </c>
      <c r="C204" s="14" t="s">
        <v>1130</v>
      </c>
      <c r="D204" s="14" t="s">
        <v>1905</v>
      </c>
      <c r="E204" s="14" t="s">
        <v>1381</v>
      </c>
      <c r="F204" s="14" t="s">
        <v>44</v>
      </c>
      <c r="G204" s="14" t="s">
        <v>1919</v>
      </c>
      <c r="H204" s="51" t="s">
        <v>31</v>
      </c>
      <c r="I204" s="11">
        <v>1</v>
      </c>
      <c r="J204" s="14" t="s">
        <v>29</v>
      </c>
      <c r="K204" s="11">
        <v>3</v>
      </c>
      <c r="L204" s="14" t="s">
        <v>29</v>
      </c>
      <c r="M204" s="16">
        <v>3</v>
      </c>
      <c r="N204" s="17">
        <v>3</v>
      </c>
      <c r="O204" s="13" t="str">
        <f t="array" ref="O204">_xlfn.IFS(N204=1,"BAJA",N204=2,"MEDIA",N204=3,"ALTA")</f>
        <v>ALTA</v>
      </c>
      <c r="P204" s="12"/>
      <c r="Q204" s="13" t="s">
        <v>1130</v>
      </c>
      <c r="R204" s="13" t="s">
        <v>1752</v>
      </c>
      <c r="S204" s="13" t="s">
        <v>1752</v>
      </c>
      <c r="T204" s="13" t="s">
        <v>1756</v>
      </c>
      <c r="U204" s="13" t="s">
        <v>21</v>
      </c>
      <c r="V204" s="13" t="s">
        <v>21</v>
      </c>
      <c r="W204" s="13" t="s">
        <v>25</v>
      </c>
      <c r="X204" s="13" t="s">
        <v>27</v>
      </c>
      <c r="Y204" s="13" t="s">
        <v>35</v>
      </c>
      <c r="Z204" s="49" t="s">
        <v>726</v>
      </c>
      <c r="AA204" s="50" t="s">
        <v>1037</v>
      </c>
      <c r="AB204" s="50" t="s">
        <v>1037</v>
      </c>
      <c r="AC204" s="67" t="s">
        <v>1178</v>
      </c>
    </row>
    <row r="205" spans="1:29" ht="63.75" x14ac:dyDescent="0.2">
      <c r="A205" s="45">
        <v>44317</v>
      </c>
      <c r="B205" s="14" t="s">
        <v>1717</v>
      </c>
      <c r="C205" s="14" t="s">
        <v>1100</v>
      </c>
      <c r="D205" s="14" t="s">
        <v>1965</v>
      </c>
      <c r="E205" s="14" t="s">
        <v>2483</v>
      </c>
      <c r="F205" s="14" t="s">
        <v>26</v>
      </c>
      <c r="G205" s="14" t="s">
        <v>722</v>
      </c>
      <c r="H205" s="51" t="s">
        <v>28</v>
      </c>
      <c r="I205" s="11">
        <v>2</v>
      </c>
      <c r="J205" s="14" t="s">
        <v>32</v>
      </c>
      <c r="K205" s="11">
        <v>2</v>
      </c>
      <c r="L205" s="14" t="s">
        <v>29</v>
      </c>
      <c r="M205" s="16">
        <v>3</v>
      </c>
      <c r="N205" s="17">
        <v>3</v>
      </c>
      <c r="O205" s="13" t="str">
        <f t="array" ref="O205">_xlfn.IFS(N205=1,"BAJA",N205=2,"MEDIA",N205=3,"ALTA")</f>
        <v>ALTA</v>
      </c>
      <c r="P205" s="12"/>
      <c r="Q205" s="13" t="s">
        <v>1805</v>
      </c>
      <c r="R205" s="13" t="s">
        <v>37</v>
      </c>
      <c r="S205" s="13" t="s">
        <v>48</v>
      </c>
      <c r="T205" s="13" t="s">
        <v>1728</v>
      </c>
      <c r="U205" s="13" t="s">
        <v>1807</v>
      </c>
      <c r="V205" s="13" t="s">
        <v>744</v>
      </c>
      <c r="W205" s="13" t="s">
        <v>25</v>
      </c>
      <c r="X205" s="13" t="s">
        <v>27</v>
      </c>
      <c r="Y205" s="13" t="s">
        <v>739</v>
      </c>
      <c r="Z205" s="49" t="s">
        <v>984</v>
      </c>
      <c r="AA205" s="50" t="s">
        <v>1010</v>
      </c>
      <c r="AB205" s="50" t="s">
        <v>1010</v>
      </c>
      <c r="AC205" s="67" t="s">
        <v>1177</v>
      </c>
    </row>
    <row r="206" spans="1:29" ht="63.75" x14ac:dyDescent="0.2">
      <c r="A206" s="45">
        <v>44760</v>
      </c>
      <c r="B206" s="59" t="s">
        <v>1254</v>
      </c>
      <c r="C206" s="14" t="s">
        <v>1186</v>
      </c>
      <c r="D206" s="14" t="s">
        <v>2498</v>
      </c>
      <c r="E206" s="14" t="s">
        <v>2499</v>
      </c>
      <c r="F206" s="14" t="s">
        <v>26</v>
      </c>
      <c r="G206" s="14" t="s">
        <v>722</v>
      </c>
      <c r="H206" s="51" t="s">
        <v>28</v>
      </c>
      <c r="I206" s="11">
        <v>2</v>
      </c>
      <c r="J206" s="14" t="s">
        <v>34</v>
      </c>
      <c r="K206" s="11">
        <v>1</v>
      </c>
      <c r="L206" s="14" t="s">
        <v>34</v>
      </c>
      <c r="M206" s="16">
        <v>1</v>
      </c>
      <c r="N206" s="17">
        <v>2</v>
      </c>
      <c r="O206" s="13" t="str">
        <f t="array" ref="O206">_xlfn.IFS(N206=1,"BAJA",N206=2,"MEDIA",N206=3,"ALTA")</f>
        <v>MEDIA</v>
      </c>
      <c r="P206" s="12"/>
      <c r="Q206" s="13" t="s">
        <v>1186</v>
      </c>
      <c r="R206" s="13" t="s">
        <v>1727</v>
      </c>
      <c r="S206" s="13" t="s">
        <v>1739</v>
      </c>
      <c r="T206" s="13" t="s">
        <v>1728</v>
      </c>
      <c r="U206" s="13" t="s">
        <v>1729</v>
      </c>
      <c r="V206" s="13" t="s">
        <v>748</v>
      </c>
      <c r="W206" s="13" t="s">
        <v>25</v>
      </c>
      <c r="X206" s="13" t="s">
        <v>1169</v>
      </c>
      <c r="Y206" s="13" t="s">
        <v>739</v>
      </c>
      <c r="Z206" s="49" t="s">
        <v>726</v>
      </c>
      <c r="AA206" s="50" t="s">
        <v>1037</v>
      </c>
      <c r="AB206" s="50" t="s">
        <v>1037</v>
      </c>
      <c r="AC206" s="67" t="s">
        <v>1177</v>
      </c>
    </row>
    <row r="207" spans="1:29" ht="127.5" x14ac:dyDescent="0.2">
      <c r="A207" s="45">
        <v>45658</v>
      </c>
      <c r="B207" s="58" t="s">
        <v>2366</v>
      </c>
      <c r="C207" s="14" t="s">
        <v>1189</v>
      </c>
      <c r="D207" s="14" t="s">
        <v>1552</v>
      </c>
      <c r="E207" s="14" t="s">
        <v>1553</v>
      </c>
      <c r="F207" s="14" t="s">
        <v>26</v>
      </c>
      <c r="G207" s="14" t="s">
        <v>1006</v>
      </c>
      <c r="H207" s="51" t="s">
        <v>28</v>
      </c>
      <c r="I207" s="11">
        <v>2</v>
      </c>
      <c r="J207" s="14" t="s">
        <v>29</v>
      </c>
      <c r="K207" s="11">
        <v>3</v>
      </c>
      <c r="L207" s="14" t="s">
        <v>29</v>
      </c>
      <c r="M207" s="16">
        <v>3</v>
      </c>
      <c r="N207" s="17">
        <v>3</v>
      </c>
      <c r="O207" s="13" t="str">
        <f t="array" ref="O207">_xlfn.IFS(N207=1,"BAJA",N207=2,"MEDIA",N207=3,"ALTA")</f>
        <v>ALTA</v>
      </c>
      <c r="P207" s="12"/>
      <c r="Q207" s="13" t="s">
        <v>1189</v>
      </c>
      <c r="R207" s="13" t="s">
        <v>1786</v>
      </c>
      <c r="S207" s="13" t="s">
        <v>1786</v>
      </c>
      <c r="T207" s="13" t="s">
        <v>1787</v>
      </c>
      <c r="U207" s="13" t="s">
        <v>21</v>
      </c>
      <c r="V207" s="13" t="s">
        <v>748</v>
      </c>
      <c r="W207" s="13" t="s">
        <v>25</v>
      </c>
      <c r="X207" s="13" t="s">
        <v>27</v>
      </c>
      <c r="Y207" s="13" t="s">
        <v>739</v>
      </c>
      <c r="Z207" s="49" t="s">
        <v>984</v>
      </c>
      <c r="AA207" s="50" t="s">
        <v>1037</v>
      </c>
      <c r="AB207" s="50" t="s">
        <v>1037</v>
      </c>
      <c r="AC207" s="67" t="s">
        <v>2487</v>
      </c>
    </row>
    <row r="208" spans="1:29" ht="63.75" x14ac:dyDescent="0.2">
      <c r="A208" s="45">
        <v>43952</v>
      </c>
      <c r="B208" s="14" t="s">
        <v>2309</v>
      </c>
      <c r="C208" s="14" t="s">
        <v>1186</v>
      </c>
      <c r="D208" s="14" t="s">
        <v>1218</v>
      </c>
      <c r="E208" s="14" t="s">
        <v>1219</v>
      </c>
      <c r="F208" s="14" t="s">
        <v>45</v>
      </c>
      <c r="G208" s="14" t="s">
        <v>1006</v>
      </c>
      <c r="H208" s="51" t="s">
        <v>28</v>
      </c>
      <c r="I208" s="11">
        <v>2</v>
      </c>
      <c r="J208" s="14" t="s">
        <v>29</v>
      </c>
      <c r="K208" s="11">
        <v>3</v>
      </c>
      <c r="L208" s="14" t="s">
        <v>29</v>
      </c>
      <c r="M208" s="16">
        <v>3</v>
      </c>
      <c r="N208" s="17">
        <v>3</v>
      </c>
      <c r="O208" s="13" t="str">
        <f t="array" ref="O208">_xlfn.IFS(N208=1,"BAJA",N208=2,"MEDIA",N208=3,"ALTA")</f>
        <v>ALTA</v>
      </c>
      <c r="P208" s="12"/>
      <c r="Q208" s="13" t="s">
        <v>1186</v>
      </c>
      <c r="R208" s="13" t="s">
        <v>1727</v>
      </c>
      <c r="S208" s="13" t="s">
        <v>1727</v>
      </c>
      <c r="T208" s="13" t="s">
        <v>1731</v>
      </c>
      <c r="U208" s="13" t="s">
        <v>1732</v>
      </c>
      <c r="V208" s="13" t="s">
        <v>1008</v>
      </c>
      <c r="W208" s="13" t="s">
        <v>25</v>
      </c>
      <c r="X208" s="13" t="s">
        <v>39</v>
      </c>
      <c r="Y208" s="13" t="s">
        <v>739</v>
      </c>
      <c r="Z208" s="49" t="s">
        <v>984</v>
      </c>
      <c r="AA208" s="50" t="s">
        <v>1037</v>
      </c>
      <c r="AB208" s="50" t="s">
        <v>1111</v>
      </c>
      <c r="AC208" s="67" t="s">
        <v>1180</v>
      </c>
    </row>
    <row r="209" spans="1:29" ht="63.75" x14ac:dyDescent="0.2">
      <c r="A209" s="45">
        <v>43952</v>
      </c>
      <c r="B209" s="14" t="s">
        <v>2310</v>
      </c>
      <c r="C209" s="14" t="s">
        <v>1186</v>
      </c>
      <c r="D209" s="14" t="s">
        <v>1220</v>
      </c>
      <c r="E209" s="14" t="s">
        <v>1221</v>
      </c>
      <c r="F209" s="14" t="s">
        <v>45</v>
      </c>
      <c r="G209" s="14" t="s">
        <v>1006</v>
      </c>
      <c r="H209" s="51" t="s">
        <v>28</v>
      </c>
      <c r="I209" s="11">
        <v>2</v>
      </c>
      <c r="J209" s="14" t="s">
        <v>29</v>
      </c>
      <c r="K209" s="11">
        <v>3</v>
      </c>
      <c r="L209" s="14" t="s">
        <v>29</v>
      </c>
      <c r="M209" s="16">
        <v>3</v>
      </c>
      <c r="N209" s="17">
        <v>3</v>
      </c>
      <c r="O209" s="13" t="str">
        <f t="array" ref="O209">_xlfn.IFS(N209=1,"BAJA",N209=2,"MEDIA",N209=3,"ALTA")</f>
        <v>ALTA</v>
      </c>
      <c r="P209" s="12"/>
      <c r="Q209" s="13" t="s">
        <v>1186</v>
      </c>
      <c r="R209" s="13" t="s">
        <v>1727</v>
      </c>
      <c r="S209" s="13" t="s">
        <v>1727</v>
      </c>
      <c r="T209" s="13" t="s">
        <v>1731</v>
      </c>
      <c r="U209" s="13" t="s">
        <v>1732</v>
      </c>
      <c r="V209" s="13" t="s">
        <v>1736</v>
      </c>
      <c r="W209" s="13" t="s">
        <v>25</v>
      </c>
      <c r="X209" s="13" t="s">
        <v>39</v>
      </c>
      <c r="Y209" s="13" t="s">
        <v>739</v>
      </c>
      <c r="Z209" s="49" t="s">
        <v>984</v>
      </c>
      <c r="AA209" s="50" t="s">
        <v>1037</v>
      </c>
      <c r="AB209" s="50" t="s">
        <v>1111</v>
      </c>
      <c r="AC209" s="67" t="s">
        <v>1180</v>
      </c>
    </row>
    <row r="210" spans="1:29" ht="63.75" x14ac:dyDescent="0.2">
      <c r="A210" s="45">
        <v>43952</v>
      </c>
      <c r="B210" s="14" t="s">
        <v>1268</v>
      </c>
      <c r="C210" s="14" t="s">
        <v>1186</v>
      </c>
      <c r="D210" s="14" t="s">
        <v>1269</v>
      </c>
      <c r="E210" s="14" t="s">
        <v>1270</v>
      </c>
      <c r="F210" s="14" t="s">
        <v>26</v>
      </c>
      <c r="G210" s="14" t="s">
        <v>2479</v>
      </c>
      <c r="H210" s="51" t="s">
        <v>28</v>
      </c>
      <c r="I210" s="11">
        <v>2</v>
      </c>
      <c r="J210" s="14" t="s">
        <v>29</v>
      </c>
      <c r="K210" s="11">
        <v>3</v>
      </c>
      <c r="L210" s="14" t="s">
        <v>29</v>
      </c>
      <c r="M210" s="16">
        <v>3</v>
      </c>
      <c r="N210" s="17">
        <v>3</v>
      </c>
      <c r="O210" s="13" t="str">
        <f t="array" ref="O210">_xlfn.IFS(N210=1,"BAJA",N210=2,"MEDIA",N210=3,"ALTA")</f>
        <v>ALTA</v>
      </c>
      <c r="P210" s="12"/>
      <c r="Q210" s="13" t="s">
        <v>1186</v>
      </c>
      <c r="R210" s="13" t="s">
        <v>1727</v>
      </c>
      <c r="S210" s="13" t="s">
        <v>519</v>
      </c>
      <c r="T210" s="13" t="s">
        <v>1728</v>
      </c>
      <c r="U210" s="13" t="s">
        <v>1729</v>
      </c>
      <c r="V210" s="13" t="s">
        <v>744</v>
      </c>
      <c r="W210" s="13" t="s">
        <v>25</v>
      </c>
      <c r="X210" s="13" t="s">
        <v>27</v>
      </c>
      <c r="Y210" s="13" t="s">
        <v>739</v>
      </c>
      <c r="Z210" s="49" t="s">
        <v>984</v>
      </c>
      <c r="AA210" s="50" t="s">
        <v>1037</v>
      </c>
      <c r="AB210" s="50" t="s">
        <v>1037</v>
      </c>
      <c r="AC210" s="67" t="s">
        <v>1177</v>
      </c>
    </row>
    <row r="211" spans="1:29" ht="63.75" x14ac:dyDescent="0.2">
      <c r="A211" s="45">
        <v>44317</v>
      </c>
      <c r="B211" s="13" t="s">
        <v>2170</v>
      </c>
      <c r="C211" s="14" t="s">
        <v>654</v>
      </c>
      <c r="D211" s="14" t="s">
        <v>671</v>
      </c>
      <c r="E211" s="14" t="s">
        <v>703</v>
      </c>
      <c r="F211" s="14" t="s">
        <v>26</v>
      </c>
      <c r="G211" s="14" t="s">
        <v>722</v>
      </c>
      <c r="H211" s="51" t="s">
        <v>31</v>
      </c>
      <c r="I211" s="11">
        <v>1</v>
      </c>
      <c r="J211" s="14" t="s">
        <v>34</v>
      </c>
      <c r="K211" s="11">
        <v>1</v>
      </c>
      <c r="L211" s="14" t="s">
        <v>34</v>
      </c>
      <c r="M211" s="16">
        <v>1</v>
      </c>
      <c r="N211" s="17">
        <v>1</v>
      </c>
      <c r="O211" s="13" t="str">
        <f t="array" ref="O211">_xlfn.IFS(N211=1,"BAJA",N211=2,"MEDIA",N211=3,"ALTA")</f>
        <v>BAJA</v>
      </c>
      <c r="P211" s="12"/>
      <c r="Q211" s="13" t="s">
        <v>2611</v>
      </c>
      <c r="R211" s="13" t="s">
        <v>749</v>
      </c>
      <c r="S211" s="13" t="s">
        <v>746</v>
      </c>
      <c r="T211" s="13" t="s">
        <v>1728</v>
      </c>
      <c r="U211" s="13" t="s">
        <v>670</v>
      </c>
      <c r="V211" s="13" t="s">
        <v>748</v>
      </c>
      <c r="W211" s="13" t="s">
        <v>25</v>
      </c>
      <c r="X211" s="13" t="s">
        <v>27</v>
      </c>
      <c r="Y211" s="13" t="s">
        <v>35</v>
      </c>
      <c r="Z211" s="49" t="s">
        <v>726</v>
      </c>
      <c r="AA211" s="50" t="s">
        <v>1037</v>
      </c>
      <c r="AB211" s="50" t="s">
        <v>1037</v>
      </c>
      <c r="AC211" s="67" t="s">
        <v>1177</v>
      </c>
    </row>
    <row r="212" spans="1:29" ht="63.75" x14ac:dyDescent="0.2">
      <c r="A212" s="45">
        <v>45118</v>
      </c>
      <c r="B212" s="13" t="s">
        <v>2185</v>
      </c>
      <c r="C212" s="14" t="s">
        <v>654</v>
      </c>
      <c r="D212" s="14" t="s">
        <v>686</v>
      </c>
      <c r="E212" s="14" t="s">
        <v>717</v>
      </c>
      <c r="F212" s="14" t="s">
        <v>26</v>
      </c>
      <c r="G212" s="14" t="s">
        <v>722</v>
      </c>
      <c r="H212" s="51" t="s">
        <v>31</v>
      </c>
      <c r="I212" s="11">
        <v>1</v>
      </c>
      <c r="J212" s="14" t="s">
        <v>32</v>
      </c>
      <c r="K212" s="11">
        <v>2</v>
      </c>
      <c r="L212" s="14" t="s">
        <v>32</v>
      </c>
      <c r="M212" s="16">
        <v>2</v>
      </c>
      <c r="N212" s="17">
        <v>2</v>
      </c>
      <c r="O212" s="13" t="str">
        <f t="array" ref="O212">_xlfn.IFS(N212=1,"BAJA",N212=2,"MEDIA",N212=3,"ALTA")</f>
        <v>MEDIA</v>
      </c>
      <c r="P212" s="12"/>
      <c r="Q212" s="13" t="s">
        <v>654</v>
      </c>
      <c r="R212" s="13" t="s">
        <v>749</v>
      </c>
      <c r="S212" s="13" t="s">
        <v>725</v>
      </c>
      <c r="T212" s="13" t="s">
        <v>21</v>
      </c>
      <c r="U212" s="13" t="s">
        <v>21</v>
      </c>
      <c r="V212" s="13" t="s">
        <v>748</v>
      </c>
      <c r="W212" s="13" t="s">
        <v>25</v>
      </c>
      <c r="X212" s="13" t="s">
        <v>27</v>
      </c>
      <c r="Y212" s="13" t="s">
        <v>739</v>
      </c>
      <c r="Z212" s="49" t="s">
        <v>726</v>
      </c>
      <c r="AA212" s="50" t="s">
        <v>1037</v>
      </c>
      <c r="AB212" s="50" t="s">
        <v>1037</v>
      </c>
      <c r="AC212" s="68" t="s">
        <v>1177</v>
      </c>
    </row>
    <row r="213" spans="1:29" ht="63.75" x14ac:dyDescent="0.2">
      <c r="A213" s="45">
        <v>45118</v>
      </c>
      <c r="B213" s="13" t="s">
        <v>2173</v>
      </c>
      <c r="C213" s="14" t="s">
        <v>654</v>
      </c>
      <c r="D213" s="14" t="s">
        <v>674</v>
      </c>
      <c r="E213" s="14" t="s">
        <v>706</v>
      </c>
      <c r="F213" s="14" t="s">
        <v>26</v>
      </c>
      <c r="G213" s="14" t="s">
        <v>722</v>
      </c>
      <c r="H213" s="51" t="s">
        <v>28</v>
      </c>
      <c r="I213" s="11">
        <v>2</v>
      </c>
      <c r="J213" s="14" t="s">
        <v>34</v>
      </c>
      <c r="K213" s="11">
        <v>1</v>
      </c>
      <c r="L213" s="14" t="s">
        <v>34</v>
      </c>
      <c r="M213" s="16">
        <v>1</v>
      </c>
      <c r="N213" s="17">
        <v>2</v>
      </c>
      <c r="O213" s="13" t="str">
        <f t="array" ref="O213">_xlfn.IFS(N213=1,"BAJA",N213=2,"MEDIA",N213=3,"ALTA")</f>
        <v>MEDIA</v>
      </c>
      <c r="P213" s="12"/>
      <c r="Q213" s="13" t="s">
        <v>2611</v>
      </c>
      <c r="R213" s="13" t="s">
        <v>749</v>
      </c>
      <c r="S213" s="13" t="s">
        <v>746</v>
      </c>
      <c r="T213" s="13" t="s">
        <v>2625</v>
      </c>
      <c r="U213" s="13" t="s">
        <v>2633</v>
      </c>
      <c r="V213" s="13" t="s">
        <v>744</v>
      </c>
      <c r="W213" s="13" t="s">
        <v>25</v>
      </c>
      <c r="X213" s="13" t="s">
        <v>27</v>
      </c>
      <c r="Y213" s="13" t="s">
        <v>35</v>
      </c>
      <c r="Z213" s="49" t="s">
        <v>726</v>
      </c>
      <c r="AA213" s="50" t="s">
        <v>1037</v>
      </c>
      <c r="AB213" s="50" t="s">
        <v>1037</v>
      </c>
      <c r="AC213" s="67" t="s">
        <v>1177</v>
      </c>
    </row>
    <row r="214" spans="1:29" ht="127.5" x14ac:dyDescent="0.2">
      <c r="A214" s="45">
        <v>45295</v>
      </c>
      <c r="B214" s="14" t="s">
        <v>2348</v>
      </c>
      <c r="C214" s="14" t="s">
        <v>1130</v>
      </c>
      <c r="D214" s="59" t="s">
        <v>1459</v>
      </c>
      <c r="E214" s="14" t="s">
        <v>1460</v>
      </c>
      <c r="F214" s="14" t="s">
        <v>26</v>
      </c>
      <c r="G214" s="14" t="s">
        <v>722</v>
      </c>
      <c r="H214" s="51" t="s">
        <v>31</v>
      </c>
      <c r="I214" s="11">
        <v>1</v>
      </c>
      <c r="J214" s="14" t="s">
        <v>32</v>
      </c>
      <c r="K214" s="11">
        <v>2</v>
      </c>
      <c r="L214" s="14" t="s">
        <v>32</v>
      </c>
      <c r="M214" s="16">
        <v>2</v>
      </c>
      <c r="N214" s="17">
        <v>2</v>
      </c>
      <c r="O214" s="13" t="str">
        <f t="array" ref="O214">_xlfn.IFS(N214=1,"BAJA",N214=2,"MEDIA",N214=3,"ALTA")</f>
        <v>MEDIA</v>
      </c>
      <c r="P214" s="12"/>
      <c r="Q214" s="13" t="s">
        <v>50</v>
      </c>
      <c r="R214" s="13" t="s">
        <v>37</v>
      </c>
      <c r="S214" s="13" t="s">
        <v>1768</v>
      </c>
      <c r="T214" s="13" t="s">
        <v>1777</v>
      </c>
      <c r="U214" s="13" t="s">
        <v>1778</v>
      </c>
      <c r="V214" s="13" t="s">
        <v>748</v>
      </c>
      <c r="W214" s="13" t="s">
        <v>25</v>
      </c>
      <c r="X214" s="13" t="s">
        <v>27</v>
      </c>
      <c r="Y214" s="13" t="s">
        <v>35</v>
      </c>
      <c r="Z214" s="49" t="s">
        <v>984</v>
      </c>
      <c r="AA214" s="50" t="s">
        <v>1032</v>
      </c>
      <c r="AB214" s="50" t="s">
        <v>1032</v>
      </c>
      <c r="AC214" s="67" t="s">
        <v>2487</v>
      </c>
    </row>
    <row r="215" spans="1:29" ht="127.5" x14ac:dyDescent="0.2">
      <c r="A215" s="45">
        <v>45295</v>
      </c>
      <c r="B215" s="14" t="s">
        <v>2281</v>
      </c>
      <c r="C215" s="14" t="s">
        <v>1130</v>
      </c>
      <c r="D215" s="48" t="s">
        <v>1457</v>
      </c>
      <c r="E215" s="14" t="s">
        <v>1458</v>
      </c>
      <c r="F215" s="14" t="s">
        <v>26</v>
      </c>
      <c r="G215" s="14" t="s">
        <v>722</v>
      </c>
      <c r="H215" s="51" t="s">
        <v>31</v>
      </c>
      <c r="I215" s="11">
        <v>1</v>
      </c>
      <c r="J215" s="14" t="s">
        <v>32</v>
      </c>
      <c r="K215" s="11">
        <v>2</v>
      </c>
      <c r="L215" s="14" t="s">
        <v>32</v>
      </c>
      <c r="M215" s="16">
        <v>2</v>
      </c>
      <c r="N215" s="17">
        <v>2</v>
      </c>
      <c r="O215" s="13" t="str">
        <f t="array" ref="O215">_xlfn.IFS(N215=1,"BAJA",N215=2,"MEDIA",N215=3,"ALTA")</f>
        <v>MEDIA</v>
      </c>
      <c r="P215" s="12"/>
      <c r="Q215" s="13" t="s">
        <v>50</v>
      </c>
      <c r="R215" s="13" t="s">
        <v>37</v>
      </c>
      <c r="S215" s="13" t="s">
        <v>1768</v>
      </c>
      <c r="T215" s="13" t="s">
        <v>1777</v>
      </c>
      <c r="U215" s="13" t="s">
        <v>1778</v>
      </c>
      <c r="V215" s="13" t="s">
        <v>748</v>
      </c>
      <c r="W215" s="13" t="s">
        <v>25</v>
      </c>
      <c r="X215" s="13" t="s">
        <v>27</v>
      </c>
      <c r="Y215" s="13" t="s">
        <v>35</v>
      </c>
      <c r="Z215" s="49" t="s">
        <v>984</v>
      </c>
      <c r="AA215" s="50" t="s">
        <v>1032</v>
      </c>
      <c r="AB215" s="50" t="s">
        <v>1032</v>
      </c>
      <c r="AC215" s="67" t="s">
        <v>2487</v>
      </c>
    </row>
    <row r="216" spans="1:29" ht="127.5" x14ac:dyDescent="0.2">
      <c r="A216" s="45">
        <v>45295</v>
      </c>
      <c r="B216" s="14" t="s">
        <v>2282</v>
      </c>
      <c r="C216" s="14" t="s">
        <v>1130</v>
      </c>
      <c r="D216" s="14" t="s">
        <v>1457</v>
      </c>
      <c r="E216" s="14" t="s">
        <v>2543</v>
      </c>
      <c r="F216" s="14" t="s">
        <v>26</v>
      </c>
      <c r="G216" s="14" t="s">
        <v>722</v>
      </c>
      <c r="H216" s="51" t="s">
        <v>31</v>
      </c>
      <c r="I216" s="11">
        <v>1</v>
      </c>
      <c r="J216" s="14" t="s">
        <v>32</v>
      </c>
      <c r="K216" s="11">
        <v>2</v>
      </c>
      <c r="L216" s="14" t="s">
        <v>32</v>
      </c>
      <c r="M216" s="16">
        <v>2</v>
      </c>
      <c r="N216" s="17">
        <v>2</v>
      </c>
      <c r="O216" s="13" t="str">
        <f t="array" ref="O216">_xlfn.IFS(N216=1,"BAJA",N216=2,"MEDIA",N216=3,"ALTA")</f>
        <v>MEDIA</v>
      </c>
      <c r="P216" s="12"/>
      <c r="Q216" s="13" t="s">
        <v>50</v>
      </c>
      <c r="R216" s="13" t="s">
        <v>37</v>
      </c>
      <c r="S216" s="13" t="s">
        <v>1768</v>
      </c>
      <c r="T216" s="13" t="s">
        <v>1777</v>
      </c>
      <c r="U216" s="13" t="s">
        <v>1778</v>
      </c>
      <c r="V216" s="13" t="s">
        <v>748</v>
      </c>
      <c r="W216" s="13" t="s">
        <v>25</v>
      </c>
      <c r="X216" s="13" t="s">
        <v>27</v>
      </c>
      <c r="Y216" s="13" t="s">
        <v>35</v>
      </c>
      <c r="Z216" s="49" t="s">
        <v>984</v>
      </c>
      <c r="AA216" s="50" t="s">
        <v>1032</v>
      </c>
      <c r="AB216" s="50" t="s">
        <v>1032</v>
      </c>
      <c r="AC216" s="67" t="s">
        <v>2487</v>
      </c>
    </row>
    <row r="217" spans="1:29" ht="63.75" x14ac:dyDescent="0.2">
      <c r="A217" s="45">
        <v>44196</v>
      </c>
      <c r="B217" s="13" t="s">
        <v>2178</v>
      </c>
      <c r="C217" s="14" t="s">
        <v>654</v>
      </c>
      <c r="D217" s="14" t="s">
        <v>679</v>
      </c>
      <c r="E217" s="14" t="s">
        <v>711</v>
      </c>
      <c r="F217" s="14" t="s">
        <v>26</v>
      </c>
      <c r="G217" s="14" t="s">
        <v>722</v>
      </c>
      <c r="H217" s="51" t="s">
        <v>31</v>
      </c>
      <c r="I217" s="11">
        <v>1</v>
      </c>
      <c r="J217" s="14" t="s">
        <v>32</v>
      </c>
      <c r="K217" s="11">
        <v>2</v>
      </c>
      <c r="L217" s="14" t="s">
        <v>32</v>
      </c>
      <c r="M217" s="16">
        <v>2</v>
      </c>
      <c r="N217" s="17">
        <v>2</v>
      </c>
      <c r="O217" s="13" t="str">
        <f t="array" ref="O217">_xlfn.IFS(N217=1,"BAJA",N217=2,"MEDIA",N217=3,"ALTA")</f>
        <v>MEDIA</v>
      </c>
      <c r="P217" s="12"/>
      <c r="Q217" s="13" t="s">
        <v>654</v>
      </c>
      <c r="R217" s="13" t="s">
        <v>727</v>
      </c>
      <c r="S217" s="13" t="s">
        <v>725</v>
      </c>
      <c r="T217" s="13" t="s">
        <v>21</v>
      </c>
      <c r="U217" s="13" t="s">
        <v>21</v>
      </c>
      <c r="V217" s="13" t="s">
        <v>748</v>
      </c>
      <c r="W217" s="13" t="s">
        <v>25</v>
      </c>
      <c r="X217" s="13" t="s">
        <v>27</v>
      </c>
      <c r="Y217" s="13" t="s">
        <v>35</v>
      </c>
      <c r="Z217" s="49" t="s">
        <v>726</v>
      </c>
      <c r="AA217" s="50" t="s">
        <v>1037</v>
      </c>
      <c r="AB217" s="50" t="s">
        <v>1037</v>
      </c>
      <c r="AC217" s="68" t="s">
        <v>1177</v>
      </c>
    </row>
    <row r="218" spans="1:29" ht="127.5" x14ac:dyDescent="0.2">
      <c r="A218" s="45">
        <v>45295</v>
      </c>
      <c r="B218" s="14" t="s">
        <v>2349</v>
      </c>
      <c r="C218" s="14" t="s">
        <v>1130</v>
      </c>
      <c r="D218" s="14" t="s">
        <v>1455</v>
      </c>
      <c r="E218" s="14" t="s">
        <v>1456</v>
      </c>
      <c r="F218" s="14" t="s">
        <v>26</v>
      </c>
      <c r="G218" s="14" t="s">
        <v>722</v>
      </c>
      <c r="H218" s="51" t="s">
        <v>31</v>
      </c>
      <c r="I218" s="11">
        <v>1</v>
      </c>
      <c r="J218" s="14" t="s">
        <v>32</v>
      </c>
      <c r="K218" s="11">
        <v>2</v>
      </c>
      <c r="L218" s="14" t="s">
        <v>32</v>
      </c>
      <c r="M218" s="16">
        <v>2</v>
      </c>
      <c r="N218" s="17">
        <v>2</v>
      </c>
      <c r="O218" s="13" t="str">
        <f t="array" ref="O218">_xlfn.IFS(N218=1,"BAJA",N218=2,"MEDIA",N218=3,"ALTA")</f>
        <v>MEDIA</v>
      </c>
      <c r="P218" s="12"/>
      <c r="Q218" s="13" t="s">
        <v>50</v>
      </c>
      <c r="R218" s="13" t="s">
        <v>37</v>
      </c>
      <c r="S218" s="13" t="s">
        <v>1768</v>
      </c>
      <c r="T218" s="13" t="s">
        <v>1777</v>
      </c>
      <c r="U218" s="13" t="s">
        <v>1778</v>
      </c>
      <c r="V218" s="13" t="s">
        <v>748</v>
      </c>
      <c r="W218" s="13" t="s">
        <v>25</v>
      </c>
      <c r="X218" s="13" t="s">
        <v>27</v>
      </c>
      <c r="Y218" s="13" t="s">
        <v>35</v>
      </c>
      <c r="Z218" s="49" t="s">
        <v>984</v>
      </c>
      <c r="AA218" s="50" t="s">
        <v>1032</v>
      </c>
      <c r="AB218" s="50" t="s">
        <v>1032</v>
      </c>
      <c r="AC218" s="67" t="s">
        <v>2487</v>
      </c>
    </row>
    <row r="219" spans="1:29" ht="127.5" x14ac:dyDescent="0.2">
      <c r="A219" s="45">
        <v>44317</v>
      </c>
      <c r="B219" s="14" t="s">
        <v>1461</v>
      </c>
      <c r="C219" s="14" t="s">
        <v>1130</v>
      </c>
      <c r="D219" s="14" t="s">
        <v>1462</v>
      </c>
      <c r="E219" s="14" t="s">
        <v>1463</v>
      </c>
      <c r="F219" s="14" t="s">
        <v>26</v>
      </c>
      <c r="G219" s="14" t="s">
        <v>722</v>
      </c>
      <c r="H219" s="51" t="s">
        <v>31</v>
      </c>
      <c r="I219" s="11">
        <v>1</v>
      </c>
      <c r="J219" s="14" t="s">
        <v>32</v>
      </c>
      <c r="K219" s="11">
        <v>2</v>
      </c>
      <c r="L219" s="14" t="s">
        <v>32</v>
      </c>
      <c r="M219" s="16">
        <v>2</v>
      </c>
      <c r="N219" s="17">
        <v>2</v>
      </c>
      <c r="O219" s="13" t="str">
        <f t="array" ref="O219">_xlfn.IFS(N219=1,"BAJA",N219=2,"MEDIA",N219=3,"ALTA")</f>
        <v>MEDIA</v>
      </c>
      <c r="P219" s="12"/>
      <c r="Q219" s="13" t="s">
        <v>50</v>
      </c>
      <c r="R219" s="13" t="s">
        <v>37</v>
      </c>
      <c r="S219" s="13" t="s">
        <v>1768</v>
      </c>
      <c r="T219" s="13" t="s">
        <v>1777</v>
      </c>
      <c r="U219" s="13" t="s">
        <v>1778</v>
      </c>
      <c r="V219" s="13" t="s">
        <v>748</v>
      </c>
      <c r="W219" s="13" t="s">
        <v>25</v>
      </c>
      <c r="X219" s="13" t="s">
        <v>27</v>
      </c>
      <c r="Y219" s="13" t="s">
        <v>35</v>
      </c>
      <c r="Z219" s="49" t="s">
        <v>984</v>
      </c>
      <c r="AA219" s="50" t="s">
        <v>1037</v>
      </c>
      <c r="AB219" s="50" t="s">
        <v>1111</v>
      </c>
      <c r="AC219" s="67" t="s">
        <v>2487</v>
      </c>
    </row>
    <row r="220" spans="1:29" ht="127.5" x14ac:dyDescent="0.2">
      <c r="A220" s="45">
        <v>45295</v>
      </c>
      <c r="B220" s="14" t="s">
        <v>1318</v>
      </c>
      <c r="C220" s="14" t="s">
        <v>1130</v>
      </c>
      <c r="D220" s="59" t="s">
        <v>1319</v>
      </c>
      <c r="E220" s="14" t="s">
        <v>2559</v>
      </c>
      <c r="F220" s="14" t="s">
        <v>26</v>
      </c>
      <c r="G220" s="14" t="s">
        <v>722</v>
      </c>
      <c r="H220" s="51" t="s">
        <v>31</v>
      </c>
      <c r="I220" s="11">
        <v>1</v>
      </c>
      <c r="J220" s="14" t="s">
        <v>32</v>
      </c>
      <c r="K220" s="11">
        <v>2</v>
      </c>
      <c r="L220" s="14" t="s">
        <v>32</v>
      </c>
      <c r="M220" s="16">
        <v>2</v>
      </c>
      <c r="N220" s="17">
        <v>2</v>
      </c>
      <c r="O220" s="13" t="str">
        <f t="array" ref="O220">_xlfn.IFS(N220=1,"BAJA",N220=2,"MEDIA",N220=3,"ALTA")</f>
        <v>MEDIA</v>
      </c>
      <c r="P220" s="12"/>
      <c r="Q220" s="13" t="s">
        <v>50</v>
      </c>
      <c r="R220" s="13" t="s">
        <v>37</v>
      </c>
      <c r="S220" s="13" t="s">
        <v>1768</v>
      </c>
      <c r="T220" s="13" t="s">
        <v>1777</v>
      </c>
      <c r="U220" s="13" t="s">
        <v>1778</v>
      </c>
      <c r="V220" s="13" t="s">
        <v>748</v>
      </c>
      <c r="W220" s="13" t="s">
        <v>25</v>
      </c>
      <c r="X220" s="13" t="s">
        <v>27</v>
      </c>
      <c r="Y220" s="13" t="s">
        <v>35</v>
      </c>
      <c r="Z220" s="49" t="s">
        <v>984</v>
      </c>
      <c r="AA220" s="50" t="s">
        <v>1037</v>
      </c>
      <c r="AB220" s="50" t="s">
        <v>1111</v>
      </c>
      <c r="AC220" s="67" t="s">
        <v>2487</v>
      </c>
    </row>
    <row r="221" spans="1:29" ht="127.5" x14ac:dyDescent="0.2">
      <c r="A221" s="45">
        <v>44317</v>
      </c>
      <c r="B221" s="14" t="s">
        <v>1464</v>
      </c>
      <c r="C221" s="14" t="s">
        <v>1130</v>
      </c>
      <c r="D221" s="14" t="s">
        <v>1465</v>
      </c>
      <c r="E221" s="14" t="s">
        <v>1466</v>
      </c>
      <c r="F221" s="14" t="s">
        <v>26</v>
      </c>
      <c r="G221" s="14" t="s">
        <v>722</v>
      </c>
      <c r="H221" s="51" t="s">
        <v>31</v>
      </c>
      <c r="I221" s="11">
        <v>1</v>
      </c>
      <c r="J221" s="14" t="s">
        <v>32</v>
      </c>
      <c r="K221" s="11">
        <v>2</v>
      </c>
      <c r="L221" s="14" t="s">
        <v>32</v>
      </c>
      <c r="M221" s="16">
        <v>2</v>
      </c>
      <c r="N221" s="17">
        <v>2</v>
      </c>
      <c r="O221" s="13" t="str">
        <f t="array" ref="O221">_xlfn.IFS(N221=1,"BAJA",N221=2,"MEDIA",N221=3,"ALTA")</f>
        <v>MEDIA</v>
      </c>
      <c r="P221" s="12"/>
      <c r="Q221" s="13" t="s">
        <v>50</v>
      </c>
      <c r="R221" s="13" t="s">
        <v>37</v>
      </c>
      <c r="S221" s="13" t="s">
        <v>1768</v>
      </c>
      <c r="T221" s="13" t="s">
        <v>1777</v>
      </c>
      <c r="U221" s="13" t="s">
        <v>1778</v>
      </c>
      <c r="V221" s="13" t="s">
        <v>748</v>
      </c>
      <c r="W221" s="13" t="s">
        <v>25</v>
      </c>
      <c r="X221" s="13" t="s">
        <v>27</v>
      </c>
      <c r="Y221" s="13" t="s">
        <v>35</v>
      </c>
      <c r="Z221" s="49" t="s">
        <v>984</v>
      </c>
      <c r="AA221" s="50" t="s">
        <v>1037</v>
      </c>
      <c r="AB221" s="50" t="s">
        <v>1111</v>
      </c>
      <c r="AC221" s="67" t="s">
        <v>2487</v>
      </c>
    </row>
    <row r="222" spans="1:29" ht="63.75" x14ac:dyDescent="0.2">
      <c r="A222" s="45">
        <v>44317</v>
      </c>
      <c r="B222" s="59" t="s">
        <v>1721</v>
      </c>
      <c r="C222" s="14" t="s">
        <v>1100</v>
      </c>
      <c r="D222" s="14" t="s">
        <v>1722</v>
      </c>
      <c r="E222" s="14" t="s">
        <v>2485</v>
      </c>
      <c r="F222" s="14" t="s">
        <v>26</v>
      </c>
      <c r="G222" s="14" t="s">
        <v>722</v>
      </c>
      <c r="H222" s="51" t="s">
        <v>28</v>
      </c>
      <c r="I222" s="11">
        <v>2</v>
      </c>
      <c r="J222" s="14" t="s">
        <v>32</v>
      </c>
      <c r="K222" s="11">
        <v>2</v>
      </c>
      <c r="L222" s="14" t="s">
        <v>29</v>
      </c>
      <c r="M222" s="16">
        <v>3</v>
      </c>
      <c r="N222" s="17">
        <v>3</v>
      </c>
      <c r="O222" s="13" t="str">
        <f t="array" ref="O222">_xlfn.IFS(N222=1,"BAJA",N222=2,"MEDIA",N222=3,"ALTA")</f>
        <v>ALTA</v>
      </c>
      <c r="P222" s="12"/>
      <c r="Q222" s="13" t="s">
        <v>1805</v>
      </c>
      <c r="R222" s="13" t="s">
        <v>37</v>
      </c>
      <c r="S222" s="13" t="s">
        <v>48</v>
      </c>
      <c r="T222" s="13" t="s">
        <v>1728</v>
      </c>
      <c r="U222" s="13" t="s">
        <v>1806</v>
      </c>
      <c r="V222" s="13" t="s">
        <v>748</v>
      </c>
      <c r="W222" s="13" t="s">
        <v>25</v>
      </c>
      <c r="X222" s="13" t="s">
        <v>27</v>
      </c>
      <c r="Y222" s="13" t="s">
        <v>739</v>
      </c>
      <c r="Z222" s="49" t="s">
        <v>984</v>
      </c>
      <c r="AA222" s="50" t="s">
        <v>1032</v>
      </c>
      <c r="AB222" s="50" t="s">
        <v>1032</v>
      </c>
      <c r="AC222" s="67" t="s">
        <v>1177</v>
      </c>
    </row>
    <row r="223" spans="1:29" ht="127.5" x14ac:dyDescent="0.2">
      <c r="A223" s="45">
        <v>45658</v>
      </c>
      <c r="B223" s="58" t="s">
        <v>2367</v>
      </c>
      <c r="C223" s="14" t="s">
        <v>1189</v>
      </c>
      <c r="D223" s="14" t="s">
        <v>82</v>
      </c>
      <c r="E223" s="14" t="s">
        <v>81</v>
      </c>
      <c r="F223" s="14" t="s">
        <v>26</v>
      </c>
      <c r="G223" s="14" t="s">
        <v>1021</v>
      </c>
      <c r="H223" s="51" t="s">
        <v>28</v>
      </c>
      <c r="I223" s="11">
        <v>2</v>
      </c>
      <c r="J223" s="14" t="s">
        <v>29</v>
      </c>
      <c r="K223" s="11">
        <v>3</v>
      </c>
      <c r="L223" s="14" t="s">
        <v>32</v>
      </c>
      <c r="M223" s="16">
        <v>2</v>
      </c>
      <c r="N223" s="17">
        <v>3</v>
      </c>
      <c r="O223" s="13" t="str">
        <f t="array" ref="O223">_xlfn.IFS(N223=1,"BAJA",N223=2,"MEDIA",N223=3,"ALTA")</f>
        <v>ALTA</v>
      </c>
      <c r="P223" s="12"/>
      <c r="Q223" s="13" t="s">
        <v>1189</v>
      </c>
      <c r="R223" s="13" t="s">
        <v>1786</v>
      </c>
      <c r="S223" s="13" t="s">
        <v>1786</v>
      </c>
      <c r="T223" s="13" t="s">
        <v>21</v>
      </c>
      <c r="U223" s="13" t="s">
        <v>21</v>
      </c>
      <c r="V223" s="13" t="s">
        <v>744</v>
      </c>
      <c r="W223" s="13" t="s">
        <v>25</v>
      </c>
      <c r="X223" s="13" t="s">
        <v>27</v>
      </c>
      <c r="Y223" s="13" t="s">
        <v>739</v>
      </c>
      <c r="Z223" s="49" t="s">
        <v>984</v>
      </c>
      <c r="AA223" s="50" t="s">
        <v>1032</v>
      </c>
      <c r="AB223" s="50" t="s">
        <v>1032</v>
      </c>
      <c r="AC223" s="67" t="s">
        <v>2487</v>
      </c>
    </row>
    <row r="224" spans="1:29" ht="63.75" x14ac:dyDescent="0.2">
      <c r="A224" s="45">
        <v>44468</v>
      </c>
      <c r="B224" s="13" t="s">
        <v>2164</v>
      </c>
      <c r="C224" s="14" t="s">
        <v>654</v>
      </c>
      <c r="D224" s="14" t="s">
        <v>665</v>
      </c>
      <c r="E224" s="14" t="s">
        <v>697</v>
      </c>
      <c r="F224" s="14" t="s">
        <v>26</v>
      </c>
      <c r="G224" s="14" t="s">
        <v>722</v>
      </c>
      <c r="H224" s="51" t="s">
        <v>28</v>
      </c>
      <c r="I224" s="11">
        <v>2</v>
      </c>
      <c r="J224" s="14" t="s">
        <v>32</v>
      </c>
      <c r="K224" s="11">
        <v>2</v>
      </c>
      <c r="L224" s="14" t="s">
        <v>32</v>
      </c>
      <c r="M224" s="16">
        <v>2</v>
      </c>
      <c r="N224" s="17">
        <v>2</v>
      </c>
      <c r="O224" s="13" t="str">
        <f t="array" ref="O224">_xlfn.IFS(N224=1,"BAJA",N224=2,"MEDIA",N224=3,"ALTA")</f>
        <v>MEDIA</v>
      </c>
      <c r="P224" s="12"/>
      <c r="Q224" s="13" t="s">
        <v>2611</v>
      </c>
      <c r="R224" s="13" t="s">
        <v>749</v>
      </c>
      <c r="S224" s="13" t="s">
        <v>746</v>
      </c>
      <c r="T224" s="13" t="s">
        <v>1022</v>
      </c>
      <c r="U224" s="13" t="s">
        <v>2643</v>
      </c>
      <c r="V224" s="13" t="s">
        <v>748</v>
      </c>
      <c r="W224" s="13" t="s">
        <v>25</v>
      </c>
      <c r="X224" s="13" t="s">
        <v>27</v>
      </c>
      <c r="Y224" s="13" t="s">
        <v>35</v>
      </c>
      <c r="Z224" s="49" t="s">
        <v>984</v>
      </c>
      <c r="AA224" s="50" t="s">
        <v>1032</v>
      </c>
      <c r="AB224" s="50" t="s">
        <v>1032</v>
      </c>
      <c r="AC224" s="67" t="s">
        <v>1177</v>
      </c>
    </row>
    <row r="225" spans="1:29" ht="127.5" x14ac:dyDescent="0.2">
      <c r="A225" s="45">
        <v>45658</v>
      </c>
      <c r="B225" s="14" t="s">
        <v>1544</v>
      </c>
      <c r="C225" s="14" t="s">
        <v>1189</v>
      </c>
      <c r="D225" s="14" t="s">
        <v>1545</v>
      </c>
      <c r="E225" s="14" t="s">
        <v>1545</v>
      </c>
      <c r="F225" s="14" t="s">
        <v>26</v>
      </c>
      <c r="G225" s="14" t="s">
        <v>1195</v>
      </c>
      <c r="H225" s="14" t="s">
        <v>31</v>
      </c>
      <c r="I225" s="11">
        <f>IF(H225="Informacion publica reservada",3,
IF(H225="Informacion publica clasificada",2,
IF(H225="Informacion publica",1,
IF(H225="No clasificada",1))))</f>
        <v>1</v>
      </c>
      <c r="J225" s="14" t="s">
        <v>29</v>
      </c>
      <c r="K225" s="11">
        <f>IF(J225="Alta",3,
IF(J225="Media",2,
IF(J225="Baja",1,
IF(J225="No clasificada",1))))</f>
        <v>3</v>
      </c>
      <c r="L225" s="14" t="s">
        <v>32</v>
      </c>
      <c r="M225" s="16">
        <f>IF(L225="Alta",3,
IF(L225="Media",2,
IF(L225="Baja",1,
IF(L225="No clasificada",1))))</f>
        <v>2</v>
      </c>
      <c r="N225" s="17">
        <f>ROUNDUP(((I225+K225+M225)/3),0)</f>
        <v>2</v>
      </c>
      <c r="O225" s="13" t="str">
        <f t="array" ref="O225">_xlfn.IFS(N225=1,"BAJA",N225=2,"MEDIA",N225=3,"ALTA")</f>
        <v>MEDIA</v>
      </c>
      <c r="P225" s="12"/>
      <c r="Q225" s="13" t="s">
        <v>1189</v>
      </c>
      <c r="R225" s="13" t="s">
        <v>1786</v>
      </c>
      <c r="S225" s="13" t="s">
        <v>1786</v>
      </c>
      <c r="T225" s="13" t="s">
        <v>21</v>
      </c>
      <c r="U225" s="13" t="s">
        <v>21</v>
      </c>
      <c r="V225" s="13" t="s">
        <v>744</v>
      </c>
      <c r="W225" s="13" t="s">
        <v>25</v>
      </c>
      <c r="X225" s="13" t="s">
        <v>27</v>
      </c>
      <c r="Y225" s="13" t="s">
        <v>35</v>
      </c>
      <c r="Z225" s="49" t="s">
        <v>726</v>
      </c>
      <c r="AA225" s="50" t="s">
        <v>2656</v>
      </c>
      <c r="AB225" s="50" t="s">
        <v>2656</v>
      </c>
      <c r="AC225" s="67" t="s">
        <v>2487</v>
      </c>
    </row>
    <row r="226" spans="1:29" ht="127.5" x14ac:dyDescent="0.2">
      <c r="A226" s="45">
        <v>45464</v>
      </c>
      <c r="B226" s="14" t="s">
        <v>2575</v>
      </c>
      <c r="C226" s="14" t="s">
        <v>1505</v>
      </c>
      <c r="D226" s="14" t="s">
        <v>1518</v>
      </c>
      <c r="E226" s="14" t="s">
        <v>1519</v>
      </c>
      <c r="F226" s="14" t="s">
        <v>26</v>
      </c>
      <c r="G226" s="14" t="s">
        <v>722</v>
      </c>
      <c r="H226" s="51" t="s">
        <v>28</v>
      </c>
      <c r="I226" s="11">
        <v>2</v>
      </c>
      <c r="J226" s="14" t="s">
        <v>29</v>
      </c>
      <c r="K226" s="11">
        <v>3</v>
      </c>
      <c r="L226" s="14" t="s">
        <v>29</v>
      </c>
      <c r="M226" s="16">
        <v>3</v>
      </c>
      <c r="N226" s="17">
        <v>3</v>
      </c>
      <c r="O226" s="13" t="str">
        <f t="array" ref="O226">_xlfn.IFS(N226=1,"BAJA",N226=2,"MEDIA",N226=3,"ALTA")</f>
        <v>ALTA</v>
      </c>
      <c r="P226" s="12"/>
      <c r="Q226" s="13" t="s">
        <v>1505</v>
      </c>
      <c r="R226" s="13" t="s">
        <v>1780</v>
      </c>
      <c r="S226" s="13" t="s">
        <v>1781</v>
      </c>
      <c r="T226" s="13" t="s">
        <v>1782</v>
      </c>
      <c r="U226" s="13" t="s">
        <v>1783</v>
      </c>
      <c r="V226" s="13" t="s">
        <v>748</v>
      </c>
      <c r="W226" s="13" t="s">
        <v>25</v>
      </c>
      <c r="X226" s="13" t="s">
        <v>1169</v>
      </c>
      <c r="Y226" s="13" t="s">
        <v>739</v>
      </c>
      <c r="Z226" s="49" t="s">
        <v>984</v>
      </c>
      <c r="AA226" s="50" t="s">
        <v>1032</v>
      </c>
      <c r="AB226" s="50" t="s">
        <v>1032</v>
      </c>
      <c r="AC226" s="67" t="s">
        <v>2487</v>
      </c>
    </row>
    <row r="227" spans="1:29" ht="178.5" x14ac:dyDescent="0.2">
      <c r="A227" s="46">
        <v>45912</v>
      </c>
      <c r="B227" s="14" t="s">
        <v>2589</v>
      </c>
      <c r="C227" s="14" t="s">
        <v>2596</v>
      </c>
      <c r="D227" s="14" t="s">
        <v>2594</v>
      </c>
      <c r="E227" s="14" t="s">
        <v>2595</v>
      </c>
      <c r="F227" s="14" t="s">
        <v>26</v>
      </c>
      <c r="G227" s="14" t="s">
        <v>656</v>
      </c>
      <c r="H227" s="51" t="s">
        <v>40</v>
      </c>
      <c r="I227" s="38">
        <v>3</v>
      </c>
      <c r="J227" s="14" t="s">
        <v>32</v>
      </c>
      <c r="K227" s="38">
        <v>2</v>
      </c>
      <c r="L227" s="14" t="s">
        <v>29</v>
      </c>
      <c r="M227" s="39">
        <v>3</v>
      </c>
      <c r="N227" s="40">
        <v>3</v>
      </c>
      <c r="O227" s="13" t="str">
        <f t="array" ref="O227">_xlfn.IFS(N227=1,"BAJA",N227=2,"MEDIA",N227=3,"ALTA")</f>
        <v>ALTA</v>
      </c>
      <c r="P227" s="41"/>
      <c r="Q227" s="14" t="s">
        <v>37</v>
      </c>
      <c r="R227" s="14" t="s">
        <v>37</v>
      </c>
      <c r="S227" s="14" t="s">
        <v>745</v>
      </c>
      <c r="T227" s="14" t="s">
        <v>2587</v>
      </c>
      <c r="U227" s="14" t="s">
        <v>2588</v>
      </c>
      <c r="V227" s="14" t="s">
        <v>733</v>
      </c>
      <c r="W227" s="14" t="s">
        <v>25</v>
      </c>
      <c r="X227" s="14" t="s">
        <v>27</v>
      </c>
      <c r="Y227" s="14" t="s">
        <v>35</v>
      </c>
      <c r="Z227" s="51" t="s">
        <v>726</v>
      </c>
      <c r="AA227" s="50" t="s">
        <v>1037</v>
      </c>
      <c r="AB227" s="50" t="s">
        <v>1037</v>
      </c>
      <c r="AC227" s="68" t="s">
        <v>1177</v>
      </c>
    </row>
    <row r="228" spans="1:29" ht="191.25" x14ac:dyDescent="0.2">
      <c r="A228" s="46">
        <v>45912</v>
      </c>
      <c r="B228" s="14" t="s">
        <v>2544</v>
      </c>
      <c r="C228" s="14" t="s">
        <v>654</v>
      </c>
      <c r="D228" s="14" t="s">
        <v>2593</v>
      </c>
      <c r="E228" s="14" t="s">
        <v>1985</v>
      </c>
      <c r="F228" s="14" t="s">
        <v>26</v>
      </c>
      <c r="G228" s="14" t="s">
        <v>1195</v>
      </c>
      <c r="H228" s="51" t="s">
        <v>31</v>
      </c>
      <c r="I228" s="38">
        <v>1</v>
      </c>
      <c r="J228" s="14" t="s">
        <v>32</v>
      </c>
      <c r="K228" s="38">
        <v>2</v>
      </c>
      <c r="L228" s="14" t="s">
        <v>32</v>
      </c>
      <c r="M228" s="39">
        <v>2</v>
      </c>
      <c r="N228" s="40">
        <v>2</v>
      </c>
      <c r="O228" s="13" t="str">
        <f t="array" ref="O228">_xlfn.IFS(N228=1,"BAJA",N228=2,"MEDIA",N228=3,"ALTA")</f>
        <v>MEDIA</v>
      </c>
      <c r="P228" s="41"/>
      <c r="Q228" s="14" t="s">
        <v>58</v>
      </c>
      <c r="R228" s="14" t="s">
        <v>37</v>
      </c>
      <c r="S228" s="14" t="s">
        <v>725</v>
      </c>
      <c r="T228" s="14" t="s">
        <v>2587</v>
      </c>
      <c r="U228" s="14" t="s">
        <v>2588</v>
      </c>
      <c r="V228" s="14" t="s">
        <v>27</v>
      </c>
      <c r="W228" s="14" t="s">
        <v>25</v>
      </c>
      <c r="X228" s="14" t="s">
        <v>27</v>
      </c>
      <c r="Y228" s="14" t="s">
        <v>35</v>
      </c>
      <c r="Z228" s="51" t="s">
        <v>726</v>
      </c>
      <c r="AA228" s="50" t="s">
        <v>1037</v>
      </c>
      <c r="AB228" s="50" t="s">
        <v>1037</v>
      </c>
      <c r="AC228" s="68" t="s">
        <v>1177</v>
      </c>
    </row>
    <row r="229" spans="1:29" ht="79.150000000000006" customHeight="1" x14ac:dyDescent="0.2">
      <c r="A229" s="45">
        <v>45362</v>
      </c>
      <c r="B229" s="14" t="s">
        <v>2256</v>
      </c>
      <c r="C229" s="14" t="s">
        <v>1130</v>
      </c>
      <c r="D229" s="14" t="s">
        <v>1437</v>
      </c>
      <c r="E229" s="14" t="s">
        <v>1438</v>
      </c>
      <c r="F229" s="14" t="s">
        <v>26</v>
      </c>
      <c r="G229" s="14" t="s">
        <v>2562</v>
      </c>
      <c r="H229" s="51" t="s">
        <v>40</v>
      </c>
      <c r="I229" s="11">
        <v>3</v>
      </c>
      <c r="J229" s="14" t="s">
        <v>29</v>
      </c>
      <c r="K229" s="11">
        <v>3</v>
      </c>
      <c r="L229" s="14" t="s">
        <v>29</v>
      </c>
      <c r="M229" s="16">
        <v>3</v>
      </c>
      <c r="N229" s="17">
        <v>3</v>
      </c>
      <c r="O229" s="13" t="str">
        <f t="array" ref="O229">_xlfn.IFS(N229=1,"BAJA",N229=2,"MEDIA",N229=3,"ALTA")</f>
        <v>ALTA</v>
      </c>
      <c r="P229" s="12"/>
      <c r="Q229" s="13" t="s">
        <v>1130</v>
      </c>
      <c r="R229" s="13" t="s">
        <v>1752</v>
      </c>
      <c r="S229" s="13" t="s">
        <v>1752</v>
      </c>
      <c r="T229" s="13" t="s">
        <v>1756</v>
      </c>
      <c r="U229" s="13" t="s">
        <v>21</v>
      </c>
      <c r="V229" s="13" t="s">
        <v>21</v>
      </c>
      <c r="W229" s="13" t="s">
        <v>25</v>
      </c>
      <c r="X229" s="13" t="s">
        <v>27</v>
      </c>
      <c r="Y229" s="13" t="s">
        <v>35</v>
      </c>
      <c r="Z229" s="49" t="s">
        <v>740</v>
      </c>
      <c r="AA229" s="50" t="s">
        <v>741</v>
      </c>
      <c r="AB229" s="50" t="s">
        <v>742</v>
      </c>
      <c r="AC229" s="67" t="s">
        <v>1178</v>
      </c>
    </row>
    <row r="230" spans="1:29" ht="127.5" x14ac:dyDescent="0.2">
      <c r="A230" s="45">
        <v>45464</v>
      </c>
      <c r="B230" s="14" t="s">
        <v>2576</v>
      </c>
      <c r="C230" s="14" t="s">
        <v>1505</v>
      </c>
      <c r="D230" s="14" t="s">
        <v>1520</v>
      </c>
      <c r="E230" s="14" t="s">
        <v>1521</v>
      </c>
      <c r="F230" s="14" t="s">
        <v>26</v>
      </c>
      <c r="G230" s="14" t="s">
        <v>722</v>
      </c>
      <c r="H230" s="51" t="s">
        <v>40</v>
      </c>
      <c r="I230" s="11">
        <v>3</v>
      </c>
      <c r="J230" s="14" t="s">
        <v>29</v>
      </c>
      <c r="K230" s="11">
        <v>3</v>
      </c>
      <c r="L230" s="14" t="s">
        <v>29</v>
      </c>
      <c r="M230" s="16">
        <v>3</v>
      </c>
      <c r="N230" s="17">
        <v>3</v>
      </c>
      <c r="O230" s="13" t="str">
        <f t="array" ref="O230">_xlfn.IFS(N230=1,"BAJA",N230=2,"MEDIA",N230=3,"ALTA")</f>
        <v>ALTA</v>
      </c>
      <c r="P230" s="12"/>
      <c r="Q230" s="13" t="s">
        <v>1505</v>
      </c>
      <c r="R230" s="13" t="s">
        <v>1780</v>
      </c>
      <c r="S230" s="13" t="s">
        <v>1781</v>
      </c>
      <c r="T230" s="13" t="s">
        <v>1782</v>
      </c>
      <c r="U230" s="13" t="s">
        <v>1783</v>
      </c>
      <c r="V230" s="13" t="s">
        <v>748</v>
      </c>
      <c r="W230" s="13" t="s">
        <v>25</v>
      </c>
      <c r="X230" s="13" t="s">
        <v>27</v>
      </c>
      <c r="Y230" s="13" t="s">
        <v>739</v>
      </c>
      <c r="Z230" s="49" t="s">
        <v>740</v>
      </c>
      <c r="AA230" s="50" t="s">
        <v>741</v>
      </c>
      <c r="AB230" s="50" t="s">
        <v>742</v>
      </c>
      <c r="AC230" s="67" t="s">
        <v>2487</v>
      </c>
    </row>
    <row r="231" spans="1:29" ht="76.5" x14ac:dyDescent="0.2">
      <c r="A231" s="45">
        <v>40805</v>
      </c>
      <c r="B231" s="14" t="s">
        <v>2242</v>
      </c>
      <c r="C231" s="14" t="s">
        <v>1130</v>
      </c>
      <c r="D231" s="14" t="s">
        <v>1393</v>
      </c>
      <c r="E231" s="14" t="s">
        <v>1394</v>
      </c>
      <c r="F231" s="14" t="s">
        <v>26</v>
      </c>
      <c r="G231" s="14" t="s">
        <v>722</v>
      </c>
      <c r="H231" s="51" t="s">
        <v>28</v>
      </c>
      <c r="I231" s="11">
        <v>2</v>
      </c>
      <c r="J231" s="14" t="s">
        <v>29</v>
      </c>
      <c r="K231" s="11">
        <v>3</v>
      </c>
      <c r="L231" s="14" t="s">
        <v>29</v>
      </c>
      <c r="M231" s="16">
        <v>3</v>
      </c>
      <c r="N231" s="17">
        <v>3</v>
      </c>
      <c r="O231" s="13" t="str">
        <f t="array" ref="O231">_xlfn.IFS(N231=1,"BAJA",N231=2,"MEDIA",N231=3,"ALTA")</f>
        <v>ALTA</v>
      </c>
      <c r="P231" s="12"/>
      <c r="Q231" s="13" t="s">
        <v>1130</v>
      </c>
      <c r="R231" s="13" t="s">
        <v>1752</v>
      </c>
      <c r="S231" s="13" t="s">
        <v>1751</v>
      </c>
      <c r="T231" s="13" t="s">
        <v>1758</v>
      </c>
      <c r="U231" s="13" t="s">
        <v>21</v>
      </c>
      <c r="V231" s="13" t="s">
        <v>1759</v>
      </c>
      <c r="W231" s="13" t="s">
        <v>25</v>
      </c>
      <c r="X231" s="13" t="s">
        <v>27</v>
      </c>
      <c r="Y231" s="13" t="s">
        <v>35</v>
      </c>
      <c r="Z231" s="49" t="s">
        <v>984</v>
      </c>
      <c r="AA231" s="50" t="s">
        <v>1037</v>
      </c>
      <c r="AB231" s="50" t="s">
        <v>1037</v>
      </c>
      <c r="AC231" s="67" t="s">
        <v>1178</v>
      </c>
    </row>
    <row r="232" spans="1:29" ht="153" x14ac:dyDescent="0.2">
      <c r="A232" s="45">
        <v>40805</v>
      </c>
      <c r="B232" s="14" t="s">
        <v>2245</v>
      </c>
      <c r="C232" s="14" t="s">
        <v>1130</v>
      </c>
      <c r="D232" s="14" t="s">
        <v>1399</v>
      </c>
      <c r="E232" s="14" t="s">
        <v>1400</v>
      </c>
      <c r="F232" s="14" t="s">
        <v>26</v>
      </c>
      <c r="G232" s="14" t="s">
        <v>722</v>
      </c>
      <c r="H232" s="51" t="s">
        <v>28</v>
      </c>
      <c r="I232" s="11">
        <v>2</v>
      </c>
      <c r="J232" s="14" t="s">
        <v>29</v>
      </c>
      <c r="K232" s="11">
        <v>3</v>
      </c>
      <c r="L232" s="14" t="s">
        <v>29</v>
      </c>
      <c r="M232" s="16">
        <v>3</v>
      </c>
      <c r="N232" s="17">
        <v>3</v>
      </c>
      <c r="O232" s="13" t="str">
        <f t="array" ref="O232">_xlfn.IFS(N232=1,"BAJA",N232=2,"MEDIA",N232=3,"ALTA")</f>
        <v>ALTA</v>
      </c>
      <c r="P232" s="12"/>
      <c r="Q232" s="13" t="s">
        <v>1130</v>
      </c>
      <c r="R232" s="13" t="s">
        <v>1752</v>
      </c>
      <c r="S232" s="13" t="s">
        <v>1752</v>
      </c>
      <c r="T232" s="13" t="s">
        <v>1761</v>
      </c>
      <c r="U232" s="13" t="s">
        <v>21</v>
      </c>
      <c r="V232" s="13" t="s">
        <v>1181</v>
      </c>
      <c r="W232" s="13" t="s">
        <v>25</v>
      </c>
      <c r="X232" s="13" t="s">
        <v>27</v>
      </c>
      <c r="Y232" s="13" t="s">
        <v>35</v>
      </c>
      <c r="Z232" s="49" t="s">
        <v>984</v>
      </c>
      <c r="AA232" s="50" t="s">
        <v>1037</v>
      </c>
      <c r="AB232" s="50" t="s">
        <v>1037</v>
      </c>
      <c r="AC232" s="67" t="s">
        <v>1178</v>
      </c>
    </row>
    <row r="233" spans="1:29" ht="63.75" x14ac:dyDescent="0.2">
      <c r="A233" s="45">
        <v>44468</v>
      </c>
      <c r="B233" s="13" t="s">
        <v>2163</v>
      </c>
      <c r="C233" s="14" t="s">
        <v>654</v>
      </c>
      <c r="D233" s="14" t="s">
        <v>664</v>
      </c>
      <c r="E233" s="14" t="s">
        <v>696</v>
      </c>
      <c r="F233" s="14" t="s">
        <v>26</v>
      </c>
      <c r="G233" s="14" t="s">
        <v>722</v>
      </c>
      <c r="H233" s="51" t="s">
        <v>28</v>
      </c>
      <c r="I233" s="11">
        <v>2</v>
      </c>
      <c r="J233" s="14" t="s">
        <v>32</v>
      </c>
      <c r="K233" s="11">
        <v>2</v>
      </c>
      <c r="L233" s="14" t="s">
        <v>32</v>
      </c>
      <c r="M233" s="16">
        <v>2</v>
      </c>
      <c r="N233" s="17">
        <v>2</v>
      </c>
      <c r="O233" s="13" t="str">
        <f t="array" ref="O233">_xlfn.IFS(N233=1,"BAJA",N233=2,"MEDIA",N233=3,"ALTA")</f>
        <v>MEDIA</v>
      </c>
      <c r="P233" s="12"/>
      <c r="Q233" s="13" t="s">
        <v>2611</v>
      </c>
      <c r="R233" s="13" t="s">
        <v>749</v>
      </c>
      <c r="S233" s="13" t="s">
        <v>746</v>
      </c>
      <c r="T233" s="13" t="s">
        <v>1022</v>
      </c>
      <c r="U233" s="13" t="s">
        <v>2643</v>
      </c>
      <c r="V233" s="13" t="s">
        <v>748</v>
      </c>
      <c r="W233" s="13" t="s">
        <v>25</v>
      </c>
      <c r="X233" s="13" t="s">
        <v>27</v>
      </c>
      <c r="Y233" s="13" t="s">
        <v>35</v>
      </c>
      <c r="Z233" s="49" t="s">
        <v>984</v>
      </c>
      <c r="AA233" s="50" t="s">
        <v>1037</v>
      </c>
      <c r="AB233" s="50" t="s">
        <v>1037</v>
      </c>
      <c r="AC233" s="67" t="s">
        <v>1177</v>
      </c>
    </row>
    <row r="234" spans="1:29" ht="63.75" x14ac:dyDescent="0.2">
      <c r="A234" s="45">
        <v>43545</v>
      </c>
      <c r="B234" s="14" t="s">
        <v>1346</v>
      </c>
      <c r="C234" s="14" t="s">
        <v>1130</v>
      </c>
      <c r="D234" s="14" t="s">
        <v>1347</v>
      </c>
      <c r="E234" s="14" t="s">
        <v>2546</v>
      </c>
      <c r="F234" s="14" t="s">
        <v>26</v>
      </c>
      <c r="G234" s="14" t="s">
        <v>722</v>
      </c>
      <c r="H234" s="51" t="s">
        <v>28</v>
      </c>
      <c r="I234" s="11">
        <v>2</v>
      </c>
      <c r="J234" s="14" t="s">
        <v>32</v>
      </c>
      <c r="K234" s="11">
        <v>2</v>
      </c>
      <c r="L234" s="14" t="s">
        <v>32</v>
      </c>
      <c r="M234" s="16">
        <v>2</v>
      </c>
      <c r="N234" s="17">
        <v>2</v>
      </c>
      <c r="O234" s="13" t="str">
        <f t="array" ref="O234">_xlfn.IFS(N234=1,"BAJA",N234=2,"MEDIA",N234=3,"ALTA")</f>
        <v>MEDIA</v>
      </c>
      <c r="P234" s="12"/>
      <c r="Q234" s="13" t="s">
        <v>1130</v>
      </c>
      <c r="R234" s="13" t="s">
        <v>1748</v>
      </c>
      <c r="S234" s="13" t="s">
        <v>1752</v>
      </c>
      <c r="T234" s="13" t="s">
        <v>1022</v>
      </c>
      <c r="U234" s="13" t="s">
        <v>21</v>
      </c>
      <c r="V234" s="13" t="s">
        <v>748</v>
      </c>
      <c r="W234" s="13" t="s">
        <v>25</v>
      </c>
      <c r="X234" s="13" t="s">
        <v>27</v>
      </c>
      <c r="Y234" s="13" t="s">
        <v>35</v>
      </c>
      <c r="Z234" s="49" t="s">
        <v>984</v>
      </c>
      <c r="AA234" s="50" t="s">
        <v>1037</v>
      </c>
      <c r="AB234" s="50" t="s">
        <v>1037</v>
      </c>
      <c r="AC234" s="67" t="s">
        <v>1177</v>
      </c>
    </row>
    <row r="235" spans="1:29" ht="127.5" x14ac:dyDescent="0.2">
      <c r="A235" s="45">
        <v>45658</v>
      </c>
      <c r="B235" s="14" t="s">
        <v>1554</v>
      </c>
      <c r="C235" s="14" t="s">
        <v>1189</v>
      </c>
      <c r="D235" s="14" t="s">
        <v>1555</v>
      </c>
      <c r="E235" s="14" t="s">
        <v>1556</v>
      </c>
      <c r="F235" s="14" t="s">
        <v>26</v>
      </c>
      <c r="G235" s="14" t="s">
        <v>1195</v>
      </c>
      <c r="H235" s="51" t="s">
        <v>31</v>
      </c>
      <c r="I235" s="11">
        <v>1</v>
      </c>
      <c r="J235" s="14" t="s">
        <v>34</v>
      </c>
      <c r="K235" s="11">
        <v>1</v>
      </c>
      <c r="L235" s="14" t="s">
        <v>34</v>
      </c>
      <c r="M235" s="16">
        <v>1</v>
      </c>
      <c r="N235" s="17">
        <v>1</v>
      </c>
      <c r="O235" s="13" t="str">
        <f t="array" ref="O235">_xlfn.IFS(N235=1,"BAJA",N235=2,"MEDIA",N235=3,"ALTA")</f>
        <v>BAJA</v>
      </c>
      <c r="P235" s="12"/>
      <c r="Q235" s="13" t="s">
        <v>1189</v>
      </c>
      <c r="R235" s="13" t="s">
        <v>1786</v>
      </c>
      <c r="S235" s="13" t="s">
        <v>1786</v>
      </c>
      <c r="T235" s="13" t="s">
        <v>21</v>
      </c>
      <c r="U235" s="13" t="s">
        <v>21</v>
      </c>
      <c r="V235" s="13" t="s">
        <v>744</v>
      </c>
      <c r="W235" s="13" t="s">
        <v>25</v>
      </c>
      <c r="X235" s="13" t="s">
        <v>27</v>
      </c>
      <c r="Y235" s="13" t="s">
        <v>35</v>
      </c>
      <c r="Z235" s="51" t="s">
        <v>726</v>
      </c>
      <c r="AA235" s="50" t="s">
        <v>1037</v>
      </c>
      <c r="AB235" s="50" t="s">
        <v>1037</v>
      </c>
      <c r="AC235" s="67" t="s">
        <v>2487</v>
      </c>
    </row>
    <row r="236" spans="1:29" ht="114.75" x14ac:dyDescent="0.2">
      <c r="A236" s="45">
        <v>44136</v>
      </c>
      <c r="B236" s="14" t="s">
        <v>1024</v>
      </c>
      <c r="C236" s="14" t="s">
        <v>978</v>
      </c>
      <c r="D236" s="14" t="s">
        <v>1025</v>
      </c>
      <c r="E236" s="14" t="s">
        <v>1026</v>
      </c>
      <c r="F236" s="14" t="s">
        <v>26</v>
      </c>
      <c r="G236" s="14" t="s">
        <v>995</v>
      </c>
      <c r="H236" s="51" t="s">
        <v>31</v>
      </c>
      <c r="I236" s="11">
        <v>1</v>
      </c>
      <c r="J236" s="14" t="s">
        <v>29</v>
      </c>
      <c r="K236" s="11">
        <v>3</v>
      </c>
      <c r="L236" s="14" t="s">
        <v>29</v>
      </c>
      <c r="M236" s="16">
        <v>3</v>
      </c>
      <c r="N236" s="17">
        <v>3</v>
      </c>
      <c r="O236" s="13" t="str">
        <f t="array" ref="O236">_xlfn.IFS(N236=1,"BAJA",N236=2,"MEDIA",N236=3,"ALTA")</f>
        <v>ALTA</v>
      </c>
      <c r="P236" s="12"/>
      <c r="Q236" s="13" t="s">
        <v>978</v>
      </c>
      <c r="R236" s="13" t="s">
        <v>981</v>
      </c>
      <c r="S236" s="13" t="s">
        <v>996</v>
      </c>
      <c r="T236" s="13" t="s">
        <v>1022</v>
      </c>
      <c r="U236" s="13" t="s">
        <v>997</v>
      </c>
      <c r="V236" s="13" t="s">
        <v>744</v>
      </c>
      <c r="W236" s="13" t="s">
        <v>25</v>
      </c>
      <c r="X236" s="13" t="s">
        <v>27</v>
      </c>
      <c r="Y236" s="13" t="s">
        <v>35</v>
      </c>
      <c r="Z236" s="51" t="s">
        <v>726</v>
      </c>
      <c r="AA236" s="50" t="s">
        <v>1037</v>
      </c>
      <c r="AB236" s="50" t="s">
        <v>1037</v>
      </c>
      <c r="AC236" s="67" t="s">
        <v>1027</v>
      </c>
    </row>
    <row r="237" spans="1:29" ht="63.75" x14ac:dyDescent="0.2">
      <c r="A237" s="45">
        <v>44317</v>
      </c>
      <c r="B237" s="13" t="s">
        <v>2167</v>
      </c>
      <c r="C237" s="14" t="s">
        <v>654</v>
      </c>
      <c r="D237" s="14" t="s">
        <v>668</v>
      </c>
      <c r="E237" s="14" t="s">
        <v>700</v>
      </c>
      <c r="F237" s="14" t="s">
        <v>26</v>
      </c>
      <c r="G237" s="14" t="s">
        <v>722</v>
      </c>
      <c r="H237" s="51" t="s">
        <v>28</v>
      </c>
      <c r="I237" s="11">
        <v>2</v>
      </c>
      <c r="J237" s="14" t="s">
        <v>34</v>
      </c>
      <c r="K237" s="11">
        <v>1</v>
      </c>
      <c r="L237" s="14" t="s">
        <v>34</v>
      </c>
      <c r="M237" s="16">
        <v>1</v>
      </c>
      <c r="N237" s="17">
        <v>2</v>
      </c>
      <c r="O237" s="13" t="str">
        <f t="array" ref="O237">_xlfn.IFS(N237=1,"BAJA",N237=2,"MEDIA",N237=3,"ALTA")</f>
        <v>MEDIA</v>
      </c>
      <c r="P237" s="12"/>
      <c r="Q237" s="13" t="s">
        <v>2611</v>
      </c>
      <c r="R237" s="13" t="s">
        <v>749</v>
      </c>
      <c r="S237" s="13" t="s">
        <v>746</v>
      </c>
      <c r="T237" s="13" t="s">
        <v>1022</v>
      </c>
      <c r="U237" s="13" t="s">
        <v>2640</v>
      </c>
      <c r="V237" s="13" t="s">
        <v>748</v>
      </c>
      <c r="W237" s="13" t="s">
        <v>25</v>
      </c>
      <c r="X237" s="13" t="s">
        <v>27</v>
      </c>
      <c r="Y237" s="13" t="s">
        <v>35</v>
      </c>
      <c r="Z237" s="49" t="s">
        <v>984</v>
      </c>
      <c r="AA237" s="50" t="s">
        <v>1037</v>
      </c>
      <c r="AB237" s="50" t="s">
        <v>1037</v>
      </c>
      <c r="AC237" s="67" t="s">
        <v>1177</v>
      </c>
    </row>
    <row r="238" spans="1:29" ht="63.75" x14ac:dyDescent="0.2">
      <c r="A238" s="45">
        <v>44321</v>
      </c>
      <c r="B238" s="14" t="s">
        <v>1687</v>
      </c>
      <c r="C238" s="14" t="s">
        <v>1013</v>
      </c>
      <c r="D238" s="14" t="s">
        <v>1688</v>
      </c>
      <c r="E238" s="14" t="s">
        <v>1689</v>
      </c>
      <c r="F238" s="14" t="s">
        <v>26</v>
      </c>
      <c r="G238" s="14" t="s">
        <v>1184</v>
      </c>
      <c r="H238" s="51" t="s">
        <v>40</v>
      </c>
      <c r="I238" s="11">
        <v>3</v>
      </c>
      <c r="J238" s="14" t="s">
        <v>29</v>
      </c>
      <c r="K238" s="11">
        <v>3</v>
      </c>
      <c r="L238" s="14" t="s">
        <v>32</v>
      </c>
      <c r="M238" s="16">
        <v>2</v>
      </c>
      <c r="N238" s="17">
        <v>3</v>
      </c>
      <c r="O238" s="13" t="str">
        <f t="array" ref="O238">_xlfn.IFS(N238=1,"BAJA",N238=2,"MEDIA",N238=3,"ALTA")</f>
        <v>ALTA</v>
      </c>
      <c r="P238" s="12"/>
      <c r="Q238" s="13" t="s">
        <v>1013</v>
      </c>
      <c r="R238" s="13" t="s">
        <v>85</v>
      </c>
      <c r="S238" s="13" t="s">
        <v>1789</v>
      </c>
      <c r="T238" s="13" t="s">
        <v>1728</v>
      </c>
      <c r="U238" s="13" t="s">
        <v>1790</v>
      </c>
      <c r="V238" s="13" t="s">
        <v>744</v>
      </c>
      <c r="W238" s="13" t="s">
        <v>25</v>
      </c>
      <c r="X238" s="13" t="s">
        <v>27</v>
      </c>
      <c r="Y238" s="13" t="s">
        <v>35</v>
      </c>
      <c r="Z238" s="49" t="s">
        <v>984</v>
      </c>
      <c r="AA238" s="50" t="s">
        <v>1037</v>
      </c>
      <c r="AB238" s="50" t="s">
        <v>1037</v>
      </c>
      <c r="AC238" s="67" t="s">
        <v>1177</v>
      </c>
    </row>
    <row r="239" spans="1:29" ht="140.25" x14ac:dyDescent="0.2">
      <c r="A239" s="45">
        <v>45199</v>
      </c>
      <c r="B239" s="13" t="s">
        <v>2180</v>
      </c>
      <c r="C239" s="14" t="s">
        <v>654</v>
      </c>
      <c r="D239" s="14" t="s">
        <v>681</v>
      </c>
      <c r="E239" s="14" t="s">
        <v>713</v>
      </c>
      <c r="F239" s="14" t="s">
        <v>26</v>
      </c>
      <c r="G239" s="14" t="s">
        <v>656</v>
      </c>
      <c r="H239" s="51" t="s">
        <v>31</v>
      </c>
      <c r="I239" s="11">
        <v>1</v>
      </c>
      <c r="J239" s="14" t="s">
        <v>32</v>
      </c>
      <c r="K239" s="11">
        <v>2</v>
      </c>
      <c r="L239" s="14" t="s">
        <v>32</v>
      </c>
      <c r="M239" s="16">
        <v>2</v>
      </c>
      <c r="N239" s="17">
        <v>2</v>
      </c>
      <c r="O239" s="13" t="str">
        <f t="array" ref="O239">_xlfn.IFS(N239=1,"BAJA",N239=2,"MEDIA",N239=3,"ALTA")</f>
        <v>MEDIA</v>
      </c>
      <c r="P239" s="12"/>
      <c r="Q239" s="13" t="s">
        <v>654</v>
      </c>
      <c r="R239" s="13" t="s">
        <v>727</v>
      </c>
      <c r="S239" s="13" t="s">
        <v>725</v>
      </c>
      <c r="T239" s="13" t="s">
        <v>1022</v>
      </c>
      <c r="U239" s="13" t="s">
        <v>2638</v>
      </c>
      <c r="V239" s="13" t="s">
        <v>744</v>
      </c>
      <c r="W239" s="13" t="s">
        <v>25</v>
      </c>
      <c r="X239" s="13" t="s">
        <v>27</v>
      </c>
      <c r="Y239" s="13" t="s">
        <v>35</v>
      </c>
      <c r="Z239" s="51" t="s">
        <v>726</v>
      </c>
      <c r="AA239" s="50" t="s">
        <v>1037</v>
      </c>
      <c r="AB239" s="50" t="s">
        <v>1037</v>
      </c>
      <c r="AC239" s="68" t="s">
        <v>1177</v>
      </c>
    </row>
    <row r="240" spans="1:29" ht="63.75" x14ac:dyDescent="0.2">
      <c r="A240" s="45">
        <v>44136</v>
      </c>
      <c r="B240" s="14" t="s">
        <v>1034</v>
      </c>
      <c r="C240" s="14" t="s">
        <v>978</v>
      </c>
      <c r="D240" s="14" t="s">
        <v>1035</v>
      </c>
      <c r="E240" s="14" t="s">
        <v>1036</v>
      </c>
      <c r="F240" s="14" t="s">
        <v>26</v>
      </c>
      <c r="G240" s="14" t="s">
        <v>722</v>
      </c>
      <c r="H240" s="51" t="s">
        <v>28</v>
      </c>
      <c r="I240" s="11">
        <v>2</v>
      </c>
      <c r="J240" s="14" t="s">
        <v>29</v>
      </c>
      <c r="K240" s="11">
        <v>3</v>
      </c>
      <c r="L240" s="14" t="s">
        <v>29</v>
      </c>
      <c r="M240" s="16">
        <v>3</v>
      </c>
      <c r="N240" s="17">
        <v>3</v>
      </c>
      <c r="O240" s="13" t="str">
        <f t="array" ref="O240">_xlfn.IFS(N240=1,"BAJA",N240=2,"MEDIA",N240=3,"ALTA")</f>
        <v>ALTA</v>
      </c>
      <c r="P240" s="12"/>
      <c r="Q240" s="13" t="s">
        <v>978</v>
      </c>
      <c r="R240" s="13" t="s">
        <v>981</v>
      </c>
      <c r="S240" s="13" t="s">
        <v>1031</v>
      </c>
      <c r="T240" s="13" t="s">
        <v>1022</v>
      </c>
      <c r="U240" s="13" t="s">
        <v>997</v>
      </c>
      <c r="V240" s="13" t="s">
        <v>744</v>
      </c>
      <c r="W240" s="13" t="s">
        <v>25</v>
      </c>
      <c r="X240" s="13" t="s">
        <v>27</v>
      </c>
      <c r="Y240" s="13" t="s">
        <v>739</v>
      </c>
      <c r="Z240" s="49" t="s">
        <v>984</v>
      </c>
      <c r="AA240" s="50" t="s">
        <v>1037</v>
      </c>
      <c r="AB240" s="50" t="s">
        <v>1037</v>
      </c>
      <c r="AC240" s="67" t="s">
        <v>1038</v>
      </c>
    </row>
    <row r="241" spans="1:29" ht="63.75" x14ac:dyDescent="0.2">
      <c r="A241" s="45">
        <v>43952</v>
      </c>
      <c r="B241" s="14" t="s">
        <v>2313</v>
      </c>
      <c r="C241" s="14" t="s">
        <v>1186</v>
      </c>
      <c r="D241" s="14" t="s">
        <v>1261</v>
      </c>
      <c r="E241" s="14" t="s">
        <v>2502</v>
      </c>
      <c r="F241" s="14" t="s">
        <v>26</v>
      </c>
      <c r="G241" s="14" t="s">
        <v>722</v>
      </c>
      <c r="H241" s="51" t="s">
        <v>40</v>
      </c>
      <c r="I241" s="11">
        <v>3</v>
      </c>
      <c r="J241" s="14" t="s">
        <v>29</v>
      </c>
      <c r="K241" s="11">
        <v>3</v>
      </c>
      <c r="L241" s="14" t="s">
        <v>29</v>
      </c>
      <c r="M241" s="16">
        <v>3</v>
      </c>
      <c r="N241" s="17">
        <v>3</v>
      </c>
      <c r="O241" s="13" t="str">
        <f t="array" ref="O241">_xlfn.IFS(N241=1,"BAJA",N241=2,"MEDIA",N241=3,"ALTA")</f>
        <v>ALTA</v>
      </c>
      <c r="P241" s="12"/>
      <c r="Q241" s="13" t="s">
        <v>1186</v>
      </c>
      <c r="R241" s="13" t="s">
        <v>1727</v>
      </c>
      <c r="S241" s="13" t="s">
        <v>1727</v>
      </c>
      <c r="T241" s="13" t="s">
        <v>1731</v>
      </c>
      <c r="U241" s="13" t="s">
        <v>1732</v>
      </c>
      <c r="V241" s="13" t="s">
        <v>1736</v>
      </c>
      <c r="W241" s="13" t="s">
        <v>25</v>
      </c>
      <c r="X241" s="13" t="s">
        <v>1169</v>
      </c>
      <c r="Y241" s="13" t="s">
        <v>739</v>
      </c>
      <c r="Z241" s="49" t="s">
        <v>984</v>
      </c>
      <c r="AA241" s="50" t="s">
        <v>1037</v>
      </c>
      <c r="AB241" s="50" t="s">
        <v>1111</v>
      </c>
      <c r="AC241" s="67" t="s">
        <v>1177</v>
      </c>
    </row>
    <row r="242" spans="1:29" ht="63.75" x14ac:dyDescent="0.2">
      <c r="A242" s="45">
        <v>44767</v>
      </c>
      <c r="B242" s="14" t="s">
        <v>1637</v>
      </c>
      <c r="C242" s="14" t="s">
        <v>1013</v>
      </c>
      <c r="D242" s="14" t="s">
        <v>1948</v>
      </c>
      <c r="E242" s="14" t="s">
        <v>1638</v>
      </c>
      <c r="F242" s="14" t="s">
        <v>26</v>
      </c>
      <c r="G242" s="14" t="s">
        <v>722</v>
      </c>
      <c r="H242" s="51" t="s">
        <v>28</v>
      </c>
      <c r="I242" s="11">
        <v>2</v>
      </c>
      <c r="J242" s="14" t="s">
        <v>29</v>
      </c>
      <c r="K242" s="11">
        <v>3</v>
      </c>
      <c r="L242" s="14" t="s">
        <v>32</v>
      </c>
      <c r="M242" s="16">
        <v>2</v>
      </c>
      <c r="N242" s="17">
        <v>3</v>
      </c>
      <c r="O242" s="13" t="str">
        <f t="array" ref="O242">_xlfn.IFS(N242=1,"BAJA",N242=2,"MEDIA",N242=3,"ALTA")</f>
        <v>ALTA</v>
      </c>
      <c r="P242" s="12"/>
      <c r="Q242" s="13" t="s">
        <v>1013</v>
      </c>
      <c r="R242" s="13" t="s">
        <v>85</v>
      </c>
      <c r="S242" s="13" t="s">
        <v>1799</v>
      </c>
      <c r="T242" s="13" t="s">
        <v>1791</v>
      </c>
      <c r="U242" s="13" t="s">
        <v>1798</v>
      </c>
      <c r="V242" s="13" t="s">
        <v>748</v>
      </c>
      <c r="W242" s="13" t="s">
        <v>25</v>
      </c>
      <c r="X242" s="13" t="s">
        <v>1169</v>
      </c>
      <c r="Y242" s="13" t="s">
        <v>739</v>
      </c>
      <c r="Z242" s="49" t="s">
        <v>984</v>
      </c>
      <c r="AA242" s="50" t="s">
        <v>1037</v>
      </c>
      <c r="AB242" s="50" t="s">
        <v>1037</v>
      </c>
      <c r="AC242" s="67" t="s">
        <v>1177</v>
      </c>
    </row>
    <row r="243" spans="1:29" ht="63.75" x14ac:dyDescent="0.2">
      <c r="A243" s="45">
        <v>45225</v>
      </c>
      <c r="B243" s="14" t="s">
        <v>2257</v>
      </c>
      <c r="C243" s="14" t="s">
        <v>1130</v>
      </c>
      <c r="D243" s="14" t="s">
        <v>1284</v>
      </c>
      <c r="E243" s="14" t="s">
        <v>1285</v>
      </c>
      <c r="F243" s="14" t="s">
        <v>26</v>
      </c>
      <c r="G243" s="14" t="s">
        <v>2599</v>
      </c>
      <c r="H243" s="51" t="s">
        <v>31</v>
      </c>
      <c r="I243" s="11">
        <v>1</v>
      </c>
      <c r="J243" s="14" t="s">
        <v>32</v>
      </c>
      <c r="K243" s="11">
        <v>2</v>
      </c>
      <c r="L243" s="14" t="s">
        <v>29</v>
      </c>
      <c r="M243" s="16">
        <v>3</v>
      </c>
      <c r="N243" s="17">
        <v>2</v>
      </c>
      <c r="O243" s="13" t="str">
        <f t="array" ref="O243">_xlfn.IFS(N243=1,"BAJA",N243=2,"MEDIA",N243=3,"ALTA")</f>
        <v>MEDIA</v>
      </c>
      <c r="P243" s="12"/>
      <c r="Q243" s="13" t="s">
        <v>1137</v>
      </c>
      <c r="R243" s="13" t="s">
        <v>37</v>
      </c>
      <c r="S243" s="13" t="s">
        <v>1747</v>
      </c>
      <c r="T243" s="13" t="s">
        <v>216</v>
      </c>
      <c r="U243" s="13" t="s">
        <v>21</v>
      </c>
      <c r="V243" s="13" t="s">
        <v>1176</v>
      </c>
      <c r="W243" s="13" t="s">
        <v>25</v>
      </c>
      <c r="X243" s="13" t="s">
        <v>27</v>
      </c>
      <c r="Y243" s="13" t="s">
        <v>739</v>
      </c>
      <c r="Z243" s="51" t="s">
        <v>726</v>
      </c>
      <c r="AA243" s="50" t="s">
        <v>1037</v>
      </c>
      <c r="AB243" s="50" t="s">
        <v>1037</v>
      </c>
      <c r="AC243" s="67" t="s">
        <v>2489</v>
      </c>
    </row>
    <row r="244" spans="1:29" ht="63.75" x14ac:dyDescent="0.2">
      <c r="A244" s="45">
        <v>45225</v>
      </c>
      <c r="B244" s="14" t="s">
        <v>2283</v>
      </c>
      <c r="C244" s="14" t="s">
        <v>1130</v>
      </c>
      <c r="D244" s="14" t="s">
        <v>1286</v>
      </c>
      <c r="E244" s="14" t="s">
        <v>1287</v>
      </c>
      <c r="F244" s="14" t="s">
        <v>26</v>
      </c>
      <c r="G244" s="14" t="s">
        <v>2599</v>
      </c>
      <c r="H244" s="51" t="s">
        <v>31</v>
      </c>
      <c r="I244" s="11">
        <v>1</v>
      </c>
      <c r="J244" s="14" t="s">
        <v>32</v>
      </c>
      <c r="K244" s="11">
        <v>2</v>
      </c>
      <c r="L244" s="14" t="s">
        <v>29</v>
      </c>
      <c r="M244" s="16">
        <v>3</v>
      </c>
      <c r="N244" s="17">
        <v>2</v>
      </c>
      <c r="O244" s="13" t="str">
        <f t="array" ref="O244">_xlfn.IFS(N244=1,"BAJA",N244=2,"MEDIA",N244=3,"ALTA")</f>
        <v>MEDIA</v>
      </c>
      <c r="P244" s="12"/>
      <c r="Q244" s="13" t="s">
        <v>1137</v>
      </c>
      <c r="R244" s="13" t="s">
        <v>37</v>
      </c>
      <c r="S244" s="13" t="s">
        <v>1747</v>
      </c>
      <c r="T244" s="13" t="s">
        <v>216</v>
      </c>
      <c r="U244" s="13" t="s">
        <v>21</v>
      </c>
      <c r="V244" s="13" t="s">
        <v>1176</v>
      </c>
      <c r="W244" s="13" t="s">
        <v>25</v>
      </c>
      <c r="X244" s="13" t="s">
        <v>27</v>
      </c>
      <c r="Y244" s="13" t="s">
        <v>739</v>
      </c>
      <c r="Z244" s="51" t="s">
        <v>726</v>
      </c>
      <c r="AA244" s="50" t="s">
        <v>1037</v>
      </c>
      <c r="AB244" s="50" t="s">
        <v>1037</v>
      </c>
      <c r="AC244" s="67" t="s">
        <v>2489</v>
      </c>
    </row>
    <row r="245" spans="1:29" ht="63.75" x14ac:dyDescent="0.2">
      <c r="A245" s="45">
        <v>45225</v>
      </c>
      <c r="B245" s="14" t="s">
        <v>2258</v>
      </c>
      <c r="C245" s="14" t="s">
        <v>1130</v>
      </c>
      <c r="D245" s="14" t="s">
        <v>1288</v>
      </c>
      <c r="E245" s="14" t="s">
        <v>1289</v>
      </c>
      <c r="F245" s="14" t="s">
        <v>26</v>
      </c>
      <c r="G245" s="14" t="s">
        <v>2599</v>
      </c>
      <c r="H245" s="51" t="s">
        <v>31</v>
      </c>
      <c r="I245" s="11">
        <v>1</v>
      </c>
      <c r="J245" s="14" t="s">
        <v>32</v>
      </c>
      <c r="K245" s="11">
        <v>2</v>
      </c>
      <c r="L245" s="14" t="s">
        <v>29</v>
      </c>
      <c r="M245" s="16">
        <v>3</v>
      </c>
      <c r="N245" s="17">
        <v>2</v>
      </c>
      <c r="O245" s="13" t="str">
        <f t="array" ref="O245">_xlfn.IFS(N245=1,"BAJA",N245=2,"MEDIA",N245=3,"ALTA")</f>
        <v>MEDIA</v>
      </c>
      <c r="P245" s="12"/>
      <c r="Q245" s="13" t="s">
        <v>1137</v>
      </c>
      <c r="R245" s="13" t="s">
        <v>37</v>
      </c>
      <c r="S245" s="13" t="s">
        <v>1747</v>
      </c>
      <c r="T245" s="13" t="s">
        <v>216</v>
      </c>
      <c r="U245" s="13" t="s">
        <v>21</v>
      </c>
      <c r="V245" s="13" t="s">
        <v>1176</v>
      </c>
      <c r="W245" s="13" t="s">
        <v>25</v>
      </c>
      <c r="X245" s="13" t="s">
        <v>27</v>
      </c>
      <c r="Y245" s="13" t="s">
        <v>739</v>
      </c>
      <c r="Z245" s="51" t="s">
        <v>726</v>
      </c>
      <c r="AA245" s="50" t="s">
        <v>1037</v>
      </c>
      <c r="AB245" s="50" t="s">
        <v>1037</v>
      </c>
      <c r="AC245" s="67" t="s">
        <v>2489</v>
      </c>
    </row>
    <row r="246" spans="1:29" s="35" customFormat="1" ht="63.75" x14ac:dyDescent="0.2">
      <c r="A246" s="45">
        <v>45225</v>
      </c>
      <c r="B246" s="14" t="s">
        <v>2322</v>
      </c>
      <c r="C246" s="14" t="s">
        <v>1130</v>
      </c>
      <c r="D246" s="14" t="s">
        <v>1290</v>
      </c>
      <c r="E246" s="14" t="s">
        <v>1291</v>
      </c>
      <c r="F246" s="14" t="s">
        <v>26</v>
      </c>
      <c r="G246" s="14" t="s">
        <v>2599</v>
      </c>
      <c r="H246" s="51" t="s">
        <v>31</v>
      </c>
      <c r="I246" s="11">
        <v>1</v>
      </c>
      <c r="J246" s="14" t="s">
        <v>32</v>
      </c>
      <c r="K246" s="11">
        <v>2</v>
      </c>
      <c r="L246" s="14" t="s">
        <v>29</v>
      </c>
      <c r="M246" s="16">
        <v>3</v>
      </c>
      <c r="N246" s="17">
        <v>2</v>
      </c>
      <c r="O246" s="13" t="str">
        <f t="array" ref="O246">_xlfn.IFS(N246=1,"BAJA",N246=2,"MEDIA",N246=3,"ALTA")</f>
        <v>MEDIA</v>
      </c>
      <c r="P246" s="12"/>
      <c r="Q246" s="13" t="s">
        <v>1137</v>
      </c>
      <c r="R246" s="13" t="s">
        <v>37</v>
      </c>
      <c r="S246" s="13" t="s">
        <v>1747</v>
      </c>
      <c r="T246" s="13" t="s">
        <v>216</v>
      </c>
      <c r="U246" s="13" t="s">
        <v>21</v>
      </c>
      <c r="V246" s="13" t="s">
        <v>1176</v>
      </c>
      <c r="W246" s="13" t="s">
        <v>25</v>
      </c>
      <c r="X246" s="13" t="s">
        <v>27</v>
      </c>
      <c r="Y246" s="13" t="s">
        <v>739</v>
      </c>
      <c r="Z246" s="51" t="s">
        <v>726</v>
      </c>
      <c r="AA246" s="50" t="s">
        <v>1037</v>
      </c>
      <c r="AB246" s="50" t="s">
        <v>1037</v>
      </c>
      <c r="AC246" s="67" t="s">
        <v>2489</v>
      </c>
    </row>
    <row r="247" spans="1:29" ht="63.75" x14ac:dyDescent="0.2">
      <c r="A247" s="45">
        <v>45225</v>
      </c>
      <c r="B247" s="14" t="s">
        <v>2259</v>
      </c>
      <c r="C247" s="14" t="s">
        <v>1130</v>
      </c>
      <c r="D247" s="14" t="s">
        <v>1292</v>
      </c>
      <c r="E247" s="14" t="s">
        <v>1285</v>
      </c>
      <c r="F247" s="14" t="s">
        <v>26</v>
      </c>
      <c r="G247" s="14" t="s">
        <v>2599</v>
      </c>
      <c r="H247" s="51" t="s">
        <v>31</v>
      </c>
      <c r="I247" s="11">
        <v>1</v>
      </c>
      <c r="J247" s="14" t="s">
        <v>32</v>
      </c>
      <c r="K247" s="11">
        <v>2</v>
      </c>
      <c r="L247" s="14" t="s">
        <v>29</v>
      </c>
      <c r="M247" s="16">
        <v>3</v>
      </c>
      <c r="N247" s="17">
        <v>2</v>
      </c>
      <c r="O247" s="13" t="str">
        <f t="array" ref="O247">_xlfn.IFS(N247=1,"BAJA",N247=2,"MEDIA",N247=3,"ALTA")</f>
        <v>MEDIA</v>
      </c>
      <c r="P247" s="12"/>
      <c r="Q247" s="13" t="s">
        <v>1137</v>
      </c>
      <c r="R247" s="13" t="s">
        <v>37</v>
      </c>
      <c r="S247" s="13" t="s">
        <v>1747</v>
      </c>
      <c r="T247" s="13" t="s">
        <v>216</v>
      </c>
      <c r="U247" s="13" t="s">
        <v>21</v>
      </c>
      <c r="V247" s="13" t="s">
        <v>1176</v>
      </c>
      <c r="W247" s="13" t="s">
        <v>25</v>
      </c>
      <c r="X247" s="13" t="s">
        <v>27</v>
      </c>
      <c r="Y247" s="13" t="s">
        <v>739</v>
      </c>
      <c r="Z247" s="51" t="s">
        <v>726</v>
      </c>
      <c r="AA247" s="50" t="s">
        <v>1037</v>
      </c>
      <c r="AB247" s="50" t="s">
        <v>1037</v>
      </c>
      <c r="AC247" s="67" t="s">
        <v>2489</v>
      </c>
    </row>
    <row r="248" spans="1:29" ht="63.75" x14ac:dyDescent="0.2">
      <c r="A248" s="45">
        <v>45225</v>
      </c>
      <c r="B248" s="14" t="s">
        <v>2323</v>
      </c>
      <c r="C248" s="14" t="s">
        <v>1130</v>
      </c>
      <c r="D248" s="14" t="s">
        <v>1293</v>
      </c>
      <c r="E248" s="14" t="s">
        <v>1294</v>
      </c>
      <c r="F248" s="14" t="s">
        <v>26</v>
      </c>
      <c r="G248" s="14" t="s">
        <v>2599</v>
      </c>
      <c r="H248" s="51" t="s">
        <v>31</v>
      </c>
      <c r="I248" s="11">
        <v>1</v>
      </c>
      <c r="J248" s="14" t="s">
        <v>32</v>
      </c>
      <c r="K248" s="11">
        <v>2</v>
      </c>
      <c r="L248" s="14" t="s">
        <v>29</v>
      </c>
      <c r="M248" s="16">
        <v>3</v>
      </c>
      <c r="N248" s="17">
        <v>2</v>
      </c>
      <c r="O248" s="13" t="str">
        <f t="array" ref="O248">_xlfn.IFS(N248=1,"BAJA",N248=2,"MEDIA",N248=3,"ALTA")</f>
        <v>MEDIA</v>
      </c>
      <c r="P248" s="12"/>
      <c r="Q248" s="13" t="s">
        <v>1137</v>
      </c>
      <c r="R248" s="13" t="s">
        <v>37</v>
      </c>
      <c r="S248" s="13" t="s">
        <v>1747</v>
      </c>
      <c r="T248" s="13" t="s">
        <v>216</v>
      </c>
      <c r="U248" s="13" t="s">
        <v>21</v>
      </c>
      <c r="V248" s="13" t="s">
        <v>1176</v>
      </c>
      <c r="W248" s="13" t="s">
        <v>25</v>
      </c>
      <c r="X248" s="13" t="s">
        <v>27</v>
      </c>
      <c r="Y248" s="13" t="s">
        <v>739</v>
      </c>
      <c r="Z248" s="51" t="s">
        <v>726</v>
      </c>
      <c r="AA248" s="50" t="s">
        <v>1037</v>
      </c>
      <c r="AB248" s="50" t="s">
        <v>1037</v>
      </c>
      <c r="AC248" s="67" t="s">
        <v>2489</v>
      </c>
    </row>
    <row r="249" spans="1:29" ht="63.75" x14ac:dyDescent="0.2">
      <c r="A249" s="45">
        <v>45225</v>
      </c>
      <c r="B249" s="14" t="s">
        <v>2324</v>
      </c>
      <c r="C249" s="14" t="s">
        <v>1130</v>
      </c>
      <c r="D249" s="14" t="s">
        <v>1295</v>
      </c>
      <c r="E249" s="14" t="s">
        <v>1296</v>
      </c>
      <c r="F249" s="14" t="s">
        <v>26</v>
      </c>
      <c r="G249" s="14" t="s">
        <v>2599</v>
      </c>
      <c r="H249" s="51" t="s">
        <v>31</v>
      </c>
      <c r="I249" s="11">
        <v>1</v>
      </c>
      <c r="J249" s="14" t="s">
        <v>32</v>
      </c>
      <c r="K249" s="11">
        <v>2</v>
      </c>
      <c r="L249" s="14" t="s">
        <v>29</v>
      </c>
      <c r="M249" s="16">
        <v>3</v>
      </c>
      <c r="N249" s="17">
        <v>2</v>
      </c>
      <c r="O249" s="13" t="str">
        <f t="array" ref="O249">_xlfn.IFS(N249=1,"BAJA",N249=2,"MEDIA",N249=3,"ALTA")</f>
        <v>MEDIA</v>
      </c>
      <c r="P249" s="12"/>
      <c r="Q249" s="13" t="s">
        <v>1137</v>
      </c>
      <c r="R249" s="13" t="s">
        <v>37</v>
      </c>
      <c r="S249" s="13" t="s">
        <v>1747</v>
      </c>
      <c r="T249" s="13" t="s">
        <v>216</v>
      </c>
      <c r="U249" s="13" t="s">
        <v>21</v>
      </c>
      <c r="V249" s="13" t="s">
        <v>1176</v>
      </c>
      <c r="W249" s="13" t="s">
        <v>25</v>
      </c>
      <c r="X249" s="13" t="s">
        <v>27</v>
      </c>
      <c r="Y249" s="13" t="s">
        <v>739</v>
      </c>
      <c r="Z249" s="51" t="s">
        <v>726</v>
      </c>
      <c r="AA249" s="50" t="s">
        <v>1037</v>
      </c>
      <c r="AB249" s="50" t="s">
        <v>1037</v>
      </c>
      <c r="AC249" s="67" t="s">
        <v>2489</v>
      </c>
    </row>
    <row r="250" spans="1:29" ht="63.75" x14ac:dyDescent="0.2">
      <c r="A250" s="45">
        <v>45225</v>
      </c>
      <c r="B250" s="14" t="s">
        <v>2325</v>
      </c>
      <c r="C250" s="14" t="s">
        <v>1130</v>
      </c>
      <c r="D250" s="14" t="s">
        <v>1297</v>
      </c>
      <c r="E250" s="14" t="s">
        <v>1285</v>
      </c>
      <c r="F250" s="14" t="s">
        <v>26</v>
      </c>
      <c r="G250" s="14" t="s">
        <v>2599</v>
      </c>
      <c r="H250" s="51" t="s">
        <v>31</v>
      </c>
      <c r="I250" s="11">
        <v>1</v>
      </c>
      <c r="J250" s="14" t="s">
        <v>32</v>
      </c>
      <c r="K250" s="11">
        <v>2</v>
      </c>
      <c r="L250" s="14" t="s">
        <v>29</v>
      </c>
      <c r="M250" s="16">
        <v>3</v>
      </c>
      <c r="N250" s="17">
        <v>2</v>
      </c>
      <c r="O250" s="13" t="str">
        <f t="array" ref="O250">_xlfn.IFS(N250=1,"BAJA",N250=2,"MEDIA",N250=3,"ALTA")</f>
        <v>MEDIA</v>
      </c>
      <c r="P250" s="12"/>
      <c r="Q250" s="13" t="s">
        <v>1137</v>
      </c>
      <c r="R250" s="13" t="s">
        <v>37</v>
      </c>
      <c r="S250" s="13" t="s">
        <v>1747</v>
      </c>
      <c r="T250" s="13" t="s">
        <v>216</v>
      </c>
      <c r="U250" s="13" t="s">
        <v>21</v>
      </c>
      <c r="V250" s="13" t="s">
        <v>1176</v>
      </c>
      <c r="W250" s="13" t="s">
        <v>25</v>
      </c>
      <c r="X250" s="13" t="s">
        <v>27</v>
      </c>
      <c r="Y250" s="13" t="s">
        <v>739</v>
      </c>
      <c r="Z250" s="51" t="s">
        <v>726</v>
      </c>
      <c r="AA250" s="50" t="s">
        <v>1037</v>
      </c>
      <c r="AB250" s="50" t="s">
        <v>1037</v>
      </c>
      <c r="AC250" s="67" t="s">
        <v>2489</v>
      </c>
    </row>
    <row r="251" spans="1:29" ht="63.75" x14ac:dyDescent="0.2">
      <c r="A251" s="45">
        <v>45225</v>
      </c>
      <c r="B251" s="14" t="s">
        <v>2326</v>
      </c>
      <c r="C251" s="14" t="s">
        <v>1130</v>
      </c>
      <c r="D251" s="14" t="s">
        <v>1298</v>
      </c>
      <c r="E251" s="14" t="s">
        <v>1299</v>
      </c>
      <c r="F251" s="14" t="s">
        <v>26</v>
      </c>
      <c r="G251" s="14" t="s">
        <v>2599</v>
      </c>
      <c r="H251" s="51" t="s">
        <v>31</v>
      </c>
      <c r="I251" s="11">
        <v>1</v>
      </c>
      <c r="J251" s="14" t="s">
        <v>32</v>
      </c>
      <c r="K251" s="11">
        <v>2</v>
      </c>
      <c r="L251" s="14" t="s">
        <v>29</v>
      </c>
      <c r="M251" s="16">
        <v>3</v>
      </c>
      <c r="N251" s="17">
        <v>2</v>
      </c>
      <c r="O251" s="13" t="str">
        <f t="array" ref="O251">_xlfn.IFS(N251=1,"BAJA",N251=2,"MEDIA",N251=3,"ALTA")</f>
        <v>MEDIA</v>
      </c>
      <c r="P251" s="12"/>
      <c r="Q251" s="13" t="s">
        <v>1137</v>
      </c>
      <c r="R251" s="13" t="s">
        <v>37</v>
      </c>
      <c r="S251" s="13" t="s">
        <v>1747</v>
      </c>
      <c r="T251" s="13" t="s">
        <v>216</v>
      </c>
      <c r="U251" s="13" t="s">
        <v>21</v>
      </c>
      <c r="V251" s="13" t="s">
        <v>1176</v>
      </c>
      <c r="W251" s="13" t="s">
        <v>25</v>
      </c>
      <c r="X251" s="13" t="s">
        <v>27</v>
      </c>
      <c r="Y251" s="13" t="s">
        <v>739</v>
      </c>
      <c r="Z251" s="51" t="s">
        <v>726</v>
      </c>
      <c r="AA251" s="50" t="s">
        <v>1037</v>
      </c>
      <c r="AB251" s="50" t="s">
        <v>1037</v>
      </c>
      <c r="AC251" s="67" t="s">
        <v>2489</v>
      </c>
    </row>
    <row r="252" spans="1:29" ht="63.75" x14ac:dyDescent="0.2">
      <c r="A252" s="45">
        <v>45225</v>
      </c>
      <c r="B252" s="14" t="s">
        <v>2327</v>
      </c>
      <c r="C252" s="51" t="s">
        <v>1130</v>
      </c>
      <c r="D252" s="51" t="s">
        <v>1300</v>
      </c>
      <c r="E252" s="51" t="s">
        <v>1301</v>
      </c>
      <c r="F252" s="51" t="s">
        <v>26</v>
      </c>
      <c r="G252" s="51" t="s">
        <v>2599</v>
      </c>
      <c r="H252" s="51" t="s">
        <v>31</v>
      </c>
      <c r="I252" s="11">
        <v>1</v>
      </c>
      <c r="J252" s="14" t="s">
        <v>32</v>
      </c>
      <c r="K252" s="11">
        <v>2</v>
      </c>
      <c r="L252" s="14" t="s">
        <v>29</v>
      </c>
      <c r="M252" s="16">
        <v>3</v>
      </c>
      <c r="N252" s="17">
        <v>2</v>
      </c>
      <c r="O252" s="13" t="str">
        <f t="array" ref="O252">_xlfn.IFS(N252=1,"BAJA",N252=2,"MEDIA",N252=3,"ALTA")</f>
        <v>MEDIA</v>
      </c>
      <c r="P252" s="12"/>
      <c r="Q252" s="13" t="s">
        <v>1137</v>
      </c>
      <c r="R252" s="13" t="s">
        <v>37</v>
      </c>
      <c r="S252" s="13" t="s">
        <v>1747</v>
      </c>
      <c r="T252" s="13" t="s">
        <v>216</v>
      </c>
      <c r="U252" s="13" t="s">
        <v>21</v>
      </c>
      <c r="V252" s="13" t="s">
        <v>1176</v>
      </c>
      <c r="W252" s="13" t="s">
        <v>25</v>
      </c>
      <c r="X252" s="13" t="s">
        <v>27</v>
      </c>
      <c r="Y252" s="13" t="s">
        <v>739</v>
      </c>
      <c r="Z252" s="51" t="s">
        <v>726</v>
      </c>
      <c r="AA252" s="50" t="s">
        <v>1037</v>
      </c>
      <c r="AB252" s="50" t="s">
        <v>1037</v>
      </c>
      <c r="AC252" s="67" t="s">
        <v>2489</v>
      </c>
    </row>
    <row r="253" spans="1:29" ht="63.75" x14ac:dyDescent="0.2">
      <c r="A253" s="45">
        <v>45225</v>
      </c>
      <c r="B253" s="14" t="s">
        <v>2328</v>
      </c>
      <c r="C253" s="51" t="s">
        <v>1130</v>
      </c>
      <c r="D253" s="51" t="s">
        <v>1308</v>
      </c>
      <c r="E253" s="51" t="s">
        <v>1309</v>
      </c>
      <c r="F253" s="51" t="s">
        <v>26</v>
      </c>
      <c r="G253" s="51" t="s">
        <v>2599</v>
      </c>
      <c r="H253" s="51" t="s">
        <v>31</v>
      </c>
      <c r="I253" s="11">
        <v>1</v>
      </c>
      <c r="J253" s="14" t="s">
        <v>32</v>
      </c>
      <c r="K253" s="11">
        <v>2</v>
      </c>
      <c r="L253" s="14" t="s">
        <v>29</v>
      </c>
      <c r="M253" s="16">
        <v>3</v>
      </c>
      <c r="N253" s="17">
        <v>2</v>
      </c>
      <c r="O253" s="13" t="str">
        <f t="array" ref="O253">_xlfn.IFS(N253=1,"BAJA",N253=2,"MEDIA",N253=3,"ALTA")</f>
        <v>MEDIA</v>
      </c>
      <c r="P253" s="12"/>
      <c r="Q253" s="13" t="s">
        <v>1137</v>
      </c>
      <c r="R253" s="13" t="s">
        <v>37</v>
      </c>
      <c r="S253" s="13" t="s">
        <v>1747</v>
      </c>
      <c r="T253" s="13" t="s">
        <v>216</v>
      </c>
      <c r="U253" s="13" t="s">
        <v>21</v>
      </c>
      <c r="V253" s="13" t="s">
        <v>1176</v>
      </c>
      <c r="W253" s="13" t="s">
        <v>25</v>
      </c>
      <c r="X253" s="13" t="s">
        <v>27</v>
      </c>
      <c r="Y253" s="13" t="s">
        <v>739</v>
      </c>
      <c r="Z253" s="51" t="s">
        <v>726</v>
      </c>
      <c r="AA253" s="50" t="s">
        <v>1037</v>
      </c>
      <c r="AB253" s="50" t="s">
        <v>1037</v>
      </c>
      <c r="AC253" s="67" t="s">
        <v>2489</v>
      </c>
    </row>
    <row r="254" spans="1:29" ht="63.75" x14ac:dyDescent="0.2">
      <c r="A254" s="45">
        <v>45225</v>
      </c>
      <c r="B254" s="14" t="s">
        <v>2329</v>
      </c>
      <c r="C254" s="51" t="s">
        <v>1130</v>
      </c>
      <c r="D254" s="51" t="s">
        <v>1302</v>
      </c>
      <c r="E254" s="51" t="s">
        <v>1285</v>
      </c>
      <c r="F254" s="51" t="s">
        <v>26</v>
      </c>
      <c r="G254" s="51" t="s">
        <v>2599</v>
      </c>
      <c r="H254" s="51" t="s">
        <v>31</v>
      </c>
      <c r="I254" s="11">
        <v>1</v>
      </c>
      <c r="J254" s="14" t="s">
        <v>32</v>
      </c>
      <c r="K254" s="11">
        <v>2</v>
      </c>
      <c r="L254" s="14" t="s">
        <v>29</v>
      </c>
      <c r="M254" s="16">
        <v>3</v>
      </c>
      <c r="N254" s="17">
        <v>2</v>
      </c>
      <c r="O254" s="13" t="str">
        <f t="array" ref="O254">_xlfn.IFS(N254=1,"BAJA",N254=2,"MEDIA",N254=3,"ALTA")</f>
        <v>MEDIA</v>
      </c>
      <c r="P254" s="12"/>
      <c r="Q254" s="13" t="s">
        <v>1137</v>
      </c>
      <c r="R254" s="13" t="s">
        <v>37</v>
      </c>
      <c r="S254" s="13" t="s">
        <v>1747</v>
      </c>
      <c r="T254" s="13" t="s">
        <v>216</v>
      </c>
      <c r="U254" s="13" t="s">
        <v>21</v>
      </c>
      <c r="V254" s="13" t="s">
        <v>1176</v>
      </c>
      <c r="W254" s="13" t="s">
        <v>25</v>
      </c>
      <c r="X254" s="13" t="s">
        <v>27</v>
      </c>
      <c r="Y254" s="13" t="s">
        <v>739</v>
      </c>
      <c r="Z254" s="51" t="s">
        <v>726</v>
      </c>
      <c r="AA254" s="50" t="s">
        <v>1037</v>
      </c>
      <c r="AB254" s="50" t="s">
        <v>1037</v>
      </c>
      <c r="AC254" s="67" t="s">
        <v>2489</v>
      </c>
    </row>
    <row r="255" spans="1:29" ht="63.75" x14ac:dyDescent="0.2">
      <c r="A255" s="45">
        <v>45225</v>
      </c>
      <c r="B255" s="59" t="s">
        <v>2330</v>
      </c>
      <c r="C255" s="51" t="s">
        <v>1130</v>
      </c>
      <c r="D255" s="51" t="s">
        <v>1303</v>
      </c>
      <c r="E255" s="51" t="s">
        <v>1304</v>
      </c>
      <c r="F255" s="51" t="s">
        <v>26</v>
      </c>
      <c r="G255" s="51" t="s">
        <v>2599</v>
      </c>
      <c r="H255" s="51" t="s">
        <v>31</v>
      </c>
      <c r="I255" s="11">
        <v>1</v>
      </c>
      <c r="J255" s="14" t="s">
        <v>32</v>
      </c>
      <c r="K255" s="11">
        <v>2</v>
      </c>
      <c r="L255" s="14" t="s">
        <v>29</v>
      </c>
      <c r="M255" s="16">
        <v>3</v>
      </c>
      <c r="N255" s="17">
        <v>2</v>
      </c>
      <c r="O255" s="13" t="str">
        <f t="array" ref="O255">_xlfn.IFS(N255=1,"BAJA",N255=2,"MEDIA",N255=3,"ALTA")</f>
        <v>MEDIA</v>
      </c>
      <c r="P255" s="12"/>
      <c r="Q255" s="13" t="s">
        <v>1137</v>
      </c>
      <c r="R255" s="13" t="s">
        <v>37</v>
      </c>
      <c r="S255" s="13" t="s">
        <v>1747</v>
      </c>
      <c r="T255" s="13" t="s">
        <v>216</v>
      </c>
      <c r="U255" s="13" t="s">
        <v>21</v>
      </c>
      <c r="V255" s="13" t="s">
        <v>1176</v>
      </c>
      <c r="W255" s="13" t="s">
        <v>25</v>
      </c>
      <c r="X255" s="13" t="s">
        <v>27</v>
      </c>
      <c r="Y255" s="13" t="s">
        <v>739</v>
      </c>
      <c r="Z255" s="51" t="s">
        <v>726</v>
      </c>
      <c r="AA255" s="50" t="s">
        <v>1037</v>
      </c>
      <c r="AB255" s="50" t="s">
        <v>1037</v>
      </c>
      <c r="AC255" s="67" t="s">
        <v>2489</v>
      </c>
    </row>
    <row r="256" spans="1:29" ht="63.75" x14ac:dyDescent="0.2">
      <c r="A256" s="45">
        <v>45225</v>
      </c>
      <c r="B256" s="59" t="s">
        <v>2331</v>
      </c>
      <c r="C256" s="51" t="s">
        <v>1130</v>
      </c>
      <c r="D256" s="51" t="s">
        <v>1305</v>
      </c>
      <c r="E256" s="51" t="s">
        <v>1285</v>
      </c>
      <c r="F256" s="51" t="s">
        <v>26</v>
      </c>
      <c r="G256" s="51" t="s">
        <v>2599</v>
      </c>
      <c r="H256" s="51" t="s">
        <v>31</v>
      </c>
      <c r="I256" s="11">
        <v>1</v>
      </c>
      <c r="J256" s="14" t="s">
        <v>32</v>
      </c>
      <c r="K256" s="11">
        <v>2</v>
      </c>
      <c r="L256" s="14" t="s">
        <v>29</v>
      </c>
      <c r="M256" s="16">
        <v>3</v>
      </c>
      <c r="N256" s="17">
        <v>2</v>
      </c>
      <c r="O256" s="13" t="str">
        <f t="array" ref="O256">_xlfn.IFS(N256=1,"BAJA",N256=2,"MEDIA",N256=3,"ALTA")</f>
        <v>MEDIA</v>
      </c>
      <c r="P256" s="12"/>
      <c r="Q256" s="13" t="s">
        <v>1137</v>
      </c>
      <c r="R256" s="13" t="s">
        <v>37</v>
      </c>
      <c r="S256" s="13" t="s">
        <v>1747</v>
      </c>
      <c r="T256" s="13" t="s">
        <v>216</v>
      </c>
      <c r="U256" s="13" t="s">
        <v>21</v>
      </c>
      <c r="V256" s="13" t="s">
        <v>1176</v>
      </c>
      <c r="W256" s="13" t="s">
        <v>25</v>
      </c>
      <c r="X256" s="13" t="s">
        <v>27</v>
      </c>
      <c r="Y256" s="13" t="s">
        <v>739</v>
      </c>
      <c r="Z256" s="51" t="s">
        <v>726</v>
      </c>
      <c r="AA256" s="50" t="s">
        <v>1037</v>
      </c>
      <c r="AB256" s="50" t="s">
        <v>1037</v>
      </c>
      <c r="AC256" s="67" t="s">
        <v>2489</v>
      </c>
    </row>
    <row r="257" spans="1:29" ht="127.5" x14ac:dyDescent="0.2">
      <c r="A257" s="45">
        <v>44768</v>
      </c>
      <c r="B257" t="s">
        <v>2368</v>
      </c>
      <c r="C257" s="51" t="s">
        <v>1189</v>
      </c>
      <c r="D257" s="51" t="s">
        <v>1665</v>
      </c>
      <c r="E257" s="51" t="s">
        <v>1666</v>
      </c>
      <c r="F257" s="51" t="s">
        <v>26</v>
      </c>
      <c r="G257" s="51" t="s">
        <v>1021</v>
      </c>
      <c r="H257" s="51" t="s">
        <v>40</v>
      </c>
      <c r="I257" s="11">
        <v>3</v>
      </c>
      <c r="J257" s="14" t="s">
        <v>29</v>
      </c>
      <c r="K257" s="11">
        <v>3</v>
      </c>
      <c r="L257" s="14" t="s">
        <v>29</v>
      </c>
      <c r="M257" s="16">
        <v>3</v>
      </c>
      <c r="N257" s="17">
        <v>3</v>
      </c>
      <c r="O257" s="13" t="str">
        <f t="array" ref="O257">_xlfn.IFS(N257=1,"BAJA",N257=2,"MEDIA",N257=3,"ALTA")</f>
        <v>ALTA</v>
      </c>
      <c r="P257" s="12"/>
      <c r="Q257" s="13" t="s">
        <v>50</v>
      </c>
      <c r="R257" s="13" t="s">
        <v>85</v>
      </c>
      <c r="S257" s="13" t="s">
        <v>85</v>
      </c>
      <c r="T257" s="13" t="s">
        <v>1782</v>
      </c>
      <c r="U257" s="13" t="s">
        <v>1793</v>
      </c>
      <c r="V257" s="13" t="s">
        <v>1176</v>
      </c>
      <c r="W257" s="13" t="s">
        <v>25</v>
      </c>
      <c r="X257" s="13" t="s">
        <v>1169</v>
      </c>
      <c r="Y257" s="13" t="s">
        <v>35</v>
      </c>
      <c r="Z257" s="49" t="s">
        <v>984</v>
      </c>
      <c r="AA257" s="50" t="s">
        <v>1037</v>
      </c>
      <c r="AB257" s="50" t="s">
        <v>1037</v>
      </c>
      <c r="AC257" s="67" t="s">
        <v>2487</v>
      </c>
    </row>
    <row r="258" spans="1:29" ht="127.5" x14ac:dyDescent="0.2">
      <c r="A258" s="45">
        <v>44768</v>
      </c>
      <c r="B258" t="s">
        <v>2369</v>
      </c>
      <c r="C258" s="51" t="s">
        <v>1189</v>
      </c>
      <c r="D258" s="51" t="s">
        <v>1667</v>
      </c>
      <c r="E258" s="51" t="s">
        <v>1668</v>
      </c>
      <c r="F258" s="51" t="s">
        <v>26</v>
      </c>
      <c r="G258" s="51" t="s">
        <v>1021</v>
      </c>
      <c r="H258" s="51" t="s">
        <v>40</v>
      </c>
      <c r="I258" s="11">
        <v>3</v>
      </c>
      <c r="J258" s="14" t="s">
        <v>29</v>
      </c>
      <c r="K258" s="11">
        <v>3</v>
      </c>
      <c r="L258" s="14" t="s">
        <v>29</v>
      </c>
      <c r="M258" s="16">
        <v>3</v>
      </c>
      <c r="N258" s="17">
        <v>3</v>
      </c>
      <c r="O258" s="13" t="str">
        <f t="array" ref="O258">_xlfn.IFS(N258=1,"BAJA",N258=2,"MEDIA",N258=3,"ALTA")</f>
        <v>ALTA</v>
      </c>
      <c r="P258" s="12"/>
      <c r="Q258" s="13" t="s">
        <v>50</v>
      </c>
      <c r="R258" s="13" t="s">
        <v>85</v>
      </c>
      <c r="S258" s="13" t="s">
        <v>85</v>
      </c>
      <c r="T258" s="13" t="s">
        <v>1782</v>
      </c>
      <c r="U258" s="13" t="s">
        <v>1793</v>
      </c>
      <c r="V258" s="13" t="s">
        <v>1176</v>
      </c>
      <c r="W258" s="13" t="s">
        <v>25</v>
      </c>
      <c r="X258" s="13" t="s">
        <v>1169</v>
      </c>
      <c r="Y258" s="13" t="s">
        <v>35</v>
      </c>
      <c r="Z258" s="49" t="s">
        <v>984</v>
      </c>
      <c r="AA258" s="50" t="s">
        <v>1037</v>
      </c>
      <c r="AB258" s="50" t="s">
        <v>1037</v>
      </c>
      <c r="AC258" s="67" t="s">
        <v>2487</v>
      </c>
    </row>
    <row r="259" spans="1:29" ht="127.5" x14ac:dyDescent="0.2">
      <c r="A259" s="45">
        <v>44768</v>
      </c>
      <c r="B259" t="s">
        <v>2370</v>
      </c>
      <c r="C259" s="51" t="s">
        <v>1189</v>
      </c>
      <c r="D259" s="51" t="s">
        <v>1669</v>
      </c>
      <c r="E259" s="51" t="s">
        <v>1670</v>
      </c>
      <c r="F259" s="51" t="s">
        <v>26</v>
      </c>
      <c r="G259" s="51" t="s">
        <v>1021</v>
      </c>
      <c r="H259" s="51" t="s">
        <v>40</v>
      </c>
      <c r="I259" s="11">
        <v>3</v>
      </c>
      <c r="J259" s="14" t="s">
        <v>29</v>
      </c>
      <c r="K259" s="11">
        <v>3</v>
      </c>
      <c r="L259" s="14" t="s">
        <v>29</v>
      </c>
      <c r="M259" s="16">
        <v>3</v>
      </c>
      <c r="N259" s="17">
        <v>3</v>
      </c>
      <c r="O259" s="13" t="str">
        <f t="array" ref="O259">_xlfn.IFS(N259=1,"BAJA",N259=2,"MEDIA",N259=3,"ALTA")</f>
        <v>ALTA</v>
      </c>
      <c r="P259" s="12"/>
      <c r="Q259" s="13" t="s">
        <v>50</v>
      </c>
      <c r="R259" s="13" t="s">
        <v>85</v>
      </c>
      <c r="S259" s="13" t="s">
        <v>85</v>
      </c>
      <c r="T259" s="13" t="s">
        <v>1782</v>
      </c>
      <c r="U259" s="13" t="s">
        <v>1793</v>
      </c>
      <c r="V259" s="13" t="s">
        <v>1176</v>
      </c>
      <c r="W259" s="13" t="s">
        <v>25</v>
      </c>
      <c r="X259" s="13" t="s">
        <v>1169</v>
      </c>
      <c r="Y259" s="13" t="s">
        <v>35</v>
      </c>
      <c r="Z259" s="49" t="s">
        <v>984</v>
      </c>
      <c r="AA259" s="50" t="s">
        <v>1037</v>
      </c>
      <c r="AB259" s="50" t="s">
        <v>1037</v>
      </c>
      <c r="AC259" s="67" t="s">
        <v>2487</v>
      </c>
    </row>
    <row r="260" spans="1:29" ht="127.5" x14ac:dyDescent="0.2">
      <c r="A260" s="45">
        <v>44768</v>
      </c>
      <c r="B260" t="s">
        <v>2371</v>
      </c>
      <c r="C260" s="51" t="s">
        <v>1189</v>
      </c>
      <c r="D260" s="51" t="s">
        <v>1671</v>
      </c>
      <c r="E260" s="51" t="s">
        <v>1672</v>
      </c>
      <c r="F260" s="51" t="s">
        <v>26</v>
      </c>
      <c r="G260" s="51" t="s">
        <v>1021</v>
      </c>
      <c r="H260" s="51" t="s">
        <v>40</v>
      </c>
      <c r="I260" s="11">
        <v>3</v>
      </c>
      <c r="J260" s="14" t="s">
        <v>29</v>
      </c>
      <c r="K260" s="11">
        <v>3</v>
      </c>
      <c r="L260" s="14" t="s">
        <v>29</v>
      </c>
      <c r="M260" s="16">
        <v>3</v>
      </c>
      <c r="N260" s="17">
        <v>3</v>
      </c>
      <c r="O260" s="13" t="str">
        <f t="array" ref="O260">_xlfn.IFS(N260=1,"BAJA",N260=2,"MEDIA",N260=3,"ALTA")</f>
        <v>ALTA</v>
      </c>
      <c r="P260" s="12"/>
      <c r="Q260" s="13" t="s">
        <v>50</v>
      </c>
      <c r="R260" s="13" t="s">
        <v>85</v>
      </c>
      <c r="S260" s="13" t="s">
        <v>85</v>
      </c>
      <c r="T260" s="13" t="s">
        <v>1782</v>
      </c>
      <c r="U260" s="13" t="s">
        <v>1793</v>
      </c>
      <c r="V260" s="13" t="s">
        <v>1176</v>
      </c>
      <c r="W260" s="13" t="s">
        <v>25</v>
      </c>
      <c r="X260" s="13" t="s">
        <v>1169</v>
      </c>
      <c r="Y260" s="13" t="s">
        <v>35</v>
      </c>
      <c r="Z260" s="49" t="s">
        <v>984</v>
      </c>
      <c r="AA260" s="50" t="s">
        <v>1037</v>
      </c>
      <c r="AB260" s="50" t="s">
        <v>1037</v>
      </c>
      <c r="AC260" s="67" t="s">
        <v>2487</v>
      </c>
    </row>
    <row r="261" spans="1:29" ht="127.5" x14ac:dyDescent="0.2">
      <c r="A261" s="45">
        <v>44768</v>
      </c>
      <c r="B261" t="s">
        <v>2372</v>
      </c>
      <c r="C261" s="51" t="s">
        <v>1189</v>
      </c>
      <c r="D261" s="51" t="s">
        <v>1673</v>
      </c>
      <c r="E261" s="51" t="s">
        <v>1674</v>
      </c>
      <c r="F261" s="51" t="s">
        <v>26</v>
      </c>
      <c r="G261" s="51" t="s">
        <v>1021</v>
      </c>
      <c r="H261" s="51" t="s">
        <v>40</v>
      </c>
      <c r="I261" s="11">
        <v>3</v>
      </c>
      <c r="J261" s="14" t="s">
        <v>29</v>
      </c>
      <c r="K261" s="11">
        <v>3</v>
      </c>
      <c r="L261" s="14" t="s">
        <v>29</v>
      </c>
      <c r="M261" s="16">
        <v>3</v>
      </c>
      <c r="N261" s="17">
        <v>3</v>
      </c>
      <c r="O261" s="13" t="str">
        <f t="array" ref="O261">_xlfn.IFS(N261=1,"BAJA",N261=2,"MEDIA",N261=3,"ALTA")</f>
        <v>ALTA</v>
      </c>
      <c r="P261" s="12"/>
      <c r="Q261" s="13" t="s">
        <v>50</v>
      </c>
      <c r="R261" s="13" t="s">
        <v>85</v>
      </c>
      <c r="S261" s="13" t="s">
        <v>85</v>
      </c>
      <c r="T261" s="13" t="s">
        <v>1782</v>
      </c>
      <c r="U261" s="13" t="s">
        <v>1793</v>
      </c>
      <c r="V261" s="13" t="s">
        <v>1176</v>
      </c>
      <c r="W261" s="13" t="s">
        <v>25</v>
      </c>
      <c r="X261" s="13" t="s">
        <v>1169</v>
      </c>
      <c r="Y261" s="13" t="s">
        <v>35</v>
      </c>
      <c r="Z261" s="49" t="s">
        <v>984</v>
      </c>
      <c r="AA261" s="50" t="s">
        <v>1037</v>
      </c>
      <c r="AB261" s="50" t="s">
        <v>1037</v>
      </c>
      <c r="AC261" s="67" t="s">
        <v>2487</v>
      </c>
    </row>
    <row r="262" spans="1:29" ht="127.5" x14ac:dyDescent="0.2">
      <c r="A262" s="45">
        <v>44768</v>
      </c>
      <c r="B262" t="s">
        <v>2373</v>
      </c>
      <c r="C262" s="51" t="s">
        <v>1189</v>
      </c>
      <c r="D262" s="51" t="s">
        <v>1677</v>
      </c>
      <c r="E262" s="51" t="s">
        <v>1678</v>
      </c>
      <c r="F262" s="51" t="s">
        <v>26</v>
      </c>
      <c r="G262" s="51" t="s">
        <v>1021</v>
      </c>
      <c r="H262" s="51" t="s">
        <v>40</v>
      </c>
      <c r="I262" s="11">
        <v>3</v>
      </c>
      <c r="J262" s="14" t="s">
        <v>29</v>
      </c>
      <c r="K262" s="11">
        <v>3</v>
      </c>
      <c r="L262" s="14" t="s">
        <v>29</v>
      </c>
      <c r="M262" s="16">
        <v>3</v>
      </c>
      <c r="N262" s="17">
        <v>3</v>
      </c>
      <c r="O262" s="13" t="str">
        <f t="array" ref="O262">_xlfn.IFS(N262=1,"BAJA",N262=2,"MEDIA",N262=3,"ALTA")</f>
        <v>ALTA</v>
      </c>
      <c r="P262" s="12"/>
      <c r="Q262" s="13" t="s">
        <v>50</v>
      </c>
      <c r="R262" s="13" t="s">
        <v>85</v>
      </c>
      <c r="S262" s="13" t="s">
        <v>85</v>
      </c>
      <c r="T262" s="13" t="s">
        <v>1782</v>
      </c>
      <c r="U262" s="13" t="s">
        <v>1793</v>
      </c>
      <c r="V262" s="13" t="s">
        <v>1176</v>
      </c>
      <c r="W262" s="13" t="s">
        <v>25</v>
      </c>
      <c r="X262" s="13" t="s">
        <v>1169</v>
      </c>
      <c r="Y262" s="13" t="s">
        <v>35</v>
      </c>
      <c r="Z262" s="49" t="s">
        <v>984</v>
      </c>
      <c r="AA262" s="50" t="s">
        <v>1037</v>
      </c>
      <c r="AB262" s="50" t="s">
        <v>1037</v>
      </c>
      <c r="AC262" s="67" t="s">
        <v>2487</v>
      </c>
    </row>
    <row r="263" spans="1:29" ht="127.5" x14ac:dyDescent="0.2">
      <c r="A263" s="45">
        <v>44768</v>
      </c>
      <c r="B263" t="s">
        <v>2374</v>
      </c>
      <c r="C263" s="51" t="s">
        <v>1189</v>
      </c>
      <c r="D263" s="51" t="s">
        <v>1675</v>
      </c>
      <c r="E263" s="51" t="s">
        <v>1676</v>
      </c>
      <c r="F263" s="51" t="s">
        <v>26</v>
      </c>
      <c r="G263" s="51" t="s">
        <v>1021</v>
      </c>
      <c r="H263" s="51" t="s">
        <v>40</v>
      </c>
      <c r="I263" s="11">
        <v>3</v>
      </c>
      <c r="J263" s="14" t="s">
        <v>29</v>
      </c>
      <c r="K263" s="11">
        <v>3</v>
      </c>
      <c r="L263" s="14" t="s">
        <v>29</v>
      </c>
      <c r="M263" s="16">
        <v>3</v>
      </c>
      <c r="N263" s="17">
        <v>3</v>
      </c>
      <c r="O263" s="13" t="str">
        <f t="array" ref="O263">_xlfn.IFS(N263=1,"BAJA",N263=2,"MEDIA",N263=3,"ALTA")</f>
        <v>ALTA</v>
      </c>
      <c r="P263" s="12"/>
      <c r="Q263" s="13" t="s">
        <v>50</v>
      </c>
      <c r="R263" s="13" t="s">
        <v>85</v>
      </c>
      <c r="S263" s="13" t="s">
        <v>85</v>
      </c>
      <c r="T263" s="13" t="s">
        <v>1782</v>
      </c>
      <c r="U263" s="13" t="s">
        <v>1793</v>
      </c>
      <c r="V263" s="13" t="s">
        <v>1176</v>
      </c>
      <c r="W263" s="13" t="s">
        <v>25</v>
      </c>
      <c r="X263" s="13" t="s">
        <v>1169</v>
      </c>
      <c r="Y263" s="13" t="s">
        <v>35</v>
      </c>
      <c r="Z263" s="49" t="s">
        <v>984</v>
      </c>
      <c r="AA263" s="50" t="s">
        <v>1037</v>
      </c>
      <c r="AB263" s="50" t="s">
        <v>1037</v>
      </c>
      <c r="AC263" s="67" t="s">
        <v>2487</v>
      </c>
    </row>
    <row r="264" spans="1:29" ht="127.5" x14ac:dyDescent="0.2">
      <c r="A264" s="45">
        <v>44768</v>
      </c>
      <c r="B264" t="s">
        <v>2375</v>
      </c>
      <c r="C264" s="51" t="s">
        <v>1189</v>
      </c>
      <c r="D264" s="51" t="s">
        <v>1679</v>
      </c>
      <c r="E264" s="51" t="s">
        <v>1680</v>
      </c>
      <c r="F264" s="51" t="s">
        <v>26</v>
      </c>
      <c r="G264" s="51" t="s">
        <v>1021</v>
      </c>
      <c r="H264" s="51" t="s">
        <v>40</v>
      </c>
      <c r="I264" s="11">
        <v>3</v>
      </c>
      <c r="J264" s="14" t="s">
        <v>29</v>
      </c>
      <c r="K264" s="11">
        <v>3</v>
      </c>
      <c r="L264" s="14" t="s">
        <v>29</v>
      </c>
      <c r="M264" s="16">
        <v>3</v>
      </c>
      <c r="N264" s="17">
        <v>3</v>
      </c>
      <c r="O264" s="13" t="str">
        <f t="array" ref="O264">_xlfn.IFS(N264=1,"BAJA",N264=2,"MEDIA",N264=3,"ALTA")</f>
        <v>ALTA</v>
      </c>
      <c r="P264" s="12"/>
      <c r="Q264" s="13" t="s">
        <v>50</v>
      </c>
      <c r="R264" s="13" t="s">
        <v>85</v>
      </c>
      <c r="S264" s="13" t="s">
        <v>85</v>
      </c>
      <c r="T264" s="13" t="s">
        <v>1782</v>
      </c>
      <c r="U264" s="13" t="s">
        <v>1793</v>
      </c>
      <c r="V264" s="13" t="s">
        <v>1176</v>
      </c>
      <c r="W264" s="13" t="s">
        <v>25</v>
      </c>
      <c r="X264" s="13" t="s">
        <v>1169</v>
      </c>
      <c r="Y264" s="13" t="s">
        <v>35</v>
      </c>
      <c r="Z264" s="49" t="s">
        <v>984</v>
      </c>
      <c r="AA264" s="50" t="s">
        <v>1037</v>
      </c>
      <c r="AB264" s="50" t="s">
        <v>1037</v>
      </c>
      <c r="AC264" s="67" t="s">
        <v>2487</v>
      </c>
    </row>
    <row r="265" spans="1:29" ht="127.5" x14ac:dyDescent="0.2">
      <c r="A265" s="45">
        <v>44768</v>
      </c>
      <c r="B265" t="s">
        <v>2376</v>
      </c>
      <c r="C265" s="51" t="s">
        <v>1189</v>
      </c>
      <c r="D265" s="51" t="s">
        <v>1681</v>
      </c>
      <c r="E265" s="51" t="s">
        <v>1682</v>
      </c>
      <c r="F265" s="51" t="s">
        <v>26</v>
      </c>
      <c r="G265" s="51" t="s">
        <v>1021</v>
      </c>
      <c r="H265" s="51" t="s">
        <v>40</v>
      </c>
      <c r="I265" s="11">
        <v>3</v>
      </c>
      <c r="J265" s="14" t="s">
        <v>29</v>
      </c>
      <c r="K265" s="11">
        <v>3</v>
      </c>
      <c r="L265" s="14" t="s">
        <v>29</v>
      </c>
      <c r="M265" s="16">
        <v>3</v>
      </c>
      <c r="N265" s="17">
        <v>3</v>
      </c>
      <c r="O265" s="13" t="str">
        <f t="array" ref="O265">_xlfn.IFS(N265=1,"BAJA",N265=2,"MEDIA",N265=3,"ALTA")</f>
        <v>ALTA</v>
      </c>
      <c r="P265" s="12"/>
      <c r="Q265" s="13" t="s">
        <v>50</v>
      </c>
      <c r="R265" s="13" t="s">
        <v>85</v>
      </c>
      <c r="S265" s="13" t="s">
        <v>85</v>
      </c>
      <c r="T265" s="13" t="s">
        <v>1782</v>
      </c>
      <c r="U265" s="13" t="s">
        <v>1793</v>
      </c>
      <c r="V265" s="13" t="s">
        <v>1176</v>
      </c>
      <c r="W265" s="13" t="s">
        <v>25</v>
      </c>
      <c r="X265" s="13" t="s">
        <v>1169</v>
      </c>
      <c r="Y265" s="13" t="s">
        <v>35</v>
      </c>
      <c r="Z265" s="49" t="s">
        <v>984</v>
      </c>
      <c r="AA265" s="50" t="s">
        <v>1037</v>
      </c>
      <c r="AB265" s="50" t="s">
        <v>1037</v>
      </c>
      <c r="AC265" s="67" t="s">
        <v>2487</v>
      </c>
    </row>
    <row r="266" spans="1:29" ht="127.5" x14ac:dyDescent="0.2">
      <c r="A266" s="45">
        <v>44768</v>
      </c>
      <c r="B266" s="58" t="s">
        <v>2377</v>
      </c>
      <c r="C266" s="51" t="s">
        <v>1189</v>
      </c>
      <c r="D266" s="51" t="s">
        <v>1683</v>
      </c>
      <c r="E266" s="51" t="s">
        <v>1684</v>
      </c>
      <c r="F266" s="51" t="s">
        <v>26</v>
      </c>
      <c r="G266" s="51" t="s">
        <v>1021</v>
      </c>
      <c r="H266" s="51" t="s">
        <v>40</v>
      </c>
      <c r="I266" s="11">
        <v>3</v>
      </c>
      <c r="J266" s="14" t="s">
        <v>29</v>
      </c>
      <c r="K266" s="11">
        <v>3</v>
      </c>
      <c r="L266" s="14" t="s">
        <v>29</v>
      </c>
      <c r="M266" s="16">
        <v>3</v>
      </c>
      <c r="N266" s="17">
        <v>3</v>
      </c>
      <c r="O266" s="13" t="str">
        <f t="array" ref="O266">_xlfn.IFS(N266=1,"BAJA",N266=2,"MEDIA",N266=3,"ALTA")</f>
        <v>ALTA</v>
      </c>
      <c r="P266" s="12"/>
      <c r="Q266" s="13" t="s">
        <v>50</v>
      </c>
      <c r="R266" s="13" t="s">
        <v>85</v>
      </c>
      <c r="S266" s="13" t="s">
        <v>85</v>
      </c>
      <c r="T266" s="13" t="s">
        <v>1782</v>
      </c>
      <c r="U266" s="13" t="s">
        <v>1793</v>
      </c>
      <c r="V266" s="13" t="s">
        <v>1176</v>
      </c>
      <c r="W266" s="13" t="s">
        <v>25</v>
      </c>
      <c r="X266" s="13" t="s">
        <v>1169</v>
      </c>
      <c r="Y266" s="13" t="s">
        <v>35</v>
      </c>
      <c r="Z266" s="49" t="s">
        <v>984</v>
      </c>
      <c r="AA266" s="50" t="s">
        <v>1037</v>
      </c>
      <c r="AB266" s="50" t="s">
        <v>1037</v>
      </c>
      <c r="AC266" s="67" t="s">
        <v>2487</v>
      </c>
    </row>
    <row r="267" spans="1:29" s="36" customFormat="1" ht="127.5" x14ac:dyDescent="0.2">
      <c r="A267" s="45">
        <v>44768</v>
      </c>
      <c r="B267" s="58" t="s">
        <v>2378</v>
      </c>
      <c r="C267" s="51" t="s">
        <v>1189</v>
      </c>
      <c r="D267" s="51" t="s">
        <v>1685</v>
      </c>
      <c r="E267" s="51" t="s">
        <v>1686</v>
      </c>
      <c r="F267" s="51" t="s">
        <v>26</v>
      </c>
      <c r="G267" s="51" t="s">
        <v>1021</v>
      </c>
      <c r="H267" s="51" t="s">
        <v>40</v>
      </c>
      <c r="I267" s="11">
        <v>3</v>
      </c>
      <c r="J267" s="14" t="s">
        <v>29</v>
      </c>
      <c r="K267" s="11">
        <v>3</v>
      </c>
      <c r="L267" s="14" t="s">
        <v>29</v>
      </c>
      <c r="M267" s="16">
        <v>3</v>
      </c>
      <c r="N267" s="17">
        <v>3</v>
      </c>
      <c r="O267" s="13" t="str">
        <f t="array" ref="O267">_xlfn.IFS(N267=1,"BAJA",N267=2,"MEDIA",N267=3,"ALTA")</f>
        <v>ALTA</v>
      </c>
      <c r="P267" s="12"/>
      <c r="Q267" s="13" t="s">
        <v>50</v>
      </c>
      <c r="R267" s="13" t="s">
        <v>85</v>
      </c>
      <c r="S267" s="13" t="s">
        <v>85</v>
      </c>
      <c r="T267" s="13" t="s">
        <v>1782</v>
      </c>
      <c r="U267" s="13" t="s">
        <v>1793</v>
      </c>
      <c r="V267" s="13" t="s">
        <v>1176</v>
      </c>
      <c r="W267" s="13" t="s">
        <v>25</v>
      </c>
      <c r="X267" s="13" t="s">
        <v>1169</v>
      </c>
      <c r="Y267" s="13" t="s">
        <v>35</v>
      </c>
      <c r="Z267" s="49" t="s">
        <v>984</v>
      </c>
      <c r="AA267" s="50" t="s">
        <v>1037</v>
      </c>
      <c r="AB267" s="50" t="s">
        <v>1037</v>
      </c>
      <c r="AC267" s="67" t="s">
        <v>2487</v>
      </c>
    </row>
    <row r="268" spans="1:29" ht="63.75" x14ac:dyDescent="0.2">
      <c r="A268" s="45">
        <v>45225</v>
      </c>
      <c r="B268" s="14" t="s">
        <v>2332</v>
      </c>
      <c r="C268" s="14" t="s">
        <v>1130</v>
      </c>
      <c r="D268" s="14" t="s">
        <v>1306</v>
      </c>
      <c r="E268" s="14" t="s">
        <v>1307</v>
      </c>
      <c r="F268" s="14" t="s">
        <v>26</v>
      </c>
      <c r="G268" s="14" t="s">
        <v>2599</v>
      </c>
      <c r="H268" s="51" t="s">
        <v>31</v>
      </c>
      <c r="I268" s="11">
        <v>1</v>
      </c>
      <c r="J268" s="14" t="s">
        <v>32</v>
      </c>
      <c r="K268" s="11">
        <v>2</v>
      </c>
      <c r="L268" s="14" t="s">
        <v>29</v>
      </c>
      <c r="M268" s="16">
        <v>3</v>
      </c>
      <c r="N268" s="17">
        <v>2</v>
      </c>
      <c r="O268" s="13" t="str">
        <f t="array" ref="O268">_xlfn.IFS(N268=1,"BAJA",N268=2,"MEDIA",N268=3,"ALTA")</f>
        <v>MEDIA</v>
      </c>
      <c r="P268" s="12"/>
      <c r="Q268" s="13" t="s">
        <v>1137</v>
      </c>
      <c r="R268" s="13" t="s">
        <v>37</v>
      </c>
      <c r="S268" s="13" t="s">
        <v>1747</v>
      </c>
      <c r="T268" s="13" t="s">
        <v>216</v>
      </c>
      <c r="U268" s="13" t="s">
        <v>21</v>
      </c>
      <c r="V268" s="13" t="s">
        <v>1176</v>
      </c>
      <c r="W268" s="13" t="s">
        <v>25</v>
      </c>
      <c r="X268" s="13" t="s">
        <v>27</v>
      </c>
      <c r="Y268" s="13" t="s">
        <v>739</v>
      </c>
      <c r="Z268" s="51" t="s">
        <v>726</v>
      </c>
      <c r="AA268" s="50" t="s">
        <v>1037</v>
      </c>
      <c r="AB268" s="50" t="s">
        <v>1037</v>
      </c>
      <c r="AC268" s="67" t="s">
        <v>2489</v>
      </c>
    </row>
    <row r="269" spans="1:29" ht="63.75" x14ac:dyDescent="0.2">
      <c r="A269" s="45">
        <v>45225</v>
      </c>
      <c r="B269" s="14" t="s">
        <v>2333</v>
      </c>
      <c r="C269" s="14" t="s">
        <v>1130</v>
      </c>
      <c r="D269" s="14" t="s">
        <v>1310</v>
      </c>
      <c r="E269" s="14" t="s">
        <v>1311</v>
      </c>
      <c r="F269" s="14" t="s">
        <v>26</v>
      </c>
      <c r="G269" s="14" t="s">
        <v>2599</v>
      </c>
      <c r="H269" s="51" t="s">
        <v>31</v>
      </c>
      <c r="I269" s="11">
        <f t="shared" ref="I269:I300" si="29">IF(H269="Informacion publica reservada",3,
IF(H269="Informacion publica clasificada",2,
IF(H269="Informacion publica",1,
IF(H269="No clasificada",1))))</f>
        <v>1</v>
      </c>
      <c r="J269" s="14" t="s">
        <v>32</v>
      </c>
      <c r="K269" s="11">
        <f>IF(J269="Alta",3,
IF(J269="Media",2,
IF(J269="Baja",1,
IF(J269="No clasificada",1))))</f>
        <v>2</v>
      </c>
      <c r="L269" s="14" t="s">
        <v>29</v>
      </c>
      <c r="M269" s="16">
        <f>IF(L269="Alta",3,
IF(L269="Media",2,
IF(L269="Baja",1,
IF(L269="No clasificada",1))))</f>
        <v>3</v>
      </c>
      <c r="N269" s="17">
        <f>ROUNDUP(((I269+K269+M269)/3),0)</f>
        <v>2</v>
      </c>
      <c r="O269" s="13" t="str">
        <f t="array" ref="O269">_xlfn.IFS(N269=1,"BAJA",N269=2,"MEDIA",N269=3,"ALTA")</f>
        <v>MEDIA</v>
      </c>
      <c r="P269" s="12"/>
      <c r="Q269" s="13" t="s">
        <v>1137</v>
      </c>
      <c r="R269" s="13" t="s">
        <v>37</v>
      </c>
      <c r="S269" s="13" t="s">
        <v>1747</v>
      </c>
      <c r="T269" s="13" t="s">
        <v>216</v>
      </c>
      <c r="U269" s="13" t="s">
        <v>21</v>
      </c>
      <c r="V269" s="13" t="s">
        <v>1176</v>
      </c>
      <c r="W269" s="13" t="s">
        <v>25</v>
      </c>
      <c r="X269" s="13" t="s">
        <v>27</v>
      </c>
      <c r="Y269" s="13" t="s">
        <v>739</v>
      </c>
      <c r="Z269" s="51" t="s">
        <v>726</v>
      </c>
      <c r="AA269" s="50" t="s">
        <v>1037</v>
      </c>
      <c r="AB269" s="50" t="s">
        <v>1037</v>
      </c>
      <c r="AC269" s="67" t="s">
        <v>2489</v>
      </c>
    </row>
    <row r="270" spans="1:29" ht="63.75" x14ac:dyDescent="0.2">
      <c r="A270" s="52">
        <v>45225</v>
      </c>
      <c r="B270" s="14" t="s">
        <v>2334</v>
      </c>
      <c r="C270" s="29" t="s">
        <v>1130</v>
      </c>
      <c r="D270" s="29" t="s">
        <v>1312</v>
      </c>
      <c r="E270" s="29" t="s">
        <v>1313</v>
      </c>
      <c r="F270" s="29" t="s">
        <v>26</v>
      </c>
      <c r="G270" s="14" t="s">
        <v>2599</v>
      </c>
      <c r="H270" s="53" t="s">
        <v>31</v>
      </c>
      <c r="I270" s="11">
        <f t="shared" si="29"/>
        <v>1</v>
      </c>
      <c r="J270" s="29" t="s">
        <v>32</v>
      </c>
      <c r="K270" s="30">
        <v>2</v>
      </c>
      <c r="L270" s="29" t="s">
        <v>29</v>
      </c>
      <c r="M270" s="31">
        <v>3</v>
      </c>
      <c r="N270" s="32">
        <v>2</v>
      </c>
      <c r="O270" s="33" t="s">
        <v>1103</v>
      </c>
      <c r="P270" s="34"/>
      <c r="Q270" s="13" t="s">
        <v>1137</v>
      </c>
      <c r="R270" s="33" t="s">
        <v>37</v>
      </c>
      <c r="S270" s="33" t="s">
        <v>1747</v>
      </c>
      <c r="T270" s="33" t="s">
        <v>216</v>
      </c>
      <c r="U270" s="33" t="s">
        <v>21</v>
      </c>
      <c r="V270" s="33" t="s">
        <v>1176</v>
      </c>
      <c r="W270" s="33" t="s">
        <v>25</v>
      </c>
      <c r="X270" s="33" t="s">
        <v>27</v>
      </c>
      <c r="Y270" s="13" t="s">
        <v>739</v>
      </c>
      <c r="Z270" s="51" t="s">
        <v>726</v>
      </c>
      <c r="AA270" s="50" t="s">
        <v>1037</v>
      </c>
      <c r="AB270" s="50" t="s">
        <v>1037</v>
      </c>
      <c r="AC270" s="67" t="s">
        <v>2489</v>
      </c>
    </row>
    <row r="271" spans="1:29" ht="63.75" x14ac:dyDescent="0.2">
      <c r="A271" s="45">
        <v>45225</v>
      </c>
      <c r="B271" s="14" t="s">
        <v>2335</v>
      </c>
      <c r="C271" s="14" t="s">
        <v>1130</v>
      </c>
      <c r="D271" s="14" t="s">
        <v>1314</v>
      </c>
      <c r="E271" s="14" t="s">
        <v>1315</v>
      </c>
      <c r="F271" s="14" t="s">
        <v>26</v>
      </c>
      <c r="G271" s="14" t="s">
        <v>2599</v>
      </c>
      <c r="H271" s="51" t="s">
        <v>31</v>
      </c>
      <c r="I271" s="11">
        <f t="shared" si="29"/>
        <v>1</v>
      </c>
      <c r="J271" s="14" t="s">
        <v>32</v>
      </c>
      <c r="K271" s="11">
        <f>IF(J271="Alta",3,
IF(J271="Media",2,
IF(J271="Baja",1,
IF(J271="No clasificada",1))))</f>
        <v>2</v>
      </c>
      <c r="L271" s="14" t="s">
        <v>29</v>
      </c>
      <c r="M271" s="16">
        <f>IF(L271="Alta",3,
IF(L271="Media",2,
IF(L271="Baja",1,
IF(L271="No clasificada",1))))</f>
        <v>3</v>
      </c>
      <c r="N271" s="17">
        <f>ROUNDUP(((I271+K271+M271)/3),0)</f>
        <v>2</v>
      </c>
      <c r="O271" s="13" t="str">
        <f t="array" ref="O271">_xlfn.IFS(N271=1,"BAJA",N271=2,"MEDIA",N271=3,"ALTA")</f>
        <v>MEDIA</v>
      </c>
      <c r="P271" s="12"/>
      <c r="Q271" s="13" t="s">
        <v>1137</v>
      </c>
      <c r="R271" s="13" t="s">
        <v>37</v>
      </c>
      <c r="S271" s="13" t="s">
        <v>1747</v>
      </c>
      <c r="T271" s="13" t="s">
        <v>216</v>
      </c>
      <c r="U271" s="13" t="s">
        <v>21</v>
      </c>
      <c r="V271" s="13" t="s">
        <v>1176</v>
      </c>
      <c r="W271" s="13" t="s">
        <v>25</v>
      </c>
      <c r="X271" s="13" t="s">
        <v>27</v>
      </c>
      <c r="Y271" s="13" t="s">
        <v>739</v>
      </c>
      <c r="Z271" s="51" t="s">
        <v>726</v>
      </c>
      <c r="AA271" s="50" t="s">
        <v>1037</v>
      </c>
      <c r="AB271" s="50" t="s">
        <v>1037</v>
      </c>
      <c r="AC271" s="67" t="s">
        <v>2489</v>
      </c>
    </row>
    <row r="272" spans="1:29" ht="63.75" x14ac:dyDescent="0.2">
      <c r="A272" s="52">
        <v>45225</v>
      </c>
      <c r="B272" s="14" t="s">
        <v>2336</v>
      </c>
      <c r="C272" s="29" t="s">
        <v>1130</v>
      </c>
      <c r="D272" s="29" t="s">
        <v>1316</v>
      </c>
      <c r="E272" s="29" t="s">
        <v>1317</v>
      </c>
      <c r="F272" s="29" t="s">
        <v>26</v>
      </c>
      <c r="G272" s="14" t="s">
        <v>2599</v>
      </c>
      <c r="H272" s="53" t="s">
        <v>31</v>
      </c>
      <c r="I272" s="11">
        <f t="shared" si="29"/>
        <v>1</v>
      </c>
      <c r="J272" s="29" t="s">
        <v>32</v>
      </c>
      <c r="K272" s="30">
        <v>2</v>
      </c>
      <c r="L272" s="29" t="s">
        <v>29</v>
      </c>
      <c r="M272" s="31">
        <v>3</v>
      </c>
      <c r="N272" s="32">
        <v>2</v>
      </c>
      <c r="O272" s="33" t="s">
        <v>1103</v>
      </c>
      <c r="P272" s="34"/>
      <c r="Q272" s="13" t="s">
        <v>1137</v>
      </c>
      <c r="R272" s="33" t="s">
        <v>37</v>
      </c>
      <c r="S272" s="33" t="s">
        <v>1747</v>
      </c>
      <c r="T272" s="33" t="s">
        <v>216</v>
      </c>
      <c r="U272" s="33" t="s">
        <v>21</v>
      </c>
      <c r="V272" s="33" t="s">
        <v>1176</v>
      </c>
      <c r="W272" s="33" t="s">
        <v>25</v>
      </c>
      <c r="X272" s="33" t="s">
        <v>27</v>
      </c>
      <c r="Y272" s="13" t="s">
        <v>739</v>
      </c>
      <c r="Z272" s="51" t="s">
        <v>726</v>
      </c>
      <c r="AA272" s="50" t="s">
        <v>1037</v>
      </c>
      <c r="AB272" s="50" t="s">
        <v>1037</v>
      </c>
      <c r="AC272" s="67" t="s">
        <v>2489</v>
      </c>
    </row>
    <row r="273" spans="1:29" ht="63.75" x14ac:dyDescent="0.2">
      <c r="A273" s="45">
        <v>44317</v>
      </c>
      <c r="B273" s="14" t="s">
        <v>2586</v>
      </c>
      <c r="C273" s="14" t="s">
        <v>1100</v>
      </c>
      <c r="D273" s="14" t="s">
        <v>1726</v>
      </c>
      <c r="E273" s="14" t="s">
        <v>1725</v>
      </c>
      <c r="F273" s="14" t="s">
        <v>52</v>
      </c>
      <c r="G273" s="14" t="s">
        <v>995</v>
      </c>
      <c r="H273" s="51" t="s">
        <v>28</v>
      </c>
      <c r="I273" s="11">
        <f t="shared" si="29"/>
        <v>2</v>
      </c>
      <c r="J273" s="14" t="s">
        <v>29</v>
      </c>
      <c r="K273" s="11">
        <f>IF(J273="Alta",3,
IF(J273="Media",2,
IF(J273="Baja",1,
IF(J273="No clasificada",1))))</f>
        <v>3</v>
      </c>
      <c r="L273" s="14" t="s">
        <v>34</v>
      </c>
      <c r="M273" s="16">
        <f>IF(L273="Alta",3,
IF(L273="Media",2,
IF(L273="Baja",1,
IF(L273="No clasificada",1))))</f>
        <v>1</v>
      </c>
      <c r="N273" s="17">
        <f>ROUNDUP(((I273+K273+M273)/3),0)</f>
        <v>2</v>
      </c>
      <c r="O273" s="13" t="str">
        <f t="array" ref="O273">_xlfn.IFS(N273=1,"BAJA",N273=2,"MEDIA",N273=3,"ALTA")</f>
        <v>MEDIA</v>
      </c>
      <c r="P273" s="12"/>
      <c r="Q273" s="13" t="s">
        <v>1805</v>
      </c>
      <c r="R273" s="13" t="s">
        <v>37</v>
      </c>
      <c r="S273" s="13" t="s">
        <v>1808</v>
      </c>
      <c r="T273" s="13" t="s">
        <v>1728</v>
      </c>
      <c r="U273" s="13" t="s">
        <v>1806</v>
      </c>
      <c r="V273" s="13" t="s">
        <v>21</v>
      </c>
      <c r="W273" s="13" t="s">
        <v>25</v>
      </c>
      <c r="X273" s="13" t="s">
        <v>27</v>
      </c>
      <c r="Y273" s="13" t="s">
        <v>739</v>
      </c>
      <c r="Z273" s="49" t="s">
        <v>984</v>
      </c>
      <c r="AA273" s="50" t="s">
        <v>1037</v>
      </c>
      <c r="AB273" s="50" t="s">
        <v>1037</v>
      </c>
      <c r="AC273" s="67" t="s">
        <v>1177</v>
      </c>
    </row>
    <row r="274" spans="1:29" ht="127.5" x14ac:dyDescent="0.2">
      <c r="A274" s="45">
        <v>45233</v>
      </c>
      <c r="B274" s="14" t="s">
        <v>2337</v>
      </c>
      <c r="C274" s="14" t="s">
        <v>1130</v>
      </c>
      <c r="D274" s="14" t="s">
        <v>1451</v>
      </c>
      <c r="E274" s="14" t="s">
        <v>1452</v>
      </c>
      <c r="F274" s="14" t="s">
        <v>26</v>
      </c>
      <c r="G274" s="14" t="s">
        <v>1922</v>
      </c>
      <c r="H274" s="51" t="s">
        <v>31</v>
      </c>
      <c r="I274" s="11">
        <f t="shared" si="29"/>
        <v>1</v>
      </c>
      <c r="J274" s="14" t="s">
        <v>32</v>
      </c>
      <c r="K274" s="11">
        <v>2</v>
      </c>
      <c r="L274" s="14" t="s">
        <v>32</v>
      </c>
      <c r="M274" s="16">
        <v>2</v>
      </c>
      <c r="N274" s="17">
        <v>2</v>
      </c>
      <c r="O274" s="13" t="s">
        <v>1103</v>
      </c>
      <c r="P274" s="12"/>
      <c r="Q274" s="13" t="s">
        <v>50</v>
      </c>
      <c r="R274" s="13" t="s">
        <v>37</v>
      </c>
      <c r="S274" s="13" t="s">
        <v>1768</v>
      </c>
      <c r="T274" s="13" t="s">
        <v>1773</v>
      </c>
      <c r="U274" s="13" t="s">
        <v>1775</v>
      </c>
      <c r="V274" s="13" t="s">
        <v>744</v>
      </c>
      <c r="W274" s="13" t="s">
        <v>25</v>
      </c>
      <c r="X274" s="13" t="s">
        <v>27</v>
      </c>
      <c r="Y274" s="13" t="s">
        <v>35</v>
      </c>
      <c r="Z274" s="49" t="s">
        <v>726</v>
      </c>
      <c r="AA274" s="50" t="s">
        <v>1032</v>
      </c>
      <c r="AB274" s="50" t="s">
        <v>1032</v>
      </c>
      <c r="AC274" s="67" t="s">
        <v>2487</v>
      </c>
    </row>
    <row r="275" spans="1:29" ht="127.5" x14ac:dyDescent="0.2">
      <c r="A275" s="45">
        <v>45233</v>
      </c>
      <c r="B275" s="14" t="s">
        <v>2434</v>
      </c>
      <c r="C275" s="14" t="s">
        <v>1130</v>
      </c>
      <c r="D275" s="14" t="s">
        <v>1924</v>
      </c>
      <c r="E275" s="14" t="s">
        <v>1925</v>
      </c>
      <c r="F275" s="14" t="s">
        <v>26</v>
      </c>
      <c r="G275" s="14" t="s">
        <v>722</v>
      </c>
      <c r="H275" s="51" t="s">
        <v>31</v>
      </c>
      <c r="I275" s="11">
        <f t="shared" si="29"/>
        <v>1</v>
      </c>
      <c r="J275" s="14" t="s">
        <v>32</v>
      </c>
      <c r="K275" s="11">
        <v>2</v>
      </c>
      <c r="L275" s="14" t="s">
        <v>32</v>
      </c>
      <c r="M275" s="16">
        <v>2</v>
      </c>
      <c r="N275" s="17">
        <v>2</v>
      </c>
      <c r="O275" s="13" t="s">
        <v>1103</v>
      </c>
      <c r="P275" s="12"/>
      <c r="Q275" s="13" t="s">
        <v>50</v>
      </c>
      <c r="R275" s="13" t="s">
        <v>37</v>
      </c>
      <c r="S275" s="13" t="s">
        <v>1768</v>
      </c>
      <c r="T275" s="13" t="s">
        <v>1773</v>
      </c>
      <c r="U275" s="13" t="s">
        <v>1927</v>
      </c>
      <c r="V275" s="13" t="s">
        <v>744</v>
      </c>
      <c r="W275" s="13" t="s">
        <v>25</v>
      </c>
      <c r="X275" s="13" t="s">
        <v>27</v>
      </c>
      <c r="Y275" s="13" t="s">
        <v>35</v>
      </c>
      <c r="Z275" s="49" t="s">
        <v>984</v>
      </c>
      <c r="AA275" s="50" t="s">
        <v>1037</v>
      </c>
      <c r="AB275" s="50" t="s">
        <v>1037</v>
      </c>
      <c r="AC275" s="67" t="s">
        <v>2487</v>
      </c>
    </row>
    <row r="276" spans="1:29" ht="63.75" x14ac:dyDescent="0.2">
      <c r="A276" s="45">
        <v>36696</v>
      </c>
      <c r="B276" s="14" t="s">
        <v>2339</v>
      </c>
      <c r="C276" s="14" t="s">
        <v>1130</v>
      </c>
      <c r="D276" s="14" t="s">
        <v>1378</v>
      </c>
      <c r="E276" s="14" t="s">
        <v>1379</v>
      </c>
      <c r="F276" s="14" t="s">
        <v>38</v>
      </c>
      <c r="G276" s="14" t="s">
        <v>995</v>
      </c>
      <c r="H276" s="51" t="s">
        <v>31</v>
      </c>
      <c r="I276" s="11">
        <f t="shared" si="29"/>
        <v>1</v>
      </c>
      <c r="J276" s="14" t="s">
        <v>29</v>
      </c>
      <c r="K276" s="11">
        <f t="shared" ref="K276:K307" si="30">IF(J276="Alta",3,
IF(J276="Media",2,
IF(J276="Baja",1,
IF(J276="No clasificada",1))))</f>
        <v>3</v>
      </c>
      <c r="L276" s="14" t="s">
        <v>29</v>
      </c>
      <c r="M276" s="16">
        <f t="shared" ref="M276:M307" si="31">IF(L276="Alta",3,
IF(L276="Media",2,
IF(L276="Baja",1,
IF(L276="No clasificada",1))))</f>
        <v>3</v>
      </c>
      <c r="N276" s="17">
        <f t="shared" ref="N276:N307" si="32">ROUNDUP(((I276+K276+M276)/3),0)</f>
        <v>3</v>
      </c>
      <c r="O276" s="13" t="str">
        <f t="array" ref="O276">_xlfn.IFS(N276=1,"BAJA",N276=2,"MEDIA",N276=3,"ALTA")</f>
        <v>ALTA</v>
      </c>
      <c r="P276" s="12"/>
      <c r="Q276" s="13" t="s">
        <v>1130</v>
      </c>
      <c r="R276" s="13" t="s">
        <v>37</v>
      </c>
      <c r="S276" s="13" t="s">
        <v>1755</v>
      </c>
      <c r="T276" s="13" t="s">
        <v>1756</v>
      </c>
      <c r="U276" s="13" t="s">
        <v>21</v>
      </c>
      <c r="V276" s="13" t="s">
        <v>21</v>
      </c>
      <c r="W276" s="13" t="s">
        <v>25</v>
      </c>
      <c r="X276" s="13" t="s">
        <v>27</v>
      </c>
      <c r="Y276" s="13" t="s">
        <v>35</v>
      </c>
      <c r="Z276" s="49" t="s">
        <v>726</v>
      </c>
      <c r="AA276" s="50" t="s">
        <v>1037</v>
      </c>
      <c r="AB276" s="50" t="s">
        <v>1037</v>
      </c>
      <c r="AC276" s="67" t="s">
        <v>1177</v>
      </c>
    </row>
    <row r="277" spans="1:29" ht="63.75" x14ac:dyDescent="0.2">
      <c r="A277" s="45">
        <v>44317</v>
      </c>
      <c r="B277" s="13" t="s">
        <v>2161</v>
      </c>
      <c r="C277" s="14" t="s">
        <v>654</v>
      </c>
      <c r="D277" s="14" t="s">
        <v>662</v>
      </c>
      <c r="E277" s="14" t="s">
        <v>694</v>
      </c>
      <c r="F277" s="14" t="s">
        <v>26</v>
      </c>
      <c r="G277" s="14" t="s">
        <v>722</v>
      </c>
      <c r="H277" s="51" t="s">
        <v>28</v>
      </c>
      <c r="I277" s="11">
        <f t="shared" si="29"/>
        <v>2</v>
      </c>
      <c r="J277" s="14" t="s">
        <v>32</v>
      </c>
      <c r="K277" s="11">
        <f t="shared" si="30"/>
        <v>2</v>
      </c>
      <c r="L277" s="14" t="s">
        <v>32</v>
      </c>
      <c r="M277" s="16">
        <f t="shared" si="31"/>
        <v>2</v>
      </c>
      <c r="N277" s="17">
        <f t="shared" si="32"/>
        <v>2</v>
      </c>
      <c r="O277" s="13" t="str">
        <f t="array" ref="O277">_xlfn.IFS(N277=1,"BAJA",N277=2,"MEDIA",N277=3,"ALTA")</f>
        <v>MEDIA</v>
      </c>
      <c r="P277" s="12"/>
      <c r="Q277" s="13" t="s">
        <v>2611</v>
      </c>
      <c r="R277" s="13" t="s">
        <v>736</v>
      </c>
      <c r="S277" s="13" t="s">
        <v>746</v>
      </c>
      <c r="T277" s="13" t="s">
        <v>33</v>
      </c>
      <c r="U277" s="13" t="s">
        <v>2627</v>
      </c>
      <c r="V277" s="13" t="s">
        <v>744</v>
      </c>
      <c r="W277" s="13" t="s">
        <v>25</v>
      </c>
      <c r="X277" s="13" t="s">
        <v>27</v>
      </c>
      <c r="Y277" s="13" t="s">
        <v>35</v>
      </c>
      <c r="Z277" s="49" t="s">
        <v>984</v>
      </c>
      <c r="AA277" s="50" t="s">
        <v>1037</v>
      </c>
      <c r="AB277" s="50" t="s">
        <v>1037</v>
      </c>
      <c r="AC277" s="67" t="s">
        <v>1177</v>
      </c>
    </row>
    <row r="278" spans="1:29" ht="127.5" x14ac:dyDescent="0.2">
      <c r="A278" s="45">
        <v>44317</v>
      </c>
      <c r="B278" s="14" t="s">
        <v>1473</v>
      </c>
      <c r="C278" s="14" t="s">
        <v>1130</v>
      </c>
      <c r="D278" s="14" t="s">
        <v>1474</v>
      </c>
      <c r="E278" s="14" t="s">
        <v>1475</v>
      </c>
      <c r="F278" s="14" t="s">
        <v>26</v>
      </c>
      <c r="G278" s="14" t="s">
        <v>1195</v>
      </c>
      <c r="H278" s="51" t="s">
        <v>31</v>
      </c>
      <c r="I278" s="11">
        <f t="shared" si="29"/>
        <v>1</v>
      </c>
      <c r="J278" s="14" t="s">
        <v>32</v>
      </c>
      <c r="K278" s="11">
        <f t="shared" si="30"/>
        <v>2</v>
      </c>
      <c r="L278" s="14" t="s">
        <v>32</v>
      </c>
      <c r="M278" s="16">
        <f t="shared" si="31"/>
        <v>2</v>
      </c>
      <c r="N278" s="17">
        <f t="shared" si="32"/>
        <v>2</v>
      </c>
      <c r="O278" s="13" t="str">
        <f t="array" ref="O278">_xlfn.IFS(N278=1,"BAJA",N278=2,"MEDIA",N278=3,"ALTA")</f>
        <v>MEDIA</v>
      </c>
      <c r="P278" s="12"/>
      <c r="Q278" s="13" t="s">
        <v>50</v>
      </c>
      <c r="R278" s="13" t="s">
        <v>37</v>
      </c>
      <c r="S278" s="13" t="s">
        <v>1768</v>
      </c>
      <c r="T278" s="13" t="s">
        <v>55</v>
      </c>
      <c r="U278" s="13" t="s">
        <v>1474</v>
      </c>
      <c r="V278" s="13" t="s">
        <v>744</v>
      </c>
      <c r="W278" s="13" t="s">
        <v>25</v>
      </c>
      <c r="X278" s="13" t="s">
        <v>27</v>
      </c>
      <c r="Y278" s="13" t="s">
        <v>35</v>
      </c>
      <c r="Z278" s="49" t="s">
        <v>984</v>
      </c>
      <c r="AA278" s="50" t="s">
        <v>1037</v>
      </c>
      <c r="AB278" s="50" t="s">
        <v>1037</v>
      </c>
      <c r="AC278" s="67" t="s">
        <v>2487</v>
      </c>
    </row>
    <row r="279" spans="1:29" ht="63.75" x14ac:dyDescent="0.2">
      <c r="A279" s="46">
        <v>45859</v>
      </c>
      <c r="B279" s="59" t="s">
        <v>2290</v>
      </c>
      <c r="C279" s="14" t="s">
        <v>1104</v>
      </c>
      <c r="D279" s="14" t="s">
        <v>1135</v>
      </c>
      <c r="E279" s="14" t="s">
        <v>1136</v>
      </c>
      <c r="F279" s="14" t="s">
        <v>26</v>
      </c>
      <c r="G279" s="14" t="s">
        <v>1021</v>
      </c>
      <c r="H279" s="51" t="s">
        <v>40</v>
      </c>
      <c r="I279" s="38">
        <f t="shared" si="29"/>
        <v>3</v>
      </c>
      <c r="J279" s="14" t="s">
        <v>29</v>
      </c>
      <c r="K279" s="38">
        <f t="shared" si="30"/>
        <v>3</v>
      </c>
      <c r="L279" s="14" t="s">
        <v>29</v>
      </c>
      <c r="M279" s="39">
        <f t="shared" si="31"/>
        <v>3</v>
      </c>
      <c r="N279" s="40">
        <f t="shared" si="32"/>
        <v>3</v>
      </c>
      <c r="O279" s="14" t="str">
        <f t="array" ref="O279">_xlfn.IFS(N279=1,"BAJA",N279=2,"MEDIA",N279=3,"ALTA")</f>
        <v>ALTA</v>
      </c>
      <c r="P279" s="41"/>
      <c r="Q279" s="13" t="s">
        <v>1109</v>
      </c>
      <c r="R279" s="14" t="s">
        <v>736</v>
      </c>
      <c r="S279" s="14" t="s">
        <v>1133</v>
      </c>
      <c r="T279" s="14" t="s">
        <v>1022</v>
      </c>
      <c r="U279" s="14" t="s">
        <v>2588</v>
      </c>
      <c r="V279" s="14" t="s">
        <v>744</v>
      </c>
      <c r="W279" s="14" t="s">
        <v>25</v>
      </c>
      <c r="X279" s="14" t="s">
        <v>27</v>
      </c>
      <c r="Y279" s="13" t="s">
        <v>739</v>
      </c>
      <c r="Z279" s="51" t="s">
        <v>984</v>
      </c>
      <c r="AA279" s="50" t="s">
        <v>1037</v>
      </c>
      <c r="AB279" s="50" t="s">
        <v>1037</v>
      </c>
      <c r="AC279" s="67" t="s">
        <v>2489</v>
      </c>
    </row>
    <row r="280" spans="1:29" ht="63.75" x14ac:dyDescent="0.2">
      <c r="A280" s="45">
        <v>45859</v>
      </c>
      <c r="B280" s="14" t="s">
        <v>2288</v>
      </c>
      <c r="C280" s="14" t="s">
        <v>1104</v>
      </c>
      <c r="D280" s="14" t="s">
        <v>1124</v>
      </c>
      <c r="E280" s="14" t="s">
        <v>1125</v>
      </c>
      <c r="F280" s="14" t="s">
        <v>26</v>
      </c>
      <c r="G280" s="14" t="s">
        <v>1115</v>
      </c>
      <c r="H280" s="51" t="s">
        <v>40</v>
      </c>
      <c r="I280" s="11">
        <f t="shared" si="29"/>
        <v>3</v>
      </c>
      <c r="J280" s="14" t="s">
        <v>29</v>
      </c>
      <c r="K280" s="11">
        <f t="shared" si="30"/>
        <v>3</v>
      </c>
      <c r="L280" s="14" t="s">
        <v>29</v>
      </c>
      <c r="M280" s="16">
        <f t="shared" si="31"/>
        <v>3</v>
      </c>
      <c r="N280" s="17">
        <f t="shared" si="32"/>
        <v>3</v>
      </c>
      <c r="O280" s="13" t="str">
        <f t="array" ref="O280">_xlfn.IFS(N280=1,"BAJA",N280=2,"MEDIA",N280=3,"ALTA")</f>
        <v>ALTA</v>
      </c>
      <c r="P280" s="12"/>
      <c r="Q280" s="13" t="s">
        <v>1109</v>
      </c>
      <c r="R280" s="13" t="s">
        <v>736</v>
      </c>
      <c r="S280" s="13" t="s">
        <v>1116</v>
      </c>
      <c r="T280" s="13" t="s">
        <v>1782</v>
      </c>
      <c r="U280" s="13" t="s">
        <v>2644</v>
      </c>
      <c r="V280" s="13" t="s">
        <v>744</v>
      </c>
      <c r="W280" s="13" t="s">
        <v>25</v>
      </c>
      <c r="X280" s="13" t="s">
        <v>27</v>
      </c>
      <c r="Y280" s="13" t="s">
        <v>739</v>
      </c>
      <c r="Z280" s="49" t="s">
        <v>984</v>
      </c>
      <c r="AA280" s="50" t="s">
        <v>1037</v>
      </c>
      <c r="AB280" s="50" t="s">
        <v>1037</v>
      </c>
      <c r="AC280" s="67" t="s">
        <v>2489</v>
      </c>
    </row>
    <row r="281" spans="1:29" ht="127.5" x14ac:dyDescent="0.2">
      <c r="A281" s="45">
        <v>44768</v>
      </c>
      <c r="B281" t="s">
        <v>2379</v>
      </c>
      <c r="C281" s="14" t="s">
        <v>1189</v>
      </c>
      <c r="D281" s="14" t="s">
        <v>1663</v>
      </c>
      <c r="E281" s="14" t="s">
        <v>1664</v>
      </c>
      <c r="F281" s="14" t="s">
        <v>26</v>
      </c>
      <c r="G281" s="14" t="s">
        <v>1021</v>
      </c>
      <c r="H281" s="51" t="s">
        <v>40</v>
      </c>
      <c r="I281" s="11">
        <f t="shared" si="29"/>
        <v>3</v>
      </c>
      <c r="J281" s="14" t="s">
        <v>29</v>
      </c>
      <c r="K281" s="11">
        <f t="shared" si="30"/>
        <v>3</v>
      </c>
      <c r="L281" s="14" t="s">
        <v>29</v>
      </c>
      <c r="M281" s="16">
        <f t="shared" si="31"/>
        <v>3</v>
      </c>
      <c r="N281" s="17">
        <f t="shared" si="32"/>
        <v>3</v>
      </c>
      <c r="O281" s="13" t="str">
        <f t="array" ref="O281">_xlfn.IFS(N281=1,"BAJA",N281=2,"MEDIA",N281=3,"ALTA")</f>
        <v>ALTA</v>
      </c>
      <c r="P281" s="12"/>
      <c r="Q281" s="13" t="s">
        <v>50</v>
      </c>
      <c r="R281" s="13" t="s">
        <v>85</v>
      </c>
      <c r="S281" s="13" t="s">
        <v>85</v>
      </c>
      <c r="T281" s="13" t="s">
        <v>476</v>
      </c>
      <c r="U281" s="13" t="s">
        <v>21</v>
      </c>
      <c r="V281" s="13" t="s">
        <v>748</v>
      </c>
      <c r="W281" s="13" t="s">
        <v>25</v>
      </c>
      <c r="X281" s="13" t="s">
        <v>1169</v>
      </c>
      <c r="Y281" s="13" t="s">
        <v>739</v>
      </c>
      <c r="Z281" s="49" t="s">
        <v>984</v>
      </c>
      <c r="AA281" s="50" t="s">
        <v>1037</v>
      </c>
      <c r="AB281" s="50" t="s">
        <v>1037</v>
      </c>
      <c r="AC281" s="67" t="s">
        <v>2487</v>
      </c>
    </row>
    <row r="282" spans="1:29" ht="114.75" x14ac:dyDescent="0.2">
      <c r="A282" s="45">
        <v>44317</v>
      </c>
      <c r="B282" s="60" t="s">
        <v>2169</v>
      </c>
      <c r="C282" s="14" t="s">
        <v>654</v>
      </c>
      <c r="D282" s="14" t="s">
        <v>670</v>
      </c>
      <c r="E282" s="14" t="s">
        <v>702</v>
      </c>
      <c r="F282" s="14" t="s">
        <v>26</v>
      </c>
      <c r="G282" s="14" t="s">
        <v>722</v>
      </c>
      <c r="H282" s="51" t="s">
        <v>28</v>
      </c>
      <c r="I282" s="11">
        <f t="shared" si="29"/>
        <v>2</v>
      </c>
      <c r="J282" s="14" t="s">
        <v>34</v>
      </c>
      <c r="K282" s="11">
        <f t="shared" si="30"/>
        <v>1</v>
      </c>
      <c r="L282" s="14" t="s">
        <v>34</v>
      </c>
      <c r="M282" s="16">
        <f t="shared" si="31"/>
        <v>1</v>
      </c>
      <c r="N282" s="17">
        <f t="shared" si="32"/>
        <v>2</v>
      </c>
      <c r="O282" s="13" t="str">
        <f t="array" ref="O282">_xlfn.IFS(N282=1,"BAJA",N282=2,"MEDIA",N282=3,"ALTA")</f>
        <v>MEDIA</v>
      </c>
      <c r="P282" s="12"/>
      <c r="Q282" s="13" t="s">
        <v>2611</v>
      </c>
      <c r="R282" s="13" t="s">
        <v>736</v>
      </c>
      <c r="S282" s="13" t="s">
        <v>746</v>
      </c>
      <c r="T282" s="13" t="s">
        <v>1728</v>
      </c>
      <c r="U282" s="13" t="s">
        <v>670</v>
      </c>
      <c r="V282" s="13" t="s">
        <v>748</v>
      </c>
      <c r="W282" s="13" t="s">
        <v>25</v>
      </c>
      <c r="X282" s="13" t="s">
        <v>27</v>
      </c>
      <c r="Y282" s="13" t="s">
        <v>35</v>
      </c>
      <c r="Z282" s="49" t="s">
        <v>984</v>
      </c>
      <c r="AA282" s="50" t="s">
        <v>1037</v>
      </c>
      <c r="AB282" s="50" t="s">
        <v>1037</v>
      </c>
      <c r="AC282" s="67" t="s">
        <v>1177</v>
      </c>
    </row>
    <row r="283" spans="1:29" ht="127.5" x14ac:dyDescent="0.2">
      <c r="A283" s="45">
        <v>45658</v>
      </c>
      <c r="B283" s="58" t="s">
        <v>2380</v>
      </c>
      <c r="C283" s="14" t="s">
        <v>1189</v>
      </c>
      <c r="D283" s="14" t="s">
        <v>89</v>
      </c>
      <c r="E283" s="14" t="s">
        <v>90</v>
      </c>
      <c r="F283" s="14" t="s">
        <v>26</v>
      </c>
      <c r="G283" s="14" t="s">
        <v>1021</v>
      </c>
      <c r="H283" s="51" t="s">
        <v>31</v>
      </c>
      <c r="I283" s="11">
        <f t="shared" si="29"/>
        <v>1</v>
      </c>
      <c r="J283" s="14" t="s">
        <v>29</v>
      </c>
      <c r="K283" s="11">
        <f t="shared" si="30"/>
        <v>3</v>
      </c>
      <c r="L283" s="14" t="s">
        <v>32</v>
      </c>
      <c r="M283" s="16">
        <f t="shared" si="31"/>
        <v>2</v>
      </c>
      <c r="N283" s="17">
        <f t="shared" si="32"/>
        <v>2</v>
      </c>
      <c r="O283" s="13" t="str">
        <f t="array" ref="O283">_xlfn.IFS(N283=1,"BAJA",N283=2,"MEDIA",N283=3,"ALTA")</f>
        <v>MEDIA</v>
      </c>
      <c r="P283" s="12"/>
      <c r="Q283" s="13" t="s">
        <v>1189</v>
      </c>
      <c r="R283" s="13" t="s">
        <v>1786</v>
      </c>
      <c r="S283" s="13" t="s">
        <v>1786</v>
      </c>
      <c r="T283" s="13" t="s">
        <v>21</v>
      </c>
      <c r="U283" s="13" t="s">
        <v>21</v>
      </c>
      <c r="V283" s="13" t="s">
        <v>744</v>
      </c>
      <c r="W283" s="13" t="s">
        <v>25</v>
      </c>
      <c r="X283" s="13" t="s">
        <v>27</v>
      </c>
      <c r="Y283" s="13" t="s">
        <v>35</v>
      </c>
      <c r="Z283" s="49" t="s">
        <v>984</v>
      </c>
      <c r="AA283" s="50" t="s">
        <v>1032</v>
      </c>
      <c r="AB283" s="50" t="s">
        <v>1032</v>
      </c>
      <c r="AC283" s="67" t="s">
        <v>2487</v>
      </c>
    </row>
    <row r="284" spans="1:29" ht="127.5" x14ac:dyDescent="0.2">
      <c r="A284" s="45">
        <v>45658</v>
      </c>
      <c r="B284" s="58" t="s">
        <v>2381</v>
      </c>
      <c r="C284" s="14" t="s">
        <v>1189</v>
      </c>
      <c r="D284" s="14" t="s">
        <v>91</v>
      </c>
      <c r="E284" s="14" t="s">
        <v>92</v>
      </c>
      <c r="F284" s="14" t="s">
        <v>26</v>
      </c>
      <c r="G284" s="14" t="s">
        <v>1021</v>
      </c>
      <c r="H284" s="51" t="s">
        <v>31</v>
      </c>
      <c r="I284" s="11">
        <f t="shared" si="29"/>
        <v>1</v>
      </c>
      <c r="J284" s="14" t="s">
        <v>29</v>
      </c>
      <c r="K284" s="11">
        <f t="shared" si="30"/>
        <v>3</v>
      </c>
      <c r="L284" s="14" t="s">
        <v>32</v>
      </c>
      <c r="M284" s="16">
        <f t="shared" si="31"/>
        <v>2</v>
      </c>
      <c r="N284" s="17">
        <f t="shared" si="32"/>
        <v>2</v>
      </c>
      <c r="O284" s="13" t="str">
        <f t="array" ref="O284">_xlfn.IFS(N284=1,"BAJA",N284=2,"MEDIA",N284=3,"ALTA")</f>
        <v>MEDIA</v>
      </c>
      <c r="P284" s="12"/>
      <c r="Q284" s="13" t="s">
        <v>1189</v>
      </c>
      <c r="R284" s="13" t="s">
        <v>1786</v>
      </c>
      <c r="S284" s="13" t="s">
        <v>1786</v>
      </c>
      <c r="T284" s="13" t="s">
        <v>21</v>
      </c>
      <c r="U284" s="13" t="s">
        <v>21</v>
      </c>
      <c r="V284" s="13" t="s">
        <v>744</v>
      </c>
      <c r="W284" s="13" t="s">
        <v>25</v>
      </c>
      <c r="X284" s="13" t="s">
        <v>27</v>
      </c>
      <c r="Y284" s="13" t="s">
        <v>35</v>
      </c>
      <c r="Z284" s="49" t="s">
        <v>984</v>
      </c>
      <c r="AA284" s="50" t="s">
        <v>1032</v>
      </c>
      <c r="AB284" s="50" t="s">
        <v>1032</v>
      </c>
      <c r="AC284" s="67" t="s">
        <v>2487</v>
      </c>
    </row>
    <row r="285" spans="1:29" ht="127.5" x14ac:dyDescent="0.2">
      <c r="A285" s="45">
        <v>45658</v>
      </c>
      <c r="B285" s="14" t="s">
        <v>1540</v>
      </c>
      <c r="C285" s="14" t="s">
        <v>1189</v>
      </c>
      <c r="D285" s="14" t="s">
        <v>1541</v>
      </c>
      <c r="E285" s="14" t="s">
        <v>1541</v>
      </c>
      <c r="F285" s="14" t="s">
        <v>26</v>
      </c>
      <c r="G285" s="14" t="s">
        <v>1195</v>
      </c>
      <c r="H285" s="14" t="s">
        <v>31</v>
      </c>
      <c r="I285" s="11">
        <f t="shared" si="29"/>
        <v>1</v>
      </c>
      <c r="J285" s="14" t="s">
        <v>29</v>
      </c>
      <c r="K285" s="11">
        <f t="shared" si="30"/>
        <v>3</v>
      </c>
      <c r="L285" s="14" t="s">
        <v>32</v>
      </c>
      <c r="M285" s="16">
        <f t="shared" si="31"/>
        <v>2</v>
      </c>
      <c r="N285" s="17">
        <f t="shared" si="32"/>
        <v>2</v>
      </c>
      <c r="O285" s="13" t="str">
        <f t="array" ref="O285">_xlfn.IFS(N285=1,"BAJA",N285=2,"MEDIA",N285=3,"ALTA")</f>
        <v>MEDIA</v>
      </c>
      <c r="P285" s="12"/>
      <c r="Q285" s="13" t="s">
        <v>1189</v>
      </c>
      <c r="R285" s="13" t="s">
        <v>1786</v>
      </c>
      <c r="S285" s="13" t="s">
        <v>1786</v>
      </c>
      <c r="T285" s="13" t="s">
        <v>21</v>
      </c>
      <c r="U285" s="13" t="s">
        <v>21</v>
      </c>
      <c r="V285" s="13" t="s">
        <v>744</v>
      </c>
      <c r="W285" s="13" t="s">
        <v>25</v>
      </c>
      <c r="X285" s="13" t="s">
        <v>27</v>
      </c>
      <c r="Y285" s="13" t="s">
        <v>35</v>
      </c>
      <c r="Z285" s="49" t="s">
        <v>726</v>
      </c>
      <c r="AA285" s="50" t="s">
        <v>2656</v>
      </c>
      <c r="AB285" s="50" t="s">
        <v>2656</v>
      </c>
      <c r="AC285" s="67" t="s">
        <v>2487</v>
      </c>
    </row>
    <row r="286" spans="1:29" ht="229.5" x14ac:dyDescent="0.2">
      <c r="A286" s="45">
        <v>44181</v>
      </c>
      <c r="B286" s="14" t="s">
        <v>1085</v>
      </c>
      <c r="C286" s="14" t="s">
        <v>978</v>
      </c>
      <c r="D286" s="14" t="s">
        <v>1086</v>
      </c>
      <c r="E286" s="14" t="s">
        <v>1087</v>
      </c>
      <c r="F286" s="14" t="s">
        <v>26</v>
      </c>
      <c r="G286" s="14" t="s">
        <v>1021</v>
      </c>
      <c r="H286" s="51" t="s">
        <v>28</v>
      </c>
      <c r="I286" s="11">
        <f t="shared" si="29"/>
        <v>2</v>
      </c>
      <c r="J286" s="14" t="s">
        <v>29</v>
      </c>
      <c r="K286" s="11">
        <f t="shared" si="30"/>
        <v>3</v>
      </c>
      <c r="L286" s="14" t="s">
        <v>29</v>
      </c>
      <c r="M286" s="16">
        <f t="shared" si="31"/>
        <v>3</v>
      </c>
      <c r="N286" s="17">
        <f t="shared" si="32"/>
        <v>3</v>
      </c>
      <c r="O286" s="13" t="str">
        <f t="array" ref="O286">_xlfn.IFS(N286=1,"BAJA",N286=2,"MEDIA",N286=3,"ALTA")</f>
        <v>ALTA</v>
      </c>
      <c r="P286" s="12"/>
      <c r="Q286" s="13" t="s">
        <v>990</v>
      </c>
      <c r="R286" s="13" t="s">
        <v>981</v>
      </c>
      <c r="S286" s="13" t="s">
        <v>982</v>
      </c>
      <c r="T286" s="13" t="s">
        <v>1022</v>
      </c>
      <c r="U286" s="13" t="s">
        <v>1088</v>
      </c>
      <c r="V286" s="13" t="s">
        <v>744</v>
      </c>
      <c r="W286" s="13" t="s">
        <v>25</v>
      </c>
      <c r="X286" s="13" t="s">
        <v>27</v>
      </c>
      <c r="Y286" s="13" t="s">
        <v>739</v>
      </c>
      <c r="Z286" s="49" t="s">
        <v>984</v>
      </c>
      <c r="AA286" s="50" t="s">
        <v>1054</v>
      </c>
      <c r="AB286" s="50" t="s">
        <v>1054</v>
      </c>
      <c r="AC286" s="67" t="s">
        <v>1089</v>
      </c>
    </row>
    <row r="287" spans="1:29" ht="127.5" x14ac:dyDescent="0.2">
      <c r="A287" s="45">
        <v>45464</v>
      </c>
      <c r="B287" s="14" t="s">
        <v>2577</v>
      </c>
      <c r="C287" s="14" t="s">
        <v>1505</v>
      </c>
      <c r="D287" s="14" t="s">
        <v>1522</v>
      </c>
      <c r="E287" s="14" t="s">
        <v>1523</v>
      </c>
      <c r="F287" s="14" t="s">
        <v>26</v>
      </c>
      <c r="G287" s="14" t="s">
        <v>722</v>
      </c>
      <c r="H287" s="51" t="s">
        <v>40</v>
      </c>
      <c r="I287" s="11">
        <f t="shared" si="29"/>
        <v>3</v>
      </c>
      <c r="J287" s="14" t="s">
        <v>29</v>
      </c>
      <c r="K287" s="11">
        <f t="shared" si="30"/>
        <v>3</v>
      </c>
      <c r="L287" s="14" t="s">
        <v>29</v>
      </c>
      <c r="M287" s="16">
        <f t="shared" si="31"/>
        <v>3</v>
      </c>
      <c r="N287" s="17">
        <f t="shared" si="32"/>
        <v>3</v>
      </c>
      <c r="O287" s="13" t="str">
        <f t="array" ref="O287">_xlfn.IFS(N287=1,"BAJA",N287=2,"MEDIA",N287=3,"ALTA")</f>
        <v>ALTA</v>
      </c>
      <c r="P287" s="12"/>
      <c r="Q287" s="13" t="s">
        <v>1505</v>
      </c>
      <c r="R287" s="13" t="s">
        <v>1780</v>
      </c>
      <c r="S287" s="13" t="s">
        <v>1781</v>
      </c>
      <c r="T287" s="13" t="s">
        <v>1782</v>
      </c>
      <c r="U287" s="13" t="s">
        <v>1783</v>
      </c>
      <c r="V287" s="13" t="s">
        <v>748</v>
      </c>
      <c r="W287" s="13" t="s">
        <v>25</v>
      </c>
      <c r="X287" s="13" t="s">
        <v>27</v>
      </c>
      <c r="Y287" s="13" t="s">
        <v>739</v>
      </c>
      <c r="Z287" s="49" t="s">
        <v>984</v>
      </c>
      <c r="AA287" s="50" t="s">
        <v>1032</v>
      </c>
      <c r="AB287" s="50" t="s">
        <v>1032</v>
      </c>
      <c r="AC287" s="67" t="s">
        <v>2487</v>
      </c>
    </row>
    <row r="288" spans="1:29" ht="89.25" x14ac:dyDescent="0.2">
      <c r="A288" s="45">
        <v>44321</v>
      </c>
      <c r="B288" s="14" t="s">
        <v>1650</v>
      </c>
      <c r="C288" s="14" t="s">
        <v>1013</v>
      </c>
      <c r="D288" s="14" t="s">
        <v>1955</v>
      </c>
      <c r="E288" s="14" t="s">
        <v>1651</v>
      </c>
      <c r="F288" s="14" t="s">
        <v>26</v>
      </c>
      <c r="G288" s="14" t="s">
        <v>1006</v>
      </c>
      <c r="H288" s="51" t="s">
        <v>28</v>
      </c>
      <c r="I288" s="11">
        <f t="shared" si="29"/>
        <v>2</v>
      </c>
      <c r="J288" s="14" t="s">
        <v>29</v>
      </c>
      <c r="K288" s="11">
        <f t="shared" si="30"/>
        <v>3</v>
      </c>
      <c r="L288" s="14" t="s">
        <v>32</v>
      </c>
      <c r="M288" s="16">
        <f t="shared" si="31"/>
        <v>2</v>
      </c>
      <c r="N288" s="17">
        <f t="shared" si="32"/>
        <v>3</v>
      </c>
      <c r="O288" s="13" t="str">
        <f t="array" ref="O288">_xlfn.IFS(N288=1,"BAJA",N288=2,"MEDIA",N288=3,"ALTA")</f>
        <v>ALTA</v>
      </c>
      <c r="P288" s="12"/>
      <c r="Q288" s="13" t="s">
        <v>1013</v>
      </c>
      <c r="R288" s="13" t="s">
        <v>85</v>
      </c>
      <c r="S288" s="13" t="s">
        <v>1802</v>
      </c>
      <c r="T288" s="13" t="s">
        <v>1728</v>
      </c>
      <c r="U288" s="13" t="s">
        <v>1790</v>
      </c>
      <c r="V288" s="13" t="s">
        <v>748</v>
      </c>
      <c r="W288" s="13" t="s">
        <v>25</v>
      </c>
      <c r="X288" s="13" t="s">
        <v>1169</v>
      </c>
      <c r="Y288" s="13" t="s">
        <v>739</v>
      </c>
      <c r="Z288" s="49" t="s">
        <v>984</v>
      </c>
      <c r="AA288" s="50" t="s">
        <v>1037</v>
      </c>
      <c r="AB288" s="50" t="s">
        <v>1037</v>
      </c>
      <c r="AC288" s="67" t="s">
        <v>1177</v>
      </c>
    </row>
    <row r="289" spans="1:29" ht="63.75" x14ac:dyDescent="0.2">
      <c r="A289" s="45">
        <v>44321</v>
      </c>
      <c r="B289" s="14" t="s">
        <v>1652</v>
      </c>
      <c r="C289" s="14" t="s">
        <v>1013</v>
      </c>
      <c r="D289" s="14" t="s">
        <v>1956</v>
      </c>
      <c r="E289" s="14" t="s">
        <v>1653</v>
      </c>
      <c r="F289" s="14" t="s">
        <v>26</v>
      </c>
      <c r="G289" s="14" t="s">
        <v>1006</v>
      </c>
      <c r="H289" s="51" t="s">
        <v>28</v>
      </c>
      <c r="I289" s="11">
        <f t="shared" si="29"/>
        <v>2</v>
      </c>
      <c r="J289" s="14" t="s">
        <v>29</v>
      </c>
      <c r="K289" s="11">
        <f t="shared" si="30"/>
        <v>3</v>
      </c>
      <c r="L289" s="14" t="s">
        <v>32</v>
      </c>
      <c r="M289" s="16">
        <f t="shared" si="31"/>
        <v>2</v>
      </c>
      <c r="N289" s="17">
        <f t="shared" si="32"/>
        <v>3</v>
      </c>
      <c r="O289" s="13" t="str">
        <f t="array" ref="O289">_xlfn.IFS(N289=1,"BAJA",N289=2,"MEDIA",N289=3,"ALTA")</f>
        <v>ALTA</v>
      </c>
      <c r="P289" s="12"/>
      <c r="Q289" s="13" t="s">
        <v>1013</v>
      </c>
      <c r="R289" s="13" t="s">
        <v>85</v>
      </c>
      <c r="S289" s="13" t="s">
        <v>1802</v>
      </c>
      <c r="T289" s="13" t="s">
        <v>1728</v>
      </c>
      <c r="U289" s="13" t="s">
        <v>1790</v>
      </c>
      <c r="V289" s="13" t="s">
        <v>748</v>
      </c>
      <c r="W289" s="13" t="s">
        <v>25</v>
      </c>
      <c r="X289" s="13" t="s">
        <v>1169</v>
      </c>
      <c r="Y289" s="13" t="s">
        <v>739</v>
      </c>
      <c r="Z289" s="49" t="s">
        <v>984</v>
      </c>
      <c r="AA289" s="50" t="s">
        <v>1037</v>
      </c>
      <c r="AB289" s="50" t="s">
        <v>1037</v>
      </c>
      <c r="AC289" s="67" t="s">
        <v>1177</v>
      </c>
    </row>
    <row r="290" spans="1:29" ht="63.75" x14ac:dyDescent="0.2">
      <c r="A290" s="45">
        <v>44321</v>
      </c>
      <c r="B290" s="14" t="s">
        <v>1623</v>
      </c>
      <c r="C290" s="14" t="s">
        <v>1013</v>
      </c>
      <c r="D290" s="14" t="s">
        <v>1942</v>
      </c>
      <c r="E290" s="14" t="s">
        <v>1624</v>
      </c>
      <c r="F290" s="14" t="s">
        <v>26</v>
      </c>
      <c r="G290" s="14" t="s">
        <v>2478</v>
      </c>
      <c r="H290" s="51" t="s">
        <v>28</v>
      </c>
      <c r="I290" s="11">
        <f t="shared" si="29"/>
        <v>2</v>
      </c>
      <c r="J290" s="14" t="s">
        <v>29</v>
      </c>
      <c r="K290" s="11">
        <f t="shared" si="30"/>
        <v>3</v>
      </c>
      <c r="L290" s="14" t="s">
        <v>32</v>
      </c>
      <c r="M290" s="16">
        <f t="shared" si="31"/>
        <v>2</v>
      </c>
      <c r="N290" s="17">
        <f t="shared" si="32"/>
        <v>3</v>
      </c>
      <c r="O290" s="13" t="str">
        <f t="array" ref="O290">_xlfn.IFS(N290=1,"BAJA",N290=2,"MEDIA",N290=3,"ALTA")</f>
        <v>ALTA</v>
      </c>
      <c r="P290" s="12"/>
      <c r="Q290" s="13" t="s">
        <v>1013</v>
      </c>
      <c r="R290" s="13" t="s">
        <v>85</v>
      </c>
      <c r="S290" s="13" t="s">
        <v>1789</v>
      </c>
      <c r="T290" s="13" t="s">
        <v>1728</v>
      </c>
      <c r="U290" s="13" t="s">
        <v>1790</v>
      </c>
      <c r="V290" s="13" t="s">
        <v>748</v>
      </c>
      <c r="W290" s="13" t="s">
        <v>25</v>
      </c>
      <c r="X290" s="13" t="s">
        <v>27</v>
      </c>
      <c r="Y290" s="13" t="s">
        <v>739</v>
      </c>
      <c r="Z290" s="49" t="s">
        <v>984</v>
      </c>
      <c r="AA290" s="50" t="s">
        <v>1037</v>
      </c>
      <c r="AB290" s="50" t="s">
        <v>1037</v>
      </c>
      <c r="AC290" s="67" t="s">
        <v>1177</v>
      </c>
    </row>
    <row r="291" spans="1:29" ht="76.5" x14ac:dyDescent="0.2">
      <c r="A291" s="45">
        <v>44682</v>
      </c>
      <c r="B291" s="14" t="s">
        <v>1364</v>
      </c>
      <c r="C291" s="14" t="s">
        <v>1130</v>
      </c>
      <c r="D291" s="14" t="s">
        <v>1365</v>
      </c>
      <c r="E291" s="14" t="s">
        <v>2554</v>
      </c>
      <c r="F291" s="14" t="s">
        <v>26</v>
      </c>
      <c r="G291" s="14" t="s">
        <v>722</v>
      </c>
      <c r="H291" s="51" t="s">
        <v>28</v>
      </c>
      <c r="I291" s="11">
        <f t="shared" si="29"/>
        <v>2</v>
      </c>
      <c r="J291" s="14" t="s">
        <v>32</v>
      </c>
      <c r="K291" s="11">
        <f t="shared" si="30"/>
        <v>2</v>
      </c>
      <c r="L291" s="14" t="s">
        <v>32</v>
      </c>
      <c r="M291" s="16">
        <f t="shared" si="31"/>
        <v>2</v>
      </c>
      <c r="N291" s="17">
        <f t="shared" si="32"/>
        <v>2</v>
      </c>
      <c r="O291" s="13" t="str">
        <f t="array" ref="O291">_xlfn.IFS(N291=1,"BAJA",N291=2,"MEDIA",N291=3,"ALTA")</f>
        <v>MEDIA</v>
      </c>
      <c r="P291" s="12"/>
      <c r="Q291" s="13" t="s">
        <v>1130</v>
      </c>
      <c r="R291" s="13" t="s">
        <v>1752</v>
      </c>
      <c r="S291" s="13" t="s">
        <v>1752</v>
      </c>
      <c r="T291" s="13" t="s">
        <v>1731</v>
      </c>
      <c r="U291" s="13" t="s">
        <v>21</v>
      </c>
      <c r="V291" s="13" t="s">
        <v>748</v>
      </c>
      <c r="W291" s="13" t="s">
        <v>25</v>
      </c>
      <c r="X291" s="13" t="s">
        <v>27</v>
      </c>
      <c r="Y291" s="13" t="s">
        <v>35</v>
      </c>
      <c r="Z291" s="49" t="s">
        <v>984</v>
      </c>
      <c r="AA291" s="50" t="s">
        <v>1037</v>
      </c>
      <c r="AB291" s="50" t="s">
        <v>1037</v>
      </c>
      <c r="AC291" s="67" t="s">
        <v>2489</v>
      </c>
    </row>
    <row r="292" spans="1:29" ht="127.5" x14ac:dyDescent="0.2">
      <c r="A292" s="45">
        <v>45233</v>
      </c>
      <c r="B292" s="14" t="s">
        <v>1367</v>
      </c>
      <c r="C292" s="14" t="s">
        <v>1130</v>
      </c>
      <c r="D292" s="14" t="s">
        <v>2545</v>
      </c>
      <c r="E292" s="14" t="s">
        <v>1369</v>
      </c>
      <c r="F292" s="14" t="s">
        <v>26</v>
      </c>
      <c r="G292" s="14" t="s">
        <v>722</v>
      </c>
      <c r="H292" s="51" t="s">
        <v>31</v>
      </c>
      <c r="I292" s="11">
        <f t="shared" si="29"/>
        <v>1</v>
      </c>
      <c r="J292" s="14" t="s">
        <v>32</v>
      </c>
      <c r="K292" s="11">
        <f t="shared" si="30"/>
        <v>2</v>
      </c>
      <c r="L292" s="14" t="s">
        <v>32</v>
      </c>
      <c r="M292" s="16">
        <f t="shared" si="31"/>
        <v>2</v>
      </c>
      <c r="N292" s="17">
        <f t="shared" si="32"/>
        <v>2</v>
      </c>
      <c r="O292" s="13" t="str">
        <f t="array" ref="O292">_xlfn.IFS(N292=1,"BAJA",N292=2,"MEDIA",N292=3,"ALTA")</f>
        <v>MEDIA</v>
      </c>
      <c r="P292" s="12"/>
      <c r="Q292" s="13" t="s">
        <v>50</v>
      </c>
      <c r="R292" s="13" t="s">
        <v>37</v>
      </c>
      <c r="S292" s="13" t="s">
        <v>1768</v>
      </c>
      <c r="T292" s="13" t="s">
        <v>55</v>
      </c>
      <c r="U292" s="13" t="s">
        <v>21</v>
      </c>
      <c r="V292" s="13" t="s">
        <v>748</v>
      </c>
      <c r="W292" s="13" t="s">
        <v>25</v>
      </c>
      <c r="X292" s="13" t="s">
        <v>27</v>
      </c>
      <c r="Y292" s="13" t="s">
        <v>35</v>
      </c>
      <c r="Z292" s="49" t="s">
        <v>984</v>
      </c>
      <c r="AA292" s="50" t="s">
        <v>1037</v>
      </c>
      <c r="AB292" s="50" t="s">
        <v>1037</v>
      </c>
      <c r="AC292" s="67" t="s">
        <v>2487</v>
      </c>
    </row>
    <row r="293" spans="1:29" ht="127.5" x14ac:dyDescent="0.2">
      <c r="A293" s="45">
        <v>45233</v>
      </c>
      <c r="B293" s="14" t="s">
        <v>2350</v>
      </c>
      <c r="C293" s="14" t="s">
        <v>1130</v>
      </c>
      <c r="D293" s="14" t="s">
        <v>1449</v>
      </c>
      <c r="E293" s="14" t="s">
        <v>1450</v>
      </c>
      <c r="F293" s="14" t="s">
        <v>26</v>
      </c>
      <c r="G293" s="14" t="s">
        <v>1021</v>
      </c>
      <c r="H293" s="51" t="s">
        <v>31</v>
      </c>
      <c r="I293" s="11">
        <f t="shared" si="29"/>
        <v>1</v>
      </c>
      <c r="J293" s="14" t="s">
        <v>32</v>
      </c>
      <c r="K293" s="11">
        <f t="shared" si="30"/>
        <v>2</v>
      </c>
      <c r="L293" s="14" t="s">
        <v>32</v>
      </c>
      <c r="M293" s="16">
        <f t="shared" si="31"/>
        <v>2</v>
      </c>
      <c r="N293" s="17">
        <f t="shared" si="32"/>
        <v>2</v>
      </c>
      <c r="O293" s="13" t="str">
        <f t="array" ref="O293">_xlfn.IFS(N293=1,"BAJA",N293=2,"MEDIA",N293=3,"ALTA")</f>
        <v>MEDIA</v>
      </c>
      <c r="P293" s="12"/>
      <c r="Q293" s="13" t="s">
        <v>50</v>
      </c>
      <c r="R293" s="13" t="s">
        <v>37</v>
      </c>
      <c r="S293" s="13" t="s">
        <v>1768</v>
      </c>
      <c r="T293" s="13" t="s">
        <v>1773</v>
      </c>
      <c r="U293" s="13" t="s">
        <v>1774</v>
      </c>
      <c r="V293" s="13" t="s">
        <v>744</v>
      </c>
      <c r="W293" s="13" t="s">
        <v>25</v>
      </c>
      <c r="X293" s="13" t="s">
        <v>27</v>
      </c>
      <c r="Y293" s="13" t="s">
        <v>35</v>
      </c>
      <c r="Z293" s="49" t="s">
        <v>984</v>
      </c>
      <c r="AA293" s="50" t="s">
        <v>1037</v>
      </c>
      <c r="AB293" s="50" t="s">
        <v>1037</v>
      </c>
      <c r="AC293" s="67" t="s">
        <v>2487</v>
      </c>
    </row>
    <row r="294" spans="1:29" ht="63.75" x14ac:dyDescent="0.2">
      <c r="A294" s="45">
        <v>44760</v>
      </c>
      <c r="B294" s="14" t="s">
        <v>1245</v>
      </c>
      <c r="C294" s="14" t="s">
        <v>1186</v>
      </c>
      <c r="D294" s="14" t="s">
        <v>1246</v>
      </c>
      <c r="E294" s="14" t="s">
        <v>2540</v>
      </c>
      <c r="F294" s="14" t="s">
        <v>26</v>
      </c>
      <c r="G294" s="14" t="s">
        <v>722</v>
      </c>
      <c r="H294" s="51" t="s">
        <v>28</v>
      </c>
      <c r="I294" s="11">
        <f t="shared" si="29"/>
        <v>2</v>
      </c>
      <c r="J294" s="14" t="s">
        <v>29</v>
      </c>
      <c r="K294" s="11">
        <f t="shared" si="30"/>
        <v>3</v>
      </c>
      <c r="L294" s="14" t="s">
        <v>32</v>
      </c>
      <c r="M294" s="16">
        <f t="shared" si="31"/>
        <v>2</v>
      </c>
      <c r="N294" s="17">
        <f t="shared" si="32"/>
        <v>3</v>
      </c>
      <c r="O294" s="13" t="str">
        <f t="array" ref="O294">_xlfn.IFS(N294=1,"BAJA",N294=2,"MEDIA",N294=3,"ALTA")</f>
        <v>ALTA</v>
      </c>
      <c r="P294" s="12"/>
      <c r="Q294" s="13" t="s">
        <v>1186</v>
      </c>
      <c r="R294" s="13" t="s">
        <v>1727</v>
      </c>
      <c r="S294" s="13" t="s">
        <v>1739</v>
      </c>
      <c r="T294" s="13" t="s">
        <v>1728</v>
      </c>
      <c r="U294" s="13" t="s">
        <v>1729</v>
      </c>
      <c r="V294" s="13" t="s">
        <v>748</v>
      </c>
      <c r="W294" s="13" t="s">
        <v>25</v>
      </c>
      <c r="X294" s="13" t="s">
        <v>1169</v>
      </c>
      <c r="Y294" s="13" t="s">
        <v>739</v>
      </c>
      <c r="Z294" s="49" t="s">
        <v>984</v>
      </c>
      <c r="AA294" s="50" t="s">
        <v>1037</v>
      </c>
      <c r="AB294" s="50" t="s">
        <v>1037</v>
      </c>
      <c r="AC294" s="67" t="s">
        <v>1177</v>
      </c>
    </row>
    <row r="295" spans="1:29" ht="51" x14ac:dyDescent="0.2">
      <c r="A295" s="45">
        <v>45852</v>
      </c>
      <c r="B295" s="59" t="s">
        <v>2398</v>
      </c>
      <c r="C295" s="14" t="s">
        <v>1179</v>
      </c>
      <c r="D295" s="14" t="s">
        <v>1812</v>
      </c>
      <c r="E295" s="14" t="s">
        <v>1813</v>
      </c>
      <c r="F295" s="14" t="s">
        <v>26</v>
      </c>
      <c r="G295" s="14" t="s">
        <v>1811</v>
      </c>
      <c r="H295" s="14" t="s">
        <v>31</v>
      </c>
      <c r="I295" s="11">
        <f t="shared" si="29"/>
        <v>1</v>
      </c>
      <c r="J295" s="14" t="s">
        <v>34</v>
      </c>
      <c r="K295" s="11">
        <f t="shared" si="30"/>
        <v>1</v>
      </c>
      <c r="L295" s="14" t="s">
        <v>34</v>
      </c>
      <c r="M295" s="16">
        <f t="shared" si="31"/>
        <v>1</v>
      </c>
      <c r="N295" s="17">
        <f t="shared" si="32"/>
        <v>1</v>
      </c>
      <c r="O295" s="13" t="str">
        <f t="array" ref="O295">_xlfn.IFS(N295=1,"BAJA",N295=2,"MEDIA",N295=3,"ALTA")</f>
        <v>BAJA</v>
      </c>
      <c r="P295" s="12"/>
      <c r="Q295" s="13" t="s">
        <v>1179</v>
      </c>
      <c r="R295" s="13" t="s">
        <v>1882</v>
      </c>
      <c r="S295" s="13" t="s">
        <v>1883</v>
      </c>
      <c r="T295" s="13" t="s">
        <v>1884</v>
      </c>
      <c r="U295" s="13" t="s">
        <v>1885</v>
      </c>
      <c r="V295" s="13" t="s">
        <v>744</v>
      </c>
      <c r="W295" s="13" t="s">
        <v>25</v>
      </c>
      <c r="X295" s="13" t="s">
        <v>27</v>
      </c>
      <c r="Y295" s="13" t="s">
        <v>35</v>
      </c>
      <c r="Z295" s="49" t="s">
        <v>726</v>
      </c>
      <c r="AA295" s="50" t="s">
        <v>1037</v>
      </c>
      <c r="AB295" s="50" t="s">
        <v>1037</v>
      </c>
      <c r="AC295" s="67" t="s">
        <v>1178</v>
      </c>
    </row>
    <row r="296" spans="1:29" ht="63.75" x14ac:dyDescent="0.2">
      <c r="A296" s="45">
        <v>44196</v>
      </c>
      <c r="B296" s="13" t="s">
        <v>2176</v>
      </c>
      <c r="C296" s="14" t="s">
        <v>654</v>
      </c>
      <c r="D296" s="14" t="s">
        <v>677</v>
      </c>
      <c r="E296" s="14" t="s">
        <v>709</v>
      </c>
      <c r="F296" s="14" t="s">
        <v>26</v>
      </c>
      <c r="G296" s="14" t="s">
        <v>723</v>
      </c>
      <c r="H296" s="14" t="s">
        <v>31</v>
      </c>
      <c r="I296" s="11">
        <f t="shared" si="29"/>
        <v>1</v>
      </c>
      <c r="J296" s="14" t="s">
        <v>32</v>
      </c>
      <c r="K296" s="11">
        <f t="shared" si="30"/>
        <v>2</v>
      </c>
      <c r="L296" s="14" t="s">
        <v>32</v>
      </c>
      <c r="M296" s="16">
        <f t="shared" si="31"/>
        <v>2</v>
      </c>
      <c r="N296" s="17">
        <f t="shared" si="32"/>
        <v>2</v>
      </c>
      <c r="O296" s="13" t="str">
        <f t="array" ref="O296">_xlfn.IFS(N296=1,"BAJA",N296=2,"MEDIA",N296=3,"ALTA")</f>
        <v>MEDIA</v>
      </c>
      <c r="P296" s="12"/>
      <c r="Q296" s="13" t="s">
        <v>654</v>
      </c>
      <c r="R296" s="13" t="s">
        <v>749</v>
      </c>
      <c r="S296" s="13" t="s">
        <v>725</v>
      </c>
      <c r="T296" s="13" t="s">
        <v>21</v>
      </c>
      <c r="U296" s="13" t="s">
        <v>21</v>
      </c>
      <c r="V296" s="13" t="s">
        <v>27</v>
      </c>
      <c r="W296" s="13" t="s">
        <v>25</v>
      </c>
      <c r="X296" s="13" t="s">
        <v>27</v>
      </c>
      <c r="Y296" s="13" t="s">
        <v>35</v>
      </c>
      <c r="Z296" s="49" t="s">
        <v>984</v>
      </c>
      <c r="AA296" s="50" t="s">
        <v>1037</v>
      </c>
      <c r="AB296" s="50" t="s">
        <v>1037</v>
      </c>
      <c r="AC296" s="68" t="s">
        <v>1177</v>
      </c>
    </row>
    <row r="297" spans="1:29" ht="127.5" x14ac:dyDescent="0.2">
      <c r="A297" s="45">
        <v>45658</v>
      </c>
      <c r="B297" s="58" t="s">
        <v>2382</v>
      </c>
      <c r="C297" s="14" t="s">
        <v>1189</v>
      </c>
      <c r="D297" s="14" t="s">
        <v>1533</v>
      </c>
      <c r="E297" s="14" t="s">
        <v>1534</v>
      </c>
      <c r="F297" s="14" t="s">
        <v>26</v>
      </c>
      <c r="G297" s="14" t="s">
        <v>1021</v>
      </c>
      <c r="H297" s="14" t="s">
        <v>28</v>
      </c>
      <c r="I297" s="11">
        <f t="shared" si="29"/>
        <v>2</v>
      </c>
      <c r="J297" s="14" t="s">
        <v>29</v>
      </c>
      <c r="K297" s="11">
        <f t="shared" si="30"/>
        <v>3</v>
      </c>
      <c r="L297" s="14" t="s">
        <v>29</v>
      </c>
      <c r="M297" s="16">
        <f t="shared" si="31"/>
        <v>3</v>
      </c>
      <c r="N297" s="17">
        <f t="shared" si="32"/>
        <v>3</v>
      </c>
      <c r="O297" s="13" t="str">
        <f t="array" ref="O297">_xlfn.IFS(N297=1,"BAJA",N297=2,"MEDIA",N297=3,"ALTA")</f>
        <v>ALTA</v>
      </c>
      <c r="P297" s="12"/>
      <c r="Q297" s="13" t="s">
        <v>1189</v>
      </c>
      <c r="R297" s="13" t="s">
        <v>1786</v>
      </c>
      <c r="S297" s="13" t="s">
        <v>1786</v>
      </c>
      <c r="T297" s="13" t="s">
        <v>21</v>
      </c>
      <c r="U297" s="13" t="s">
        <v>21</v>
      </c>
      <c r="V297" s="13" t="s">
        <v>744</v>
      </c>
      <c r="W297" s="13" t="s">
        <v>25</v>
      </c>
      <c r="X297" s="13" t="s">
        <v>27</v>
      </c>
      <c r="Y297" s="13" t="s">
        <v>739</v>
      </c>
      <c r="Z297" s="49" t="s">
        <v>984</v>
      </c>
      <c r="AA297" s="50" t="s">
        <v>1032</v>
      </c>
      <c r="AB297" s="50" t="s">
        <v>1032</v>
      </c>
      <c r="AC297" s="67" t="s">
        <v>2487</v>
      </c>
    </row>
    <row r="298" spans="1:29" ht="127.5" x14ac:dyDescent="0.2">
      <c r="A298" s="45">
        <v>45658</v>
      </c>
      <c r="B298" s="58" t="s">
        <v>2579</v>
      </c>
      <c r="C298" s="14" t="s">
        <v>1189</v>
      </c>
      <c r="D298" s="14" t="s">
        <v>1531</v>
      </c>
      <c r="E298" s="14" t="s">
        <v>1532</v>
      </c>
      <c r="F298" s="14" t="s">
        <v>26</v>
      </c>
      <c r="G298" s="14" t="s">
        <v>1021</v>
      </c>
      <c r="H298" s="14" t="s">
        <v>28</v>
      </c>
      <c r="I298" s="11">
        <f t="shared" si="29"/>
        <v>2</v>
      </c>
      <c r="J298" s="14" t="s">
        <v>29</v>
      </c>
      <c r="K298" s="11">
        <f t="shared" si="30"/>
        <v>3</v>
      </c>
      <c r="L298" s="14" t="s">
        <v>29</v>
      </c>
      <c r="M298" s="16">
        <f t="shared" si="31"/>
        <v>3</v>
      </c>
      <c r="N298" s="17">
        <f t="shared" si="32"/>
        <v>3</v>
      </c>
      <c r="O298" s="13" t="str">
        <f t="array" ref="O298">_xlfn.IFS(N298=1,"BAJA",N298=2,"MEDIA",N298=3,"ALTA")</f>
        <v>ALTA</v>
      </c>
      <c r="P298" s="12"/>
      <c r="Q298" s="13" t="s">
        <v>1189</v>
      </c>
      <c r="R298" s="13" t="s">
        <v>1786</v>
      </c>
      <c r="S298" s="13" t="s">
        <v>1786</v>
      </c>
      <c r="T298" s="13" t="s">
        <v>21</v>
      </c>
      <c r="U298" s="13" t="s">
        <v>21</v>
      </c>
      <c r="V298" s="13" t="s">
        <v>744</v>
      </c>
      <c r="W298" s="13" t="s">
        <v>25</v>
      </c>
      <c r="X298" s="13" t="s">
        <v>27</v>
      </c>
      <c r="Y298" s="13" t="s">
        <v>739</v>
      </c>
      <c r="Z298" s="49" t="s">
        <v>984</v>
      </c>
      <c r="AA298" s="50" t="s">
        <v>1032</v>
      </c>
      <c r="AB298" s="50" t="s">
        <v>1032</v>
      </c>
      <c r="AC298" s="67" t="s">
        <v>2487</v>
      </c>
    </row>
    <row r="299" spans="1:29" ht="102" x14ac:dyDescent="0.2">
      <c r="A299" s="45">
        <v>44561</v>
      </c>
      <c r="B299" s="14" t="s">
        <v>1998</v>
      </c>
      <c r="C299" s="14" t="s">
        <v>760</v>
      </c>
      <c r="D299" s="14" t="s">
        <v>2003</v>
      </c>
      <c r="E299" s="14" t="s">
        <v>2471</v>
      </c>
      <c r="F299" s="14" t="s">
        <v>26</v>
      </c>
      <c r="G299" s="14" t="s">
        <v>722</v>
      </c>
      <c r="H299" s="14" t="s">
        <v>40</v>
      </c>
      <c r="I299" s="11">
        <f t="shared" si="29"/>
        <v>3</v>
      </c>
      <c r="J299" s="14" t="s">
        <v>29</v>
      </c>
      <c r="K299" s="11">
        <f t="shared" si="30"/>
        <v>3</v>
      </c>
      <c r="L299" s="14" t="s">
        <v>29</v>
      </c>
      <c r="M299" s="16">
        <f t="shared" si="31"/>
        <v>3</v>
      </c>
      <c r="N299" s="17">
        <f t="shared" si="32"/>
        <v>3</v>
      </c>
      <c r="O299" s="13" t="str">
        <f t="array" ref="O299">_xlfn.IFS(N299=1,"BAJA",N299=2,"MEDIA",N299=3,"ALTA")</f>
        <v>ALTA</v>
      </c>
      <c r="P299" s="12" t="s">
        <v>884</v>
      </c>
      <c r="Q299" s="13" t="s">
        <v>2612</v>
      </c>
      <c r="R299" s="13" t="s">
        <v>830</v>
      </c>
      <c r="S299" s="13" t="s">
        <v>882</v>
      </c>
      <c r="T299" s="13" t="s">
        <v>2591</v>
      </c>
      <c r="U299" s="13" t="s">
        <v>2592</v>
      </c>
      <c r="V299" s="13" t="s">
        <v>748</v>
      </c>
      <c r="W299" s="13" t="s">
        <v>25</v>
      </c>
      <c r="X299" s="13" t="s">
        <v>27</v>
      </c>
      <c r="Y299" s="13" t="s">
        <v>739</v>
      </c>
      <c r="Z299" s="49" t="s">
        <v>984</v>
      </c>
      <c r="AA299" s="50" t="s">
        <v>1037</v>
      </c>
      <c r="AB299" s="50" t="s">
        <v>1037</v>
      </c>
      <c r="AC299" s="67" t="s">
        <v>1177</v>
      </c>
    </row>
    <row r="300" spans="1:29" ht="127.5" x14ac:dyDescent="0.2">
      <c r="A300" s="45">
        <v>45464</v>
      </c>
      <c r="B300" s="14" t="s">
        <v>2578</v>
      </c>
      <c r="C300" s="14" t="s">
        <v>1505</v>
      </c>
      <c r="D300" s="14" t="s">
        <v>1524</v>
      </c>
      <c r="E300" s="14" t="s">
        <v>1525</v>
      </c>
      <c r="F300" s="14" t="s">
        <v>26</v>
      </c>
      <c r="G300" s="14" t="s">
        <v>722</v>
      </c>
      <c r="H300" s="14" t="s">
        <v>31</v>
      </c>
      <c r="I300" s="11">
        <f t="shared" si="29"/>
        <v>1</v>
      </c>
      <c r="J300" s="14" t="s">
        <v>32</v>
      </c>
      <c r="K300" s="11">
        <f t="shared" si="30"/>
        <v>2</v>
      </c>
      <c r="L300" s="14" t="s">
        <v>32</v>
      </c>
      <c r="M300" s="16">
        <f t="shared" si="31"/>
        <v>2</v>
      </c>
      <c r="N300" s="17">
        <f t="shared" si="32"/>
        <v>2</v>
      </c>
      <c r="O300" s="13" t="str">
        <f t="array" ref="O300">_xlfn.IFS(N300=1,"BAJA",N300=2,"MEDIA",N300=3,"ALTA")</f>
        <v>MEDIA</v>
      </c>
      <c r="P300" s="12"/>
      <c r="Q300" s="13" t="s">
        <v>1505</v>
      </c>
      <c r="R300" s="13" t="s">
        <v>1780</v>
      </c>
      <c r="S300" s="13" t="s">
        <v>1781</v>
      </c>
      <c r="T300" s="13" t="s">
        <v>1782</v>
      </c>
      <c r="U300" s="13" t="s">
        <v>1783</v>
      </c>
      <c r="V300" s="13" t="s">
        <v>744</v>
      </c>
      <c r="W300" s="13" t="s">
        <v>25</v>
      </c>
      <c r="X300" s="13" t="s">
        <v>27</v>
      </c>
      <c r="Y300" s="13" t="s">
        <v>739</v>
      </c>
      <c r="Z300" s="49" t="s">
        <v>984</v>
      </c>
      <c r="AA300" s="50" t="s">
        <v>1032</v>
      </c>
      <c r="AB300" s="50" t="s">
        <v>1032</v>
      </c>
      <c r="AC300" s="67" t="s">
        <v>2487</v>
      </c>
    </row>
    <row r="301" spans="1:29" ht="63.75" x14ac:dyDescent="0.2">
      <c r="A301" s="45">
        <v>44760</v>
      </c>
      <c r="B301" s="14" t="s">
        <v>1248</v>
      </c>
      <c r="C301" s="14" t="s">
        <v>1186</v>
      </c>
      <c r="D301" s="14" t="s">
        <v>1249</v>
      </c>
      <c r="E301" s="14" t="s">
        <v>2496</v>
      </c>
      <c r="F301" s="14" t="s">
        <v>26</v>
      </c>
      <c r="G301" s="14" t="s">
        <v>722</v>
      </c>
      <c r="H301" s="14" t="s">
        <v>28</v>
      </c>
      <c r="I301" s="11">
        <f t="shared" ref="I301:I332" si="33">IF(H301="Informacion publica reservada",3,
IF(H301="Informacion publica clasificada",2,
IF(H301="Informacion publica",1,
IF(H301="No clasificada",1))))</f>
        <v>2</v>
      </c>
      <c r="J301" s="14" t="s">
        <v>29</v>
      </c>
      <c r="K301" s="11">
        <f t="shared" si="30"/>
        <v>3</v>
      </c>
      <c r="L301" s="14" t="s">
        <v>32</v>
      </c>
      <c r="M301" s="16">
        <f t="shared" si="31"/>
        <v>2</v>
      </c>
      <c r="N301" s="17">
        <f t="shared" si="32"/>
        <v>3</v>
      </c>
      <c r="O301" s="13" t="str">
        <f t="array" ref="O301">_xlfn.IFS(N301=1,"BAJA",N301=2,"MEDIA",N301=3,"ALTA")</f>
        <v>ALTA</v>
      </c>
      <c r="P301" s="12"/>
      <c r="Q301" s="13" t="s">
        <v>1186</v>
      </c>
      <c r="R301" s="13" t="s">
        <v>1727</v>
      </c>
      <c r="S301" s="13" t="s">
        <v>1739</v>
      </c>
      <c r="T301" s="13" t="s">
        <v>1728</v>
      </c>
      <c r="U301" s="13" t="s">
        <v>1729</v>
      </c>
      <c r="V301" s="13" t="s">
        <v>748</v>
      </c>
      <c r="W301" s="13" t="s">
        <v>25</v>
      </c>
      <c r="X301" s="13" t="s">
        <v>1169</v>
      </c>
      <c r="Y301" s="13" t="s">
        <v>739</v>
      </c>
      <c r="Z301" s="49" t="s">
        <v>984</v>
      </c>
      <c r="AA301" s="50" t="s">
        <v>1037</v>
      </c>
      <c r="AB301" s="50" t="s">
        <v>1037</v>
      </c>
      <c r="AC301" s="67" t="s">
        <v>1177</v>
      </c>
    </row>
    <row r="302" spans="1:29" ht="114.75" x14ac:dyDescent="0.2">
      <c r="A302" s="45">
        <v>44136</v>
      </c>
      <c r="B302" s="14" t="s">
        <v>1049</v>
      </c>
      <c r="C302" s="14" t="s">
        <v>978</v>
      </c>
      <c r="D302" s="14" t="s">
        <v>1050</v>
      </c>
      <c r="E302" s="14" t="s">
        <v>1051</v>
      </c>
      <c r="F302" s="14" t="s">
        <v>26</v>
      </c>
      <c r="G302" s="14" t="s">
        <v>722</v>
      </c>
      <c r="H302" s="14" t="s">
        <v>28</v>
      </c>
      <c r="I302" s="11">
        <f t="shared" si="33"/>
        <v>2</v>
      </c>
      <c r="J302" s="14" t="s">
        <v>29</v>
      </c>
      <c r="K302" s="11">
        <f t="shared" si="30"/>
        <v>3</v>
      </c>
      <c r="L302" s="14" t="s">
        <v>29</v>
      </c>
      <c r="M302" s="16">
        <f t="shared" si="31"/>
        <v>3</v>
      </c>
      <c r="N302" s="17">
        <f t="shared" si="32"/>
        <v>3</v>
      </c>
      <c r="O302" s="13" t="str">
        <f t="array" ref="O302">_xlfn.IFS(N302=1,"BAJA",N302=2,"MEDIA",N302=3,"ALTA")</f>
        <v>ALTA</v>
      </c>
      <c r="P302" s="12"/>
      <c r="Q302" s="13" t="s">
        <v>978</v>
      </c>
      <c r="R302" s="13" t="s">
        <v>981</v>
      </c>
      <c r="S302" s="13" t="s">
        <v>1052</v>
      </c>
      <c r="T302" s="13" t="s">
        <v>33</v>
      </c>
      <c r="U302" s="13" t="s">
        <v>1053</v>
      </c>
      <c r="V302" s="13" t="s">
        <v>744</v>
      </c>
      <c r="W302" s="13" t="s">
        <v>25</v>
      </c>
      <c r="X302" s="13" t="s">
        <v>27</v>
      </c>
      <c r="Y302" s="13" t="s">
        <v>739</v>
      </c>
      <c r="Z302" s="49" t="s">
        <v>984</v>
      </c>
      <c r="AA302" s="50" t="s">
        <v>1054</v>
      </c>
      <c r="AB302" s="50" t="s">
        <v>1054</v>
      </c>
      <c r="AC302" s="67" t="s">
        <v>1055</v>
      </c>
    </row>
    <row r="303" spans="1:29" ht="165.75" x14ac:dyDescent="0.2">
      <c r="A303" s="45">
        <v>45219</v>
      </c>
      <c r="B303" s="14" t="s">
        <v>1044</v>
      </c>
      <c r="C303" s="14" t="s">
        <v>978</v>
      </c>
      <c r="D303" s="14" t="s">
        <v>1045</v>
      </c>
      <c r="E303" s="14" t="s">
        <v>1046</v>
      </c>
      <c r="F303" s="14" t="s">
        <v>26</v>
      </c>
      <c r="G303" s="14" t="s">
        <v>722</v>
      </c>
      <c r="H303" s="14" t="s">
        <v>28</v>
      </c>
      <c r="I303" s="11">
        <f t="shared" si="33"/>
        <v>2</v>
      </c>
      <c r="J303" s="14" t="s">
        <v>29</v>
      </c>
      <c r="K303" s="11">
        <f t="shared" si="30"/>
        <v>3</v>
      </c>
      <c r="L303" s="14" t="s">
        <v>29</v>
      </c>
      <c r="M303" s="16">
        <f t="shared" si="31"/>
        <v>3</v>
      </c>
      <c r="N303" s="17">
        <f t="shared" si="32"/>
        <v>3</v>
      </c>
      <c r="O303" s="13" t="str">
        <f t="array" ref="O303">_xlfn.IFS(N303=1,"BAJA",N303=2,"MEDIA",N303=3,"ALTA")</f>
        <v>ALTA</v>
      </c>
      <c r="P303" s="12"/>
      <c r="Q303" s="13" t="s">
        <v>978</v>
      </c>
      <c r="R303" s="13" t="s">
        <v>981</v>
      </c>
      <c r="S303" s="13" t="s">
        <v>1047</v>
      </c>
      <c r="T303" s="13" t="s">
        <v>1022</v>
      </c>
      <c r="U303" s="13" t="s">
        <v>997</v>
      </c>
      <c r="V303" s="13" t="s">
        <v>744</v>
      </c>
      <c r="W303" s="13" t="s">
        <v>25</v>
      </c>
      <c r="X303" s="13" t="s">
        <v>27</v>
      </c>
      <c r="Y303" s="13" t="s">
        <v>739</v>
      </c>
      <c r="Z303" s="49" t="s">
        <v>984</v>
      </c>
      <c r="AA303" s="50" t="s">
        <v>1037</v>
      </c>
      <c r="AB303" s="50" t="s">
        <v>1037</v>
      </c>
      <c r="AC303" s="67" t="s">
        <v>1048</v>
      </c>
    </row>
    <row r="304" spans="1:29" ht="63.75" x14ac:dyDescent="0.2">
      <c r="A304" s="45">
        <v>44321</v>
      </c>
      <c r="B304" s="14" t="s">
        <v>1648</v>
      </c>
      <c r="C304" s="14" t="s">
        <v>1013</v>
      </c>
      <c r="D304" s="14" t="s">
        <v>1952</v>
      </c>
      <c r="E304" s="14" t="s">
        <v>1649</v>
      </c>
      <c r="F304" s="14" t="s">
        <v>26</v>
      </c>
      <c r="G304" s="14" t="s">
        <v>722</v>
      </c>
      <c r="H304" s="14" t="s">
        <v>28</v>
      </c>
      <c r="I304" s="11">
        <f t="shared" si="33"/>
        <v>2</v>
      </c>
      <c r="J304" s="14" t="s">
        <v>29</v>
      </c>
      <c r="K304" s="11">
        <f t="shared" si="30"/>
        <v>3</v>
      </c>
      <c r="L304" s="14" t="s">
        <v>32</v>
      </c>
      <c r="M304" s="16">
        <f t="shared" si="31"/>
        <v>2</v>
      </c>
      <c r="N304" s="17">
        <f t="shared" si="32"/>
        <v>3</v>
      </c>
      <c r="O304" s="13" t="str">
        <f t="array" ref="O304">_xlfn.IFS(N304=1,"BAJA",N304=2,"MEDIA",N304=3,"ALTA")</f>
        <v>ALTA</v>
      </c>
      <c r="P304" s="12"/>
      <c r="Q304" s="13" t="s">
        <v>1013</v>
      </c>
      <c r="R304" s="13" t="s">
        <v>85</v>
      </c>
      <c r="S304" s="13" t="s">
        <v>1799</v>
      </c>
      <c r="T304" s="13" t="s">
        <v>1728</v>
      </c>
      <c r="U304" s="13" t="s">
        <v>1790</v>
      </c>
      <c r="V304" s="13" t="s">
        <v>748</v>
      </c>
      <c r="W304" s="13" t="s">
        <v>25</v>
      </c>
      <c r="X304" s="13" t="s">
        <v>1169</v>
      </c>
      <c r="Y304" s="13" t="s">
        <v>739</v>
      </c>
      <c r="Z304" s="49" t="s">
        <v>984</v>
      </c>
      <c r="AA304" s="50" t="s">
        <v>1037</v>
      </c>
      <c r="AB304" s="50" t="s">
        <v>1037</v>
      </c>
      <c r="AC304" s="67" t="s">
        <v>1177</v>
      </c>
    </row>
    <row r="305" spans="1:29" ht="76.5" x14ac:dyDescent="0.2">
      <c r="A305" s="45">
        <v>43521</v>
      </c>
      <c r="B305" s="14" t="s">
        <v>2246</v>
      </c>
      <c r="C305" s="14" t="s">
        <v>1130</v>
      </c>
      <c r="D305" s="14" t="s">
        <v>1401</v>
      </c>
      <c r="E305" s="14" t="s">
        <v>1402</v>
      </c>
      <c r="F305" s="14" t="s">
        <v>26</v>
      </c>
      <c r="G305" s="14" t="s">
        <v>722</v>
      </c>
      <c r="H305" s="14" t="s">
        <v>28</v>
      </c>
      <c r="I305" s="11">
        <f t="shared" si="33"/>
        <v>2</v>
      </c>
      <c r="J305" s="14" t="s">
        <v>29</v>
      </c>
      <c r="K305" s="11">
        <f t="shared" si="30"/>
        <v>3</v>
      </c>
      <c r="L305" s="14" t="s">
        <v>29</v>
      </c>
      <c r="M305" s="16">
        <f t="shared" si="31"/>
        <v>3</v>
      </c>
      <c r="N305" s="17">
        <f t="shared" si="32"/>
        <v>3</v>
      </c>
      <c r="O305" s="13" t="str">
        <f t="array" ref="O305">_xlfn.IFS(N305=1,"BAJA",N305=2,"MEDIA",N305=3,"ALTA")</f>
        <v>ALTA</v>
      </c>
      <c r="P305" s="12"/>
      <c r="Q305" s="13" t="s">
        <v>1130</v>
      </c>
      <c r="R305" s="13" t="s">
        <v>1752</v>
      </c>
      <c r="S305" s="13" t="s">
        <v>1752</v>
      </c>
      <c r="T305" s="13" t="s">
        <v>1762</v>
      </c>
      <c r="U305" s="13" t="s">
        <v>21</v>
      </c>
      <c r="V305" s="13" t="s">
        <v>1759</v>
      </c>
      <c r="W305" s="13" t="s">
        <v>25</v>
      </c>
      <c r="X305" s="13" t="s">
        <v>27</v>
      </c>
      <c r="Y305" s="13" t="s">
        <v>35</v>
      </c>
      <c r="Z305" s="49" t="s">
        <v>984</v>
      </c>
      <c r="AA305" s="50" t="s">
        <v>1037</v>
      </c>
      <c r="AB305" s="50" t="s">
        <v>1037</v>
      </c>
      <c r="AC305" s="67" t="s">
        <v>1178</v>
      </c>
    </row>
    <row r="306" spans="1:29" ht="63.75" x14ac:dyDescent="0.2">
      <c r="A306" s="45">
        <v>44321</v>
      </c>
      <c r="B306" s="14" t="s">
        <v>1642</v>
      </c>
      <c r="C306" s="14" t="s">
        <v>1013</v>
      </c>
      <c r="D306" s="14" t="s">
        <v>1954</v>
      </c>
      <c r="E306" s="14" t="s">
        <v>1643</v>
      </c>
      <c r="F306" s="14" t="s">
        <v>26</v>
      </c>
      <c r="G306" s="14" t="s">
        <v>1006</v>
      </c>
      <c r="H306" s="14" t="s">
        <v>28</v>
      </c>
      <c r="I306" s="11">
        <f t="shared" si="33"/>
        <v>2</v>
      </c>
      <c r="J306" s="14" t="s">
        <v>29</v>
      </c>
      <c r="K306" s="11">
        <f t="shared" si="30"/>
        <v>3</v>
      </c>
      <c r="L306" s="14" t="s">
        <v>32</v>
      </c>
      <c r="M306" s="16">
        <f t="shared" si="31"/>
        <v>2</v>
      </c>
      <c r="N306" s="17">
        <f t="shared" si="32"/>
        <v>3</v>
      </c>
      <c r="O306" s="13" t="str">
        <f t="array" ref="O306">_xlfn.IFS(N306=1,"BAJA",N306=2,"MEDIA",N306=3,"ALTA")</f>
        <v>ALTA</v>
      </c>
      <c r="P306" s="12"/>
      <c r="Q306" s="13" t="s">
        <v>1013</v>
      </c>
      <c r="R306" s="13" t="s">
        <v>85</v>
      </c>
      <c r="S306" s="13" t="s">
        <v>1794</v>
      </c>
      <c r="T306" s="13" t="s">
        <v>1728</v>
      </c>
      <c r="U306" s="13" t="s">
        <v>1790</v>
      </c>
      <c r="V306" s="13" t="s">
        <v>748</v>
      </c>
      <c r="W306" s="13" t="s">
        <v>25</v>
      </c>
      <c r="X306" s="13" t="s">
        <v>1169</v>
      </c>
      <c r="Y306" s="13" t="s">
        <v>739</v>
      </c>
      <c r="Z306" s="49" t="s">
        <v>984</v>
      </c>
      <c r="AA306" s="50" t="s">
        <v>1037</v>
      </c>
      <c r="AB306" s="50" t="s">
        <v>1037</v>
      </c>
      <c r="AC306" s="67" t="s">
        <v>1177</v>
      </c>
    </row>
    <row r="307" spans="1:29" ht="63.75" x14ac:dyDescent="0.2">
      <c r="A307" s="45">
        <v>44196</v>
      </c>
      <c r="B307" s="13" t="s">
        <v>2177</v>
      </c>
      <c r="C307" s="14" t="s">
        <v>654</v>
      </c>
      <c r="D307" s="14" t="s">
        <v>678</v>
      </c>
      <c r="E307" s="14" t="s">
        <v>710</v>
      </c>
      <c r="F307" s="14" t="s">
        <v>26</v>
      </c>
      <c r="G307" s="14" t="s">
        <v>723</v>
      </c>
      <c r="H307" s="14" t="s">
        <v>31</v>
      </c>
      <c r="I307" s="11">
        <f t="shared" si="33"/>
        <v>1</v>
      </c>
      <c r="J307" s="14" t="s">
        <v>32</v>
      </c>
      <c r="K307" s="11">
        <f t="shared" si="30"/>
        <v>2</v>
      </c>
      <c r="L307" s="14" t="s">
        <v>32</v>
      </c>
      <c r="M307" s="16">
        <f t="shared" si="31"/>
        <v>2</v>
      </c>
      <c r="N307" s="17">
        <f t="shared" si="32"/>
        <v>2</v>
      </c>
      <c r="O307" s="13" t="str">
        <f t="array" ref="O307">_xlfn.IFS(N307=1,"BAJA",N307=2,"MEDIA",N307=3,"ALTA")</f>
        <v>MEDIA</v>
      </c>
      <c r="P307" s="12"/>
      <c r="Q307" s="13" t="s">
        <v>654</v>
      </c>
      <c r="R307" s="13" t="s">
        <v>749</v>
      </c>
      <c r="S307" s="13" t="s">
        <v>725</v>
      </c>
      <c r="T307" s="13" t="s">
        <v>21</v>
      </c>
      <c r="U307" s="13" t="s">
        <v>21</v>
      </c>
      <c r="V307" s="13" t="s">
        <v>27</v>
      </c>
      <c r="W307" s="13" t="s">
        <v>25</v>
      </c>
      <c r="X307" s="13" t="s">
        <v>27</v>
      </c>
      <c r="Y307" s="13" t="s">
        <v>35</v>
      </c>
      <c r="Z307" s="49" t="s">
        <v>726</v>
      </c>
      <c r="AA307" s="50" t="s">
        <v>1037</v>
      </c>
      <c r="AB307" s="50" t="s">
        <v>1037</v>
      </c>
      <c r="AC307" s="68" t="s">
        <v>1177</v>
      </c>
    </row>
    <row r="308" spans="1:29" s="35" customFormat="1" ht="153" x14ac:dyDescent="0.2">
      <c r="A308" s="45">
        <v>45716</v>
      </c>
      <c r="B308" s="14" t="s">
        <v>1064</v>
      </c>
      <c r="C308" s="14" t="s">
        <v>978</v>
      </c>
      <c r="D308" s="14" t="s">
        <v>1065</v>
      </c>
      <c r="E308" s="14" t="s">
        <v>1066</v>
      </c>
      <c r="F308" s="14" t="s">
        <v>26</v>
      </c>
      <c r="G308" s="14" t="s">
        <v>722</v>
      </c>
      <c r="H308" s="14" t="s">
        <v>28</v>
      </c>
      <c r="I308" s="11">
        <f t="shared" si="33"/>
        <v>2</v>
      </c>
      <c r="J308" s="14" t="s">
        <v>29</v>
      </c>
      <c r="K308" s="11">
        <f t="shared" ref="K308:K339" si="34">IF(J308="Alta",3,
IF(J308="Media",2,
IF(J308="Baja",1,
IF(J308="No clasificada",1))))</f>
        <v>3</v>
      </c>
      <c r="L308" s="14" t="s">
        <v>29</v>
      </c>
      <c r="M308" s="16">
        <f t="shared" ref="M308:M339" si="35">IF(L308="Alta",3,
IF(L308="Media",2,
IF(L308="Baja",1,
IF(L308="No clasificada",1))))</f>
        <v>3</v>
      </c>
      <c r="N308" s="17">
        <f t="shared" ref="N308:N339" si="36">ROUNDUP(((I308+K308+M308)/3),0)</f>
        <v>3</v>
      </c>
      <c r="O308" s="13" t="str">
        <f t="array" ref="O308">_xlfn.IFS(N308=1,"BAJA",N308=2,"MEDIA",N308=3,"ALTA")</f>
        <v>ALTA</v>
      </c>
      <c r="P308" s="12"/>
      <c r="Q308" s="13" t="s">
        <v>978</v>
      </c>
      <c r="R308" s="13" t="s">
        <v>981</v>
      </c>
      <c r="S308" s="13" t="s">
        <v>982</v>
      </c>
      <c r="T308" s="13" t="s">
        <v>33</v>
      </c>
      <c r="U308" s="13" t="s">
        <v>1059</v>
      </c>
      <c r="V308" s="13" t="s">
        <v>748</v>
      </c>
      <c r="W308" s="13" t="s">
        <v>25</v>
      </c>
      <c r="X308" s="13" t="s">
        <v>27</v>
      </c>
      <c r="Y308" s="13" t="s">
        <v>739</v>
      </c>
      <c r="Z308" s="49" t="s">
        <v>984</v>
      </c>
      <c r="AA308" s="50" t="s">
        <v>1032</v>
      </c>
      <c r="AB308" s="50" t="s">
        <v>1032</v>
      </c>
      <c r="AC308" s="67" t="s">
        <v>1067</v>
      </c>
    </row>
    <row r="309" spans="1:29" ht="63.75" x14ac:dyDescent="0.2">
      <c r="A309" s="45">
        <v>44551</v>
      </c>
      <c r="B309" s="14" t="s">
        <v>2210</v>
      </c>
      <c r="C309" s="14" t="s">
        <v>760</v>
      </c>
      <c r="D309" s="14" t="s">
        <v>2470</v>
      </c>
      <c r="E309" s="14" t="s">
        <v>855</v>
      </c>
      <c r="F309" s="14" t="s">
        <v>44</v>
      </c>
      <c r="G309" s="14" t="s">
        <v>2475</v>
      </c>
      <c r="H309" s="14" t="s">
        <v>31</v>
      </c>
      <c r="I309" s="11">
        <f t="shared" si="33"/>
        <v>1</v>
      </c>
      <c r="J309" s="14" t="s">
        <v>29</v>
      </c>
      <c r="K309" s="11">
        <f t="shared" si="34"/>
        <v>3</v>
      </c>
      <c r="L309" s="14" t="s">
        <v>29</v>
      </c>
      <c r="M309" s="16">
        <f t="shared" si="35"/>
        <v>3</v>
      </c>
      <c r="N309" s="17">
        <f t="shared" si="36"/>
        <v>3</v>
      </c>
      <c r="O309" s="13" t="str">
        <f t="array" ref="O309">_xlfn.IFS(N309=1,"BAJA",N309=2,"MEDIA",N309=3,"ALTA")</f>
        <v>ALTA</v>
      </c>
      <c r="P309" s="12" t="s">
        <v>856</v>
      </c>
      <c r="Q309" s="13" t="s">
        <v>2612</v>
      </c>
      <c r="R309" s="13" t="s">
        <v>830</v>
      </c>
      <c r="S309" s="13" t="s">
        <v>831</v>
      </c>
      <c r="T309" s="13" t="s">
        <v>857</v>
      </c>
      <c r="U309" s="13" t="s">
        <v>21</v>
      </c>
      <c r="V309" s="13" t="s">
        <v>21</v>
      </c>
      <c r="W309" s="13" t="s">
        <v>21</v>
      </c>
      <c r="X309" s="13" t="s">
        <v>39</v>
      </c>
      <c r="Y309" s="13" t="s">
        <v>739</v>
      </c>
      <c r="Z309" s="49" t="s">
        <v>984</v>
      </c>
      <c r="AA309" s="50" t="s">
        <v>1037</v>
      </c>
      <c r="AB309" s="50" t="s">
        <v>1111</v>
      </c>
      <c r="AC309" s="67" t="s">
        <v>1177</v>
      </c>
    </row>
    <row r="310" spans="1:29" ht="63.75" x14ac:dyDescent="0.2">
      <c r="A310" s="45">
        <v>44321</v>
      </c>
      <c r="B310" s="14" t="s">
        <v>1631</v>
      </c>
      <c r="C310" s="14" t="s">
        <v>1013</v>
      </c>
      <c r="D310" s="14" t="s">
        <v>1945</v>
      </c>
      <c r="E310" s="14" t="s">
        <v>1632</v>
      </c>
      <c r="F310" s="14" t="s">
        <v>26</v>
      </c>
      <c r="G310" s="14" t="s">
        <v>722</v>
      </c>
      <c r="H310" s="14" t="s">
        <v>28</v>
      </c>
      <c r="I310" s="11">
        <f t="shared" si="33"/>
        <v>2</v>
      </c>
      <c r="J310" s="14" t="s">
        <v>29</v>
      </c>
      <c r="K310" s="11">
        <f t="shared" si="34"/>
        <v>3</v>
      </c>
      <c r="L310" s="14" t="s">
        <v>32</v>
      </c>
      <c r="M310" s="16">
        <f t="shared" si="35"/>
        <v>2</v>
      </c>
      <c r="N310" s="17">
        <f t="shared" si="36"/>
        <v>3</v>
      </c>
      <c r="O310" s="13" t="str">
        <f t="array" ref="O310">_xlfn.IFS(N310=1,"BAJA",N310=2,"MEDIA",N310=3,"ALTA")</f>
        <v>ALTA</v>
      </c>
      <c r="P310" s="12"/>
      <c r="Q310" s="13" t="s">
        <v>1013</v>
      </c>
      <c r="R310" s="13" t="s">
        <v>85</v>
      </c>
      <c r="S310" s="13" t="s">
        <v>1795</v>
      </c>
      <c r="T310" s="13" t="s">
        <v>1728</v>
      </c>
      <c r="U310" s="13" t="s">
        <v>1790</v>
      </c>
      <c r="V310" s="13" t="s">
        <v>748</v>
      </c>
      <c r="W310" s="13" t="s">
        <v>25</v>
      </c>
      <c r="X310" s="13" t="s">
        <v>27</v>
      </c>
      <c r="Y310" s="13" t="s">
        <v>739</v>
      </c>
      <c r="Z310" s="49" t="s">
        <v>984</v>
      </c>
      <c r="AA310" s="50" t="s">
        <v>1037</v>
      </c>
      <c r="AB310" s="50" t="s">
        <v>1037</v>
      </c>
      <c r="AC310" s="67" t="s">
        <v>1177</v>
      </c>
    </row>
    <row r="311" spans="1:29" ht="63.75" x14ac:dyDescent="0.2">
      <c r="A311" s="45">
        <v>44562</v>
      </c>
      <c r="B311" s="14" t="s">
        <v>1358</v>
      </c>
      <c r="C311" s="14" t="s">
        <v>1130</v>
      </c>
      <c r="D311" s="14" t="s">
        <v>2550</v>
      </c>
      <c r="E311" s="14" t="s">
        <v>2553</v>
      </c>
      <c r="F311" s="14" t="s">
        <v>26</v>
      </c>
      <c r="G311" s="14" t="s">
        <v>722</v>
      </c>
      <c r="H311" s="14" t="s">
        <v>28</v>
      </c>
      <c r="I311" s="11">
        <f t="shared" si="33"/>
        <v>2</v>
      </c>
      <c r="J311" s="14" t="s">
        <v>32</v>
      </c>
      <c r="K311" s="11">
        <f t="shared" si="34"/>
        <v>2</v>
      </c>
      <c r="L311" s="14" t="s">
        <v>32</v>
      </c>
      <c r="M311" s="16">
        <f t="shared" si="35"/>
        <v>2</v>
      </c>
      <c r="N311" s="17">
        <f t="shared" si="36"/>
        <v>2</v>
      </c>
      <c r="O311" s="13" t="str">
        <f t="array" ref="O311">_xlfn.IFS(N311=1,"BAJA",N311=2,"MEDIA",N311=3,"ALTA")</f>
        <v>MEDIA</v>
      </c>
      <c r="P311" s="12"/>
      <c r="Q311" s="13" t="s">
        <v>1130</v>
      </c>
      <c r="R311" s="13" t="s">
        <v>1752</v>
      </c>
      <c r="S311" s="13" t="s">
        <v>1752</v>
      </c>
      <c r="T311" s="13" t="s">
        <v>1731</v>
      </c>
      <c r="U311" s="13" t="s">
        <v>21</v>
      </c>
      <c r="V311" s="13" t="s">
        <v>748</v>
      </c>
      <c r="W311" s="13" t="s">
        <v>25</v>
      </c>
      <c r="X311" s="13" t="s">
        <v>27</v>
      </c>
      <c r="Y311" s="13" t="s">
        <v>35</v>
      </c>
      <c r="Z311" s="49" t="s">
        <v>984</v>
      </c>
      <c r="AA311" s="50" t="s">
        <v>1037</v>
      </c>
      <c r="AB311" s="50" t="s">
        <v>1037</v>
      </c>
      <c r="AC311" s="67" t="s">
        <v>2489</v>
      </c>
    </row>
    <row r="312" spans="1:29" ht="63.75" x14ac:dyDescent="0.2">
      <c r="A312" s="45">
        <v>45292</v>
      </c>
      <c r="B312" s="14" t="s">
        <v>2340</v>
      </c>
      <c r="C312" s="14" t="s">
        <v>1130</v>
      </c>
      <c r="D312" s="14" t="s">
        <v>1911</v>
      </c>
      <c r="E312" s="14" t="s">
        <v>1381</v>
      </c>
      <c r="F312" s="14" t="s">
        <v>44</v>
      </c>
      <c r="G312" s="14" t="s">
        <v>1919</v>
      </c>
      <c r="H312" s="14" t="s">
        <v>31</v>
      </c>
      <c r="I312" s="11">
        <f t="shared" si="33"/>
        <v>1</v>
      </c>
      <c r="J312" s="14" t="s">
        <v>29</v>
      </c>
      <c r="K312" s="11">
        <f t="shared" si="34"/>
        <v>3</v>
      </c>
      <c r="L312" s="14" t="s">
        <v>29</v>
      </c>
      <c r="M312" s="16">
        <f t="shared" si="35"/>
        <v>3</v>
      </c>
      <c r="N312" s="17">
        <f t="shared" si="36"/>
        <v>3</v>
      </c>
      <c r="O312" s="13" t="str">
        <f t="array" ref="O312">_xlfn.IFS(N312=1,"BAJA",N312=2,"MEDIA",N312=3,"ALTA")</f>
        <v>ALTA</v>
      </c>
      <c r="P312" s="12"/>
      <c r="Q312" s="13" t="s">
        <v>1130</v>
      </c>
      <c r="R312" s="13" t="s">
        <v>1752</v>
      </c>
      <c r="S312" s="13" t="s">
        <v>1752</v>
      </c>
      <c r="T312" s="13" t="s">
        <v>1756</v>
      </c>
      <c r="U312" s="13" t="s">
        <v>21</v>
      </c>
      <c r="V312" s="13" t="s">
        <v>21</v>
      </c>
      <c r="W312" s="13" t="s">
        <v>25</v>
      </c>
      <c r="X312" s="13" t="s">
        <v>27</v>
      </c>
      <c r="Y312" s="13" t="s">
        <v>35</v>
      </c>
      <c r="Z312" s="49" t="s">
        <v>740</v>
      </c>
      <c r="AA312" s="50" t="s">
        <v>741</v>
      </c>
      <c r="AB312" s="50" t="s">
        <v>742</v>
      </c>
      <c r="AC312" s="67" t="s">
        <v>1177</v>
      </c>
    </row>
    <row r="313" spans="1:29" ht="63.75" x14ac:dyDescent="0.2">
      <c r="A313" s="45">
        <v>45292</v>
      </c>
      <c r="B313" s="14" t="s">
        <v>2338</v>
      </c>
      <c r="C313" s="14" t="s">
        <v>1130</v>
      </c>
      <c r="D313" s="14" t="s">
        <v>1912</v>
      </c>
      <c r="E313" s="14" t="s">
        <v>1381</v>
      </c>
      <c r="F313" s="14" t="s">
        <v>44</v>
      </c>
      <c r="G313" s="14" t="s">
        <v>1919</v>
      </c>
      <c r="H313" s="14" t="s">
        <v>31</v>
      </c>
      <c r="I313" s="11">
        <f t="shared" si="33"/>
        <v>1</v>
      </c>
      <c r="J313" s="14" t="s">
        <v>29</v>
      </c>
      <c r="K313" s="11">
        <f t="shared" si="34"/>
        <v>3</v>
      </c>
      <c r="L313" s="14" t="s">
        <v>29</v>
      </c>
      <c r="M313" s="16">
        <f t="shared" si="35"/>
        <v>3</v>
      </c>
      <c r="N313" s="17">
        <f t="shared" si="36"/>
        <v>3</v>
      </c>
      <c r="O313" s="13" t="str">
        <f t="array" ref="O313">_xlfn.IFS(N313=1,"BAJA",N313=2,"MEDIA",N313=3,"ALTA")</f>
        <v>ALTA</v>
      </c>
      <c r="P313" s="12"/>
      <c r="Q313" s="13" t="s">
        <v>1130</v>
      </c>
      <c r="R313" s="13" t="s">
        <v>1752</v>
      </c>
      <c r="S313" s="13" t="s">
        <v>1752</v>
      </c>
      <c r="T313" s="13" t="s">
        <v>1756</v>
      </c>
      <c r="U313" s="13" t="s">
        <v>21</v>
      </c>
      <c r="V313" s="13" t="s">
        <v>21</v>
      </c>
      <c r="W313" s="13" t="s">
        <v>25</v>
      </c>
      <c r="X313" s="13" t="s">
        <v>27</v>
      </c>
      <c r="Y313" s="13" t="s">
        <v>35</v>
      </c>
      <c r="Z313" s="49" t="s">
        <v>740</v>
      </c>
      <c r="AA313" s="50" t="s">
        <v>741</v>
      </c>
      <c r="AB313" s="50" t="s">
        <v>742</v>
      </c>
      <c r="AC313" s="67" t="s">
        <v>1177</v>
      </c>
    </row>
    <row r="314" spans="1:29" ht="63.75" x14ac:dyDescent="0.2">
      <c r="A314" s="45">
        <v>44321</v>
      </c>
      <c r="B314" s="14" t="s">
        <v>1627</v>
      </c>
      <c r="C314" s="14" t="s">
        <v>1013</v>
      </c>
      <c r="D314" s="14" t="s">
        <v>1981</v>
      </c>
      <c r="E314" s="14" t="s">
        <v>1628</v>
      </c>
      <c r="F314" s="14" t="s">
        <v>26</v>
      </c>
      <c r="G314" s="14" t="s">
        <v>2478</v>
      </c>
      <c r="H314" s="14" t="s">
        <v>31</v>
      </c>
      <c r="I314" s="11">
        <f t="shared" si="33"/>
        <v>1</v>
      </c>
      <c r="J314" s="14" t="s">
        <v>29</v>
      </c>
      <c r="K314" s="11">
        <f t="shared" si="34"/>
        <v>3</v>
      </c>
      <c r="L314" s="14" t="s">
        <v>32</v>
      </c>
      <c r="M314" s="16">
        <f t="shared" si="35"/>
        <v>2</v>
      </c>
      <c r="N314" s="17">
        <f t="shared" si="36"/>
        <v>2</v>
      </c>
      <c r="O314" s="13" t="str">
        <f t="array" ref="O314">_xlfn.IFS(N314=1,"BAJA",N314=2,"MEDIA",N314=3,"ALTA")</f>
        <v>MEDIA</v>
      </c>
      <c r="P314" s="12"/>
      <c r="Q314" s="13" t="s">
        <v>1013</v>
      </c>
      <c r="R314" s="13" t="s">
        <v>85</v>
      </c>
      <c r="S314" s="13" t="s">
        <v>1794</v>
      </c>
      <c r="T314" s="13" t="s">
        <v>1728</v>
      </c>
      <c r="U314" s="13" t="s">
        <v>1790</v>
      </c>
      <c r="V314" s="13" t="s">
        <v>748</v>
      </c>
      <c r="W314" s="13" t="s">
        <v>25</v>
      </c>
      <c r="X314" s="13" t="s">
        <v>27</v>
      </c>
      <c r="Y314" s="13" t="s">
        <v>739</v>
      </c>
      <c r="Z314" s="49" t="s">
        <v>726</v>
      </c>
      <c r="AA314" s="50" t="s">
        <v>1037</v>
      </c>
      <c r="AB314" s="50" t="s">
        <v>1037</v>
      </c>
      <c r="AC314" s="67" t="s">
        <v>1177</v>
      </c>
    </row>
    <row r="315" spans="1:29" s="35" customFormat="1" ht="63.75" x14ac:dyDescent="0.2">
      <c r="A315" s="45">
        <v>44321</v>
      </c>
      <c r="B315" s="14" t="s">
        <v>1633</v>
      </c>
      <c r="C315" s="14" t="s">
        <v>1013</v>
      </c>
      <c r="D315" s="14" t="s">
        <v>1946</v>
      </c>
      <c r="E315" s="14" t="s">
        <v>1634</v>
      </c>
      <c r="F315" s="14" t="s">
        <v>26</v>
      </c>
      <c r="G315" s="14" t="s">
        <v>722</v>
      </c>
      <c r="H315" s="14" t="s">
        <v>31</v>
      </c>
      <c r="I315" s="11">
        <f t="shared" si="33"/>
        <v>1</v>
      </c>
      <c r="J315" s="14" t="s">
        <v>29</v>
      </c>
      <c r="K315" s="11">
        <f t="shared" si="34"/>
        <v>3</v>
      </c>
      <c r="L315" s="14" t="s">
        <v>32</v>
      </c>
      <c r="M315" s="16">
        <f t="shared" si="35"/>
        <v>2</v>
      </c>
      <c r="N315" s="17">
        <f t="shared" si="36"/>
        <v>2</v>
      </c>
      <c r="O315" s="13" t="str">
        <f t="array" ref="O315">_xlfn.IFS(N315=1,"BAJA",N315=2,"MEDIA",N315=3,"ALTA")</f>
        <v>MEDIA</v>
      </c>
      <c r="P315" s="12"/>
      <c r="Q315" s="13" t="s">
        <v>1013</v>
      </c>
      <c r="R315" s="13" t="s">
        <v>85</v>
      </c>
      <c r="S315" s="13" t="s">
        <v>1795</v>
      </c>
      <c r="T315" s="13" t="s">
        <v>1728</v>
      </c>
      <c r="U315" s="13" t="s">
        <v>1796</v>
      </c>
      <c r="V315" s="13" t="s">
        <v>748</v>
      </c>
      <c r="W315" s="13" t="s">
        <v>25</v>
      </c>
      <c r="X315" s="13" t="s">
        <v>27</v>
      </c>
      <c r="Y315" s="13" t="s">
        <v>739</v>
      </c>
      <c r="Z315" s="49" t="s">
        <v>726</v>
      </c>
      <c r="AA315" s="50" t="s">
        <v>1037</v>
      </c>
      <c r="AB315" s="50" t="s">
        <v>1037</v>
      </c>
      <c r="AC315" s="67" t="s">
        <v>1177</v>
      </c>
    </row>
    <row r="316" spans="1:29" ht="51" x14ac:dyDescent="0.2">
      <c r="A316" s="45">
        <v>45469</v>
      </c>
      <c r="B316" s="14" t="s">
        <v>2402</v>
      </c>
      <c r="C316" s="14" t="s">
        <v>1179</v>
      </c>
      <c r="D316" s="14" t="s">
        <v>1821</v>
      </c>
      <c r="E316" s="14" t="s">
        <v>1822</v>
      </c>
      <c r="F316" s="14" t="s">
        <v>26</v>
      </c>
      <c r="G316" s="14" t="s">
        <v>1823</v>
      </c>
      <c r="H316" s="14" t="s">
        <v>31</v>
      </c>
      <c r="I316" s="11">
        <f t="shared" si="33"/>
        <v>1</v>
      </c>
      <c r="J316" s="14" t="s">
        <v>34</v>
      </c>
      <c r="K316" s="11">
        <f t="shared" si="34"/>
        <v>1</v>
      </c>
      <c r="L316" s="14" t="s">
        <v>34</v>
      </c>
      <c r="M316" s="16">
        <f t="shared" si="35"/>
        <v>1</v>
      </c>
      <c r="N316" s="17">
        <f t="shared" si="36"/>
        <v>1</v>
      </c>
      <c r="O316" s="13" t="str">
        <f t="array" ref="O316">_xlfn.IFS(N316=1,"BAJA",N316=2,"MEDIA",N316=3,"ALTA")</f>
        <v>BAJA</v>
      </c>
      <c r="P316" s="12"/>
      <c r="Q316" s="13" t="s">
        <v>1179</v>
      </c>
      <c r="R316" s="13" t="s">
        <v>1882</v>
      </c>
      <c r="S316" s="13" t="s">
        <v>1883</v>
      </c>
      <c r="T316" s="13" t="s">
        <v>148</v>
      </c>
      <c r="U316" s="13" t="s">
        <v>1888</v>
      </c>
      <c r="V316" s="13" t="s">
        <v>21</v>
      </c>
      <c r="W316" s="13" t="s">
        <v>25</v>
      </c>
      <c r="X316" s="13" t="s">
        <v>27</v>
      </c>
      <c r="Y316" s="13" t="s">
        <v>35</v>
      </c>
      <c r="Z316" s="49" t="s">
        <v>726</v>
      </c>
      <c r="AA316" s="50" t="s">
        <v>1037</v>
      </c>
      <c r="AB316" s="50" t="s">
        <v>1037</v>
      </c>
      <c r="AC316" s="67" t="s">
        <v>1178</v>
      </c>
    </row>
    <row r="317" spans="1:29" ht="51" x14ac:dyDescent="0.2">
      <c r="A317" s="45">
        <v>45854</v>
      </c>
      <c r="B317" s="14" t="s">
        <v>2426</v>
      </c>
      <c r="C317" s="14" t="s">
        <v>1179</v>
      </c>
      <c r="D317" s="14" t="s">
        <v>1877</v>
      </c>
      <c r="E317" s="14" t="s">
        <v>1878</v>
      </c>
      <c r="F317" s="14" t="s">
        <v>26</v>
      </c>
      <c r="G317" s="14" t="s">
        <v>1820</v>
      </c>
      <c r="H317" s="14" t="s">
        <v>31</v>
      </c>
      <c r="I317" s="11">
        <f t="shared" si="33"/>
        <v>1</v>
      </c>
      <c r="J317" s="14" t="s">
        <v>34</v>
      </c>
      <c r="K317" s="11">
        <f t="shared" si="34"/>
        <v>1</v>
      </c>
      <c r="L317" s="14" t="s">
        <v>34</v>
      </c>
      <c r="M317" s="16">
        <f t="shared" si="35"/>
        <v>1</v>
      </c>
      <c r="N317" s="17">
        <f t="shared" si="36"/>
        <v>1</v>
      </c>
      <c r="O317" s="13" t="str">
        <f t="array" ref="O317">_xlfn.IFS(N317=1,"BAJA",N317=2,"MEDIA",N317=3,"ALTA")</f>
        <v>BAJA</v>
      </c>
      <c r="P317" s="12"/>
      <c r="Q317" s="13" t="s">
        <v>1179</v>
      </c>
      <c r="R317" s="13" t="s">
        <v>1882</v>
      </c>
      <c r="S317" s="13" t="s">
        <v>1883</v>
      </c>
      <c r="T317" s="13" t="s">
        <v>148</v>
      </c>
      <c r="U317" s="13" t="s">
        <v>1888</v>
      </c>
      <c r="V317" s="13" t="s">
        <v>1898</v>
      </c>
      <c r="W317" s="13" t="s">
        <v>25</v>
      </c>
      <c r="X317" s="13" t="s">
        <v>27</v>
      </c>
      <c r="Y317" s="13" t="s">
        <v>739</v>
      </c>
      <c r="Z317" s="49" t="s">
        <v>726</v>
      </c>
      <c r="AA317" s="50" t="s">
        <v>1037</v>
      </c>
      <c r="AB317" s="50" t="s">
        <v>1037</v>
      </c>
      <c r="AC317" s="67" t="s">
        <v>1178</v>
      </c>
    </row>
    <row r="318" spans="1:29" ht="63.75" x14ac:dyDescent="0.2">
      <c r="A318" s="45">
        <v>45854</v>
      </c>
      <c r="B318" s="14" t="s">
        <v>2427</v>
      </c>
      <c r="C318" s="14" t="s">
        <v>1179</v>
      </c>
      <c r="D318" s="14" t="s">
        <v>1879</v>
      </c>
      <c r="E318" s="14" t="s">
        <v>1880</v>
      </c>
      <c r="F318" s="14" t="s">
        <v>26</v>
      </c>
      <c r="G318" s="14" t="s">
        <v>1820</v>
      </c>
      <c r="H318" s="14" t="s">
        <v>40</v>
      </c>
      <c r="I318" s="11">
        <f t="shared" si="33"/>
        <v>3</v>
      </c>
      <c r="J318" s="14" t="s">
        <v>29</v>
      </c>
      <c r="K318" s="11">
        <f t="shared" si="34"/>
        <v>3</v>
      </c>
      <c r="L318" s="14" t="s">
        <v>29</v>
      </c>
      <c r="M318" s="16">
        <f t="shared" si="35"/>
        <v>3</v>
      </c>
      <c r="N318" s="17">
        <f t="shared" si="36"/>
        <v>3</v>
      </c>
      <c r="O318" s="13" t="str">
        <f t="array" ref="O318">_xlfn.IFS(N318=1,"BAJA",N318=2,"MEDIA",N318=3,"ALTA")</f>
        <v>ALTA</v>
      </c>
      <c r="P318" s="12"/>
      <c r="Q318" s="13" t="s">
        <v>1179</v>
      </c>
      <c r="R318" s="13" t="s">
        <v>1882</v>
      </c>
      <c r="S318" s="13" t="s">
        <v>1899</v>
      </c>
      <c r="T318" s="13" t="s">
        <v>148</v>
      </c>
      <c r="U318" s="13" t="s">
        <v>1888</v>
      </c>
      <c r="V318" s="13" t="s">
        <v>1898</v>
      </c>
      <c r="W318" s="13" t="s">
        <v>25</v>
      </c>
      <c r="X318" s="13" t="s">
        <v>27</v>
      </c>
      <c r="Y318" s="13" t="s">
        <v>739</v>
      </c>
      <c r="Z318" s="49" t="s">
        <v>740</v>
      </c>
      <c r="AA318" s="50" t="s">
        <v>1037</v>
      </c>
      <c r="AB318" s="50" t="s">
        <v>1037</v>
      </c>
      <c r="AC318" s="67" t="s">
        <v>1180</v>
      </c>
    </row>
    <row r="319" spans="1:29" ht="51" x14ac:dyDescent="0.2">
      <c r="A319" s="45">
        <v>45124</v>
      </c>
      <c r="B319" s="14" t="s">
        <v>2341</v>
      </c>
      <c r="C319" s="14" t="s">
        <v>1130</v>
      </c>
      <c r="D319" s="14" t="s">
        <v>1908</v>
      </c>
      <c r="E319" s="14" t="s">
        <v>1381</v>
      </c>
      <c r="F319" s="14" t="s">
        <v>44</v>
      </c>
      <c r="G319" s="14" t="s">
        <v>1919</v>
      </c>
      <c r="H319" s="14" t="s">
        <v>31</v>
      </c>
      <c r="I319" s="11">
        <f t="shared" si="33"/>
        <v>1</v>
      </c>
      <c r="J319" s="14" t="s">
        <v>29</v>
      </c>
      <c r="K319" s="11">
        <f t="shared" si="34"/>
        <v>3</v>
      </c>
      <c r="L319" s="14" t="s">
        <v>29</v>
      </c>
      <c r="M319" s="16">
        <f t="shared" si="35"/>
        <v>3</v>
      </c>
      <c r="N319" s="17">
        <f t="shared" si="36"/>
        <v>3</v>
      </c>
      <c r="O319" s="13" t="str">
        <f t="array" ref="O319">_xlfn.IFS(N319=1,"BAJA",N319=2,"MEDIA",N319=3,"ALTA")</f>
        <v>ALTA</v>
      </c>
      <c r="P319" s="12"/>
      <c r="Q319" s="13" t="s">
        <v>1130</v>
      </c>
      <c r="R319" s="13" t="s">
        <v>1752</v>
      </c>
      <c r="S319" s="13" t="s">
        <v>1752</v>
      </c>
      <c r="T319" s="13" t="s">
        <v>1756</v>
      </c>
      <c r="U319" s="13" t="s">
        <v>21</v>
      </c>
      <c r="V319" s="13" t="s">
        <v>21</v>
      </c>
      <c r="W319" s="13" t="s">
        <v>25</v>
      </c>
      <c r="X319" s="13" t="s">
        <v>27</v>
      </c>
      <c r="Y319" s="13" t="s">
        <v>35</v>
      </c>
      <c r="Z319" s="49" t="s">
        <v>726</v>
      </c>
      <c r="AA319" s="50" t="s">
        <v>1037</v>
      </c>
      <c r="AB319" s="50" t="s">
        <v>1037</v>
      </c>
      <c r="AC319" s="67" t="s">
        <v>1178</v>
      </c>
    </row>
    <row r="320" spans="1:29" ht="63.75" x14ac:dyDescent="0.2">
      <c r="A320" s="45">
        <v>45292</v>
      </c>
      <c r="B320" s="14" t="s">
        <v>2255</v>
      </c>
      <c r="C320" s="14" t="s">
        <v>1130</v>
      </c>
      <c r="D320" s="14" t="s">
        <v>1910</v>
      </c>
      <c r="E320" s="14" t="s">
        <v>1381</v>
      </c>
      <c r="F320" s="14" t="s">
        <v>44</v>
      </c>
      <c r="G320" s="14" t="s">
        <v>1919</v>
      </c>
      <c r="H320" s="14" t="s">
        <v>31</v>
      </c>
      <c r="I320" s="11">
        <f t="shared" si="33"/>
        <v>1</v>
      </c>
      <c r="J320" s="14" t="s">
        <v>29</v>
      </c>
      <c r="K320" s="11">
        <f t="shared" si="34"/>
        <v>3</v>
      </c>
      <c r="L320" s="14" t="s">
        <v>29</v>
      </c>
      <c r="M320" s="16">
        <f t="shared" si="35"/>
        <v>3</v>
      </c>
      <c r="N320" s="17">
        <f t="shared" si="36"/>
        <v>3</v>
      </c>
      <c r="O320" s="13" t="str">
        <f t="array" ref="O320">_xlfn.IFS(N320=1,"BAJA",N320=2,"MEDIA",N320=3,"ALTA")</f>
        <v>ALTA</v>
      </c>
      <c r="P320" s="12"/>
      <c r="Q320" s="13" t="s">
        <v>1130</v>
      </c>
      <c r="R320" s="13" t="s">
        <v>1752</v>
      </c>
      <c r="S320" s="13" t="s">
        <v>1752</v>
      </c>
      <c r="T320" s="13" t="s">
        <v>1756</v>
      </c>
      <c r="U320" s="13" t="s">
        <v>21</v>
      </c>
      <c r="V320" s="13" t="s">
        <v>21</v>
      </c>
      <c r="W320" s="13" t="s">
        <v>25</v>
      </c>
      <c r="X320" s="13" t="s">
        <v>27</v>
      </c>
      <c r="Y320" s="13" t="s">
        <v>35</v>
      </c>
      <c r="Z320" s="49" t="s">
        <v>740</v>
      </c>
      <c r="AA320" s="50" t="s">
        <v>741</v>
      </c>
      <c r="AB320" s="50" t="s">
        <v>742</v>
      </c>
      <c r="AC320" s="67" t="s">
        <v>1177</v>
      </c>
    </row>
    <row r="321" spans="1:29" ht="63.75" x14ac:dyDescent="0.2">
      <c r="A321" s="45">
        <v>44317</v>
      </c>
      <c r="B321" s="14" t="s">
        <v>2284</v>
      </c>
      <c r="C321" s="14" t="s">
        <v>1104</v>
      </c>
      <c r="D321" s="14" t="s">
        <v>1105</v>
      </c>
      <c r="E321" s="14" t="s">
        <v>1106</v>
      </c>
      <c r="F321" s="14" t="s">
        <v>38</v>
      </c>
      <c r="G321" s="14" t="s">
        <v>1107</v>
      </c>
      <c r="H321" s="14" t="s">
        <v>40</v>
      </c>
      <c r="I321" s="11">
        <f t="shared" si="33"/>
        <v>3</v>
      </c>
      <c r="J321" s="14" t="s">
        <v>29</v>
      </c>
      <c r="K321" s="11">
        <f t="shared" si="34"/>
        <v>3</v>
      </c>
      <c r="L321" s="14" t="s">
        <v>29</v>
      </c>
      <c r="M321" s="16">
        <f t="shared" si="35"/>
        <v>3</v>
      </c>
      <c r="N321" s="17">
        <f t="shared" si="36"/>
        <v>3</v>
      </c>
      <c r="O321" s="13" t="str">
        <f t="array" ref="O321">_xlfn.IFS(N321=1,"BAJA",N321=2,"MEDIA",N321=3,"ALTA")</f>
        <v>ALTA</v>
      </c>
      <c r="P321" s="12"/>
      <c r="Q321" s="13" t="s">
        <v>1109</v>
      </c>
      <c r="R321" s="13" t="s">
        <v>1110</v>
      </c>
      <c r="S321" s="13" t="s">
        <v>1110</v>
      </c>
      <c r="T321" s="13" t="s">
        <v>21</v>
      </c>
      <c r="U321" s="13" t="s">
        <v>21</v>
      </c>
      <c r="V321" s="13" t="s">
        <v>1008</v>
      </c>
      <c r="W321" s="13" t="s">
        <v>25</v>
      </c>
      <c r="X321" s="13" t="s">
        <v>39</v>
      </c>
      <c r="Y321" s="13" t="s">
        <v>739</v>
      </c>
      <c r="Z321" s="49" t="s">
        <v>984</v>
      </c>
      <c r="AA321" s="50" t="s">
        <v>1111</v>
      </c>
      <c r="AB321" s="50" t="s">
        <v>1111</v>
      </c>
      <c r="AC321" s="67" t="s">
        <v>2489</v>
      </c>
    </row>
    <row r="322" spans="1:29" ht="63.75" x14ac:dyDescent="0.2">
      <c r="A322" s="45">
        <v>44317</v>
      </c>
      <c r="B322" s="59" t="s">
        <v>2291</v>
      </c>
      <c r="C322" s="14" t="s">
        <v>1104</v>
      </c>
      <c r="D322" s="14" t="s">
        <v>1105</v>
      </c>
      <c r="E322" s="14" t="s">
        <v>1106</v>
      </c>
      <c r="F322" s="14" t="s">
        <v>38</v>
      </c>
      <c r="G322" s="14" t="s">
        <v>1006</v>
      </c>
      <c r="H322" s="14" t="s">
        <v>40</v>
      </c>
      <c r="I322" s="11">
        <f t="shared" si="33"/>
        <v>3</v>
      </c>
      <c r="J322" s="14" t="s">
        <v>29</v>
      </c>
      <c r="K322" s="11">
        <f t="shared" si="34"/>
        <v>3</v>
      </c>
      <c r="L322" s="14" t="s">
        <v>29</v>
      </c>
      <c r="M322" s="16">
        <f t="shared" si="35"/>
        <v>3</v>
      </c>
      <c r="N322" s="17">
        <f t="shared" si="36"/>
        <v>3</v>
      </c>
      <c r="O322" s="13" t="str">
        <f t="array" ref="O322">_xlfn.IFS(N322=1,"BAJA",N322=2,"MEDIA",N322=3,"ALTA")</f>
        <v>ALTA</v>
      </c>
      <c r="P322" s="12"/>
      <c r="Q322" s="13" t="s">
        <v>1137</v>
      </c>
      <c r="R322" s="13" t="s">
        <v>1107</v>
      </c>
      <c r="S322" s="13" t="s">
        <v>1107</v>
      </c>
      <c r="T322" s="13" t="s">
        <v>21</v>
      </c>
      <c r="U322" s="13" t="s">
        <v>21</v>
      </c>
      <c r="V322" s="13" t="s">
        <v>1008</v>
      </c>
      <c r="W322" s="13" t="s">
        <v>25</v>
      </c>
      <c r="X322" s="13" t="s">
        <v>39</v>
      </c>
      <c r="Y322" s="13" t="s">
        <v>739</v>
      </c>
      <c r="Z322" s="49" t="s">
        <v>984</v>
      </c>
      <c r="AA322" s="50" t="s">
        <v>1111</v>
      </c>
      <c r="AB322" s="50" t="s">
        <v>1111</v>
      </c>
      <c r="AC322" s="67" t="s">
        <v>2489</v>
      </c>
    </row>
    <row r="323" spans="1:29" ht="127.5" x14ac:dyDescent="0.2">
      <c r="A323" s="45">
        <v>44531</v>
      </c>
      <c r="B323" s="59" t="s">
        <v>2318</v>
      </c>
      <c r="C323" s="14" t="s">
        <v>1183</v>
      </c>
      <c r="D323" s="14" t="s">
        <v>1273</v>
      </c>
      <c r="E323" s="14" t="s">
        <v>1274</v>
      </c>
      <c r="F323" s="14" t="s">
        <v>38</v>
      </c>
      <c r="G323" s="14" t="s">
        <v>1006</v>
      </c>
      <c r="H323" s="14" t="s">
        <v>40</v>
      </c>
      <c r="I323" s="11">
        <f t="shared" si="33"/>
        <v>3</v>
      </c>
      <c r="J323" s="14" t="s">
        <v>29</v>
      </c>
      <c r="K323" s="11">
        <f t="shared" si="34"/>
        <v>3</v>
      </c>
      <c r="L323" s="14" t="s">
        <v>29</v>
      </c>
      <c r="M323" s="16">
        <f t="shared" si="35"/>
        <v>3</v>
      </c>
      <c r="N323" s="17">
        <f t="shared" si="36"/>
        <v>3</v>
      </c>
      <c r="O323" s="13" t="str">
        <f t="array" ref="O323">_xlfn.IFS(N323=1,"BAJA",N323=2,"MEDIA",N323=3,"ALTA")</f>
        <v>ALTA</v>
      </c>
      <c r="P323" s="12"/>
      <c r="Q323" s="13" t="s">
        <v>520</v>
      </c>
      <c r="R323" s="13" t="s">
        <v>520</v>
      </c>
      <c r="S323" s="13" t="s">
        <v>1745</v>
      </c>
      <c r="T323" s="13" t="s">
        <v>21</v>
      </c>
      <c r="U323" s="13" t="s">
        <v>21</v>
      </c>
      <c r="V323" s="13" t="s">
        <v>733</v>
      </c>
      <c r="W323" s="13" t="s">
        <v>25</v>
      </c>
      <c r="X323" s="13" t="s">
        <v>27</v>
      </c>
      <c r="Y323" s="13" t="s">
        <v>739</v>
      </c>
      <c r="Z323" s="49" t="s">
        <v>984</v>
      </c>
      <c r="AA323" s="50" t="s">
        <v>1037</v>
      </c>
      <c r="AB323" s="50" t="s">
        <v>1037</v>
      </c>
      <c r="AC323" s="67" t="s">
        <v>2487</v>
      </c>
    </row>
    <row r="324" spans="1:29" ht="127.5" x14ac:dyDescent="0.2">
      <c r="A324" s="45">
        <v>45658</v>
      </c>
      <c r="B324" t="s">
        <v>2580</v>
      </c>
      <c r="C324" s="14" t="s">
        <v>1189</v>
      </c>
      <c r="D324" s="14" t="s">
        <v>62</v>
      </c>
      <c r="E324" s="14" t="s">
        <v>63</v>
      </c>
      <c r="F324" s="14" t="s">
        <v>1528</v>
      </c>
      <c r="G324" s="14" t="s">
        <v>1006</v>
      </c>
      <c r="H324" s="14" t="s">
        <v>40</v>
      </c>
      <c r="I324" s="11">
        <f t="shared" si="33"/>
        <v>3</v>
      </c>
      <c r="J324" s="14" t="s">
        <v>29</v>
      </c>
      <c r="K324" s="11">
        <f t="shared" si="34"/>
        <v>3</v>
      </c>
      <c r="L324" s="14" t="s">
        <v>29</v>
      </c>
      <c r="M324" s="16">
        <f t="shared" si="35"/>
        <v>3</v>
      </c>
      <c r="N324" s="17">
        <f t="shared" si="36"/>
        <v>3</v>
      </c>
      <c r="O324" s="13" t="str">
        <f t="array" ref="O324">_xlfn.IFS(N324=1,"BAJA",N324=2,"MEDIA",N324=3,"ALTA")</f>
        <v>ALTA</v>
      </c>
      <c r="P324" s="12"/>
      <c r="Q324" s="13" t="s">
        <v>1189</v>
      </c>
      <c r="R324" s="13" t="s">
        <v>1786</v>
      </c>
      <c r="S324" s="13" t="s">
        <v>1786</v>
      </c>
      <c r="T324" s="13" t="s">
        <v>21</v>
      </c>
      <c r="U324" s="13" t="s">
        <v>21</v>
      </c>
      <c r="V324" s="13" t="s">
        <v>21</v>
      </c>
      <c r="W324" s="13" t="s">
        <v>25</v>
      </c>
      <c r="X324" s="13" t="s">
        <v>39</v>
      </c>
      <c r="Y324" s="13" t="s">
        <v>739</v>
      </c>
      <c r="Z324" s="49" t="s">
        <v>984</v>
      </c>
      <c r="AA324" s="50" t="s">
        <v>1037</v>
      </c>
      <c r="AB324" s="50" t="s">
        <v>1037</v>
      </c>
      <c r="AC324" s="67" t="s">
        <v>2487</v>
      </c>
    </row>
    <row r="325" spans="1:29" ht="127.5" x14ac:dyDescent="0.2">
      <c r="A325" s="45">
        <v>45658</v>
      </c>
      <c r="B325" s="58" t="s">
        <v>2581</v>
      </c>
      <c r="C325" s="14" t="s">
        <v>1189</v>
      </c>
      <c r="D325" s="14" t="s">
        <v>66</v>
      </c>
      <c r="E325" s="14" t="s">
        <v>67</v>
      </c>
      <c r="F325" s="14" t="s">
        <v>1528</v>
      </c>
      <c r="G325" s="14" t="s">
        <v>1006</v>
      </c>
      <c r="H325" s="14" t="s">
        <v>40</v>
      </c>
      <c r="I325" s="11">
        <f t="shared" si="33"/>
        <v>3</v>
      </c>
      <c r="J325" s="14" t="s">
        <v>29</v>
      </c>
      <c r="K325" s="11">
        <f t="shared" si="34"/>
        <v>3</v>
      </c>
      <c r="L325" s="14" t="s">
        <v>29</v>
      </c>
      <c r="M325" s="16">
        <f t="shared" si="35"/>
        <v>3</v>
      </c>
      <c r="N325" s="17">
        <f t="shared" si="36"/>
        <v>3</v>
      </c>
      <c r="O325" s="13" t="str">
        <f t="array" ref="O325">_xlfn.IFS(N325=1,"BAJA",N325=2,"MEDIA",N325=3,"ALTA")</f>
        <v>ALTA</v>
      </c>
      <c r="P325" s="12"/>
      <c r="Q325" s="13" t="s">
        <v>1189</v>
      </c>
      <c r="R325" s="13" t="s">
        <v>1786</v>
      </c>
      <c r="S325" s="13" t="s">
        <v>1786</v>
      </c>
      <c r="T325" s="13" t="s">
        <v>21</v>
      </c>
      <c r="U325" s="13" t="s">
        <v>21</v>
      </c>
      <c r="V325" s="13" t="s">
        <v>21</v>
      </c>
      <c r="W325" s="13" t="s">
        <v>25</v>
      </c>
      <c r="X325" s="13" t="s">
        <v>39</v>
      </c>
      <c r="Y325" s="13" t="s">
        <v>739</v>
      </c>
      <c r="Z325" s="49" t="s">
        <v>984</v>
      </c>
      <c r="AA325" s="50" t="s">
        <v>1037</v>
      </c>
      <c r="AB325" s="50" t="s">
        <v>1037</v>
      </c>
      <c r="AC325" s="67" t="s">
        <v>2487</v>
      </c>
    </row>
    <row r="326" spans="1:29" ht="127.5" x14ac:dyDescent="0.2">
      <c r="A326" s="45">
        <v>45658</v>
      </c>
      <c r="B326" s="58" t="s">
        <v>2582</v>
      </c>
      <c r="C326" s="14" t="s">
        <v>1189</v>
      </c>
      <c r="D326" s="14" t="s">
        <v>66</v>
      </c>
      <c r="E326" s="14" t="s">
        <v>67</v>
      </c>
      <c r="F326" s="14" t="s">
        <v>52</v>
      </c>
      <c r="G326" s="14" t="s">
        <v>995</v>
      </c>
      <c r="H326" s="14" t="s">
        <v>40</v>
      </c>
      <c r="I326" s="11">
        <f t="shared" si="33"/>
        <v>3</v>
      </c>
      <c r="J326" s="14" t="s">
        <v>29</v>
      </c>
      <c r="K326" s="11">
        <f t="shared" si="34"/>
        <v>3</v>
      </c>
      <c r="L326" s="14" t="s">
        <v>29</v>
      </c>
      <c r="M326" s="16">
        <f t="shared" si="35"/>
        <v>3</v>
      </c>
      <c r="N326" s="17">
        <f t="shared" si="36"/>
        <v>3</v>
      </c>
      <c r="O326" s="13" t="str">
        <f t="array" ref="O326">_xlfn.IFS(N326=1,"BAJA",N326=2,"MEDIA",N326=3,"ALTA")</f>
        <v>ALTA</v>
      </c>
      <c r="P326" s="12"/>
      <c r="Q326" s="13" t="s">
        <v>1189</v>
      </c>
      <c r="R326" s="13" t="s">
        <v>1786</v>
      </c>
      <c r="S326" s="13" t="s">
        <v>1786</v>
      </c>
      <c r="T326" s="13" t="s">
        <v>21</v>
      </c>
      <c r="U326" s="13" t="s">
        <v>21</v>
      </c>
      <c r="V326" s="13" t="s">
        <v>21</v>
      </c>
      <c r="W326" s="13" t="s">
        <v>25</v>
      </c>
      <c r="X326" s="13" t="s">
        <v>27</v>
      </c>
      <c r="Y326" s="13" t="s">
        <v>739</v>
      </c>
      <c r="Z326" s="49" t="s">
        <v>984</v>
      </c>
      <c r="AA326" s="50" t="s">
        <v>1037</v>
      </c>
      <c r="AB326" s="50" t="s">
        <v>1037</v>
      </c>
      <c r="AC326" s="67" t="s">
        <v>2487</v>
      </c>
    </row>
    <row r="327" spans="1:29" ht="89.25" x14ac:dyDescent="0.2">
      <c r="A327" s="46">
        <v>45108</v>
      </c>
      <c r="B327" s="14" t="s">
        <v>2601</v>
      </c>
      <c r="C327" s="61" t="s">
        <v>978</v>
      </c>
      <c r="D327" s="14" t="s">
        <v>1004</v>
      </c>
      <c r="E327" s="14" t="s">
        <v>1005</v>
      </c>
      <c r="F327" s="14" t="s">
        <v>38</v>
      </c>
      <c r="G327" s="14" t="s">
        <v>1006</v>
      </c>
      <c r="H327" s="14" t="s">
        <v>28</v>
      </c>
      <c r="I327" s="38">
        <f t="shared" si="33"/>
        <v>2</v>
      </c>
      <c r="J327" s="14" t="s">
        <v>29</v>
      </c>
      <c r="K327" s="38">
        <f t="shared" si="34"/>
        <v>3</v>
      </c>
      <c r="L327" s="14" t="s">
        <v>29</v>
      </c>
      <c r="M327" s="39">
        <f t="shared" si="35"/>
        <v>3</v>
      </c>
      <c r="N327" s="40">
        <f t="shared" si="36"/>
        <v>3</v>
      </c>
      <c r="O327" s="14" t="str">
        <f t="array" ref="O327">_xlfn.IFS(N327=1,"BAJA",N327=2,"MEDIA",N327=3,"ALTA")</f>
        <v>ALTA</v>
      </c>
      <c r="P327" s="41"/>
      <c r="Q327" s="14" t="s">
        <v>978</v>
      </c>
      <c r="R327" s="14" t="s">
        <v>71</v>
      </c>
      <c r="S327" s="14" t="s">
        <v>1007</v>
      </c>
      <c r="T327" s="14" t="s">
        <v>21</v>
      </c>
      <c r="U327" s="14" t="s">
        <v>21</v>
      </c>
      <c r="V327" s="14" t="s">
        <v>1008</v>
      </c>
      <c r="W327" s="14" t="s">
        <v>25</v>
      </c>
      <c r="X327" s="14" t="s">
        <v>64</v>
      </c>
      <c r="Y327" s="14" t="s">
        <v>30</v>
      </c>
      <c r="Z327" s="14" t="s">
        <v>740</v>
      </c>
      <c r="AA327" s="15" t="s">
        <v>1010</v>
      </c>
      <c r="AB327" s="15" t="s">
        <v>1010</v>
      </c>
      <c r="AC327" s="67" t="s">
        <v>1011</v>
      </c>
    </row>
    <row r="328" spans="1:29" ht="127.5" x14ac:dyDescent="0.2">
      <c r="A328" s="45">
        <v>45233</v>
      </c>
      <c r="B328" s="14" t="s">
        <v>1482</v>
      </c>
      <c r="C328" s="14" t="s">
        <v>1130</v>
      </c>
      <c r="D328" s="14" t="s">
        <v>1483</v>
      </c>
      <c r="E328" s="14" t="s">
        <v>1484</v>
      </c>
      <c r="F328" s="14" t="s">
        <v>26</v>
      </c>
      <c r="G328" s="14" t="s">
        <v>1195</v>
      </c>
      <c r="H328" s="14" t="s">
        <v>31</v>
      </c>
      <c r="I328" s="11">
        <f t="shared" si="33"/>
        <v>1</v>
      </c>
      <c r="J328" s="14" t="s">
        <v>32</v>
      </c>
      <c r="K328" s="11">
        <f t="shared" si="34"/>
        <v>2</v>
      </c>
      <c r="L328" s="14" t="s">
        <v>32</v>
      </c>
      <c r="M328" s="16">
        <f t="shared" si="35"/>
        <v>2</v>
      </c>
      <c r="N328" s="17">
        <f t="shared" si="36"/>
        <v>2</v>
      </c>
      <c r="O328" s="13" t="str">
        <f t="array" ref="O328">_xlfn.IFS(N328=1,"BAJA",N328=2,"MEDIA",N328=3,"ALTA")</f>
        <v>MEDIA</v>
      </c>
      <c r="P328" s="12"/>
      <c r="Q328" s="13" t="s">
        <v>50</v>
      </c>
      <c r="R328" s="13" t="s">
        <v>37</v>
      </c>
      <c r="S328" s="13" t="s">
        <v>1768</v>
      </c>
      <c r="T328" s="13" t="s">
        <v>55</v>
      </c>
      <c r="U328" s="13" t="s">
        <v>21</v>
      </c>
      <c r="V328" s="13" t="s">
        <v>748</v>
      </c>
      <c r="W328" s="13" t="s">
        <v>25</v>
      </c>
      <c r="X328" s="13" t="s">
        <v>27</v>
      </c>
      <c r="Y328" s="13" t="s">
        <v>35</v>
      </c>
      <c r="Z328" s="49" t="s">
        <v>984</v>
      </c>
      <c r="AA328" s="50" t="s">
        <v>1037</v>
      </c>
      <c r="AB328" s="50" t="s">
        <v>1037</v>
      </c>
      <c r="AC328" s="67" t="s">
        <v>2487</v>
      </c>
    </row>
    <row r="329" spans="1:29" ht="63.75" x14ac:dyDescent="0.2">
      <c r="A329" s="45">
        <v>44317</v>
      </c>
      <c r="B329" s="14" t="s">
        <v>1713</v>
      </c>
      <c r="C329" s="14" t="s">
        <v>1100</v>
      </c>
      <c r="D329" s="14" t="s">
        <v>1963</v>
      </c>
      <c r="E329" s="14" t="s">
        <v>2482</v>
      </c>
      <c r="F329" s="14" t="s">
        <v>26</v>
      </c>
      <c r="G329" s="14" t="s">
        <v>722</v>
      </c>
      <c r="H329" s="14" t="s">
        <v>28</v>
      </c>
      <c r="I329" s="11">
        <f t="shared" si="33"/>
        <v>2</v>
      </c>
      <c r="J329" s="14" t="s">
        <v>32</v>
      </c>
      <c r="K329" s="11">
        <f t="shared" si="34"/>
        <v>2</v>
      </c>
      <c r="L329" s="14" t="s">
        <v>29</v>
      </c>
      <c r="M329" s="16">
        <f t="shared" si="35"/>
        <v>3</v>
      </c>
      <c r="N329" s="17">
        <f t="shared" si="36"/>
        <v>3</v>
      </c>
      <c r="O329" s="13" t="str">
        <f t="array" ref="O329">_xlfn.IFS(N329=1,"BAJA",N329=2,"MEDIA",N329=3,"ALTA")</f>
        <v>ALTA</v>
      </c>
      <c r="P329" s="12"/>
      <c r="Q329" s="13" t="s">
        <v>1805</v>
      </c>
      <c r="R329" s="13" t="s">
        <v>37</v>
      </c>
      <c r="S329" s="13" t="s">
        <v>48</v>
      </c>
      <c r="T329" s="13" t="s">
        <v>1728</v>
      </c>
      <c r="U329" s="13" t="s">
        <v>1806</v>
      </c>
      <c r="V329" s="13" t="s">
        <v>748</v>
      </c>
      <c r="W329" s="13" t="s">
        <v>25</v>
      </c>
      <c r="X329" s="13" t="s">
        <v>27</v>
      </c>
      <c r="Y329" s="13" t="s">
        <v>739</v>
      </c>
      <c r="Z329" s="49" t="s">
        <v>984</v>
      </c>
      <c r="AA329" s="50" t="s">
        <v>2653</v>
      </c>
      <c r="AB329" s="50" t="s">
        <v>1111</v>
      </c>
      <c r="AC329" s="67" t="s">
        <v>1177</v>
      </c>
    </row>
    <row r="330" spans="1:29" ht="51" x14ac:dyDescent="0.2">
      <c r="A330" s="45">
        <v>41214</v>
      </c>
      <c r="B330" s="14" t="s">
        <v>2342</v>
      </c>
      <c r="C330" s="14" t="s">
        <v>1130</v>
      </c>
      <c r="D330" s="14" t="s">
        <v>1904</v>
      </c>
      <c r="E330" s="14" t="s">
        <v>1381</v>
      </c>
      <c r="F330" s="14" t="s">
        <v>44</v>
      </c>
      <c r="G330" s="14" t="s">
        <v>1919</v>
      </c>
      <c r="H330" s="14" t="s">
        <v>31</v>
      </c>
      <c r="I330" s="11">
        <f t="shared" si="33"/>
        <v>1</v>
      </c>
      <c r="J330" s="14" t="s">
        <v>29</v>
      </c>
      <c r="K330" s="11">
        <f t="shared" si="34"/>
        <v>3</v>
      </c>
      <c r="L330" s="14" t="s">
        <v>29</v>
      </c>
      <c r="M330" s="16">
        <f t="shared" si="35"/>
        <v>3</v>
      </c>
      <c r="N330" s="17">
        <f t="shared" si="36"/>
        <v>3</v>
      </c>
      <c r="O330" s="13" t="str">
        <f t="array" ref="O330">_xlfn.IFS(N330=1,"BAJA",N330=2,"MEDIA",N330=3,"ALTA")</f>
        <v>ALTA</v>
      </c>
      <c r="P330" s="12"/>
      <c r="Q330" s="13" t="s">
        <v>1130</v>
      </c>
      <c r="R330" s="13" t="s">
        <v>1752</v>
      </c>
      <c r="S330" s="13" t="s">
        <v>1752</v>
      </c>
      <c r="T330" s="13" t="s">
        <v>1756</v>
      </c>
      <c r="U330" s="13" t="s">
        <v>21</v>
      </c>
      <c r="V330" s="13" t="s">
        <v>21</v>
      </c>
      <c r="W330" s="13" t="s">
        <v>25</v>
      </c>
      <c r="X330" s="13" t="s">
        <v>27</v>
      </c>
      <c r="Y330" s="13" t="s">
        <v>35</v>
      </c>
      <c r="Z330" s="49" t="s">
        <v>726</v>
      </c>
      <c r="AA330" s="50" t="s">
        <v>1037</v>
      </c>
      <c r="AB330" s="50" t="s">
        <v>1037</v>
      </c>
      <c r="AC330" s="67" t="s">
        <v>1178</v>
      </c>
    </row>
    <row r="331" spans="1:29" ht="165.75" x14ac:dyDescent="0.2">
      <c r="A331" s="45">
        <v>45777</v>
      </c>
      <c r="B331" s="14" t="s">
        <v>1060</v>
      </c>
      <c r="C331" s="14" t="s">
        <v>978</v>
      </c>
      <c r="D331" s="14" t="s">
        <v>1061</v>
      </c>
      <c r="E331" s="14" t="s">
        <v>1062</v>
      </c>
      <c r="F331" s="14" t="s">
        <v>26</v>
      </c>
      <c r="G331" s="14" t="s">
        <v>722</v>
      </c>
      <c r="H331" s="14" t="s">
        <v>28</v>
      </c>
      <c r="I331" s="11">
        <f t="shared" si="33"/>
        <v>2</v>
      </c>
      <c r="J331" s="14" t="s">
        <v>29</v>
      </c>
      <c r="K331" s="11">
        <f t="shared" si="34"/>
        <v>3</v>
      </c>
      <c r="L331" s="14" t="s">
        <v>29</v>
      </c>
      <c r="M331" s="16">
        <f t="shared" si="35"/>
        <v>3</v>
      </c>
      <c r="N331" s="17">
        <f t="shared" si="36"/>
        <v>3</v>
      </c>
      <c r="O331" s="13" t="str">
        <f t="array" ref="O331">_xlfn.IFS(N331=1,"BAJA",N331=2,"MEDIA",N331=3,"ALTA")</f>
        <v>ALTA</v>
      </c>
      <c r="P331" s="12"/>
      <c r="Q331" s="13" t="s">
        <v>978</v>
      </c>
      <c r="R331" s="13" t="s">
        <v>981</v>
      </c>
      <c r="S331" s="13" t="s">
        <v>982</v>
      </c>
      <c r="T331" s="13" t="s">
        <v>1022</v>
      </c>
      <c r="U331" s="13" t="s">
        <v>997</v>
      </c>
      <c r="V331" s="13" t="s">
        <v>744</v>
      </c>
      <c r="W331" s="13" t="s">
        <v>25</v>
      </c>
      <c r="X331" s="13" t="s">
        <v>27</v>
      </c>
      <c r="Y331" s="13" t="s">
        <v>739</v>
      </c>
      <c r="Z331" s="49" t="s">
        <v>984</v>
      </c>
      <c r="AA331" s="50" t="s">
        <v>1032</v>
      </c>
      <c r="AB331" s="50" t="s">
        <v>1032</v>
      </c>
      <c r="AC331" s="67" t="s">
        <v>1063</v>
      </c>
    </row>
    <row r="332" spans="1:29" ht="127.5" x14ac:dyDescent="0.2">
      <c r="A332" s="45">
        <v>44531</v>
      </c>
      <c r="B332" s="14" t="s">
        <v>2319</v>
      </c>
      <c r="C332" s="14" t="s">
        <v>1183</v>
      </c>
      <c r="D332" s="14" t="s">
        <v>1282</v>
      </c>
      <c r="E332" s="14" t="s">
        <v>1283</v>
      </c>
      <c r="F332" s="14" t="s">
        <v>26</v>
      </c>
      <c r="G332" s="14" t="s">
        <v>1281</v>
      </c>
      <c r="H332" s="14" t="s">
        <v>40</v>
      </c>
      <c r="I332" s="11">
        <f t="shared" si="33"/>
        <v>3</v>
      </c>
      <c r="J332" s="14" t="s">
        <v>29</v>
      </c>
      <c r="K332" s="11">
        <f t="shared" si="34"/>
        <v>3</v>
      </c>
      <c r="L332" s="14" t="s">
        <v>29</v>
      </c>
      <c r="M332" s="16">
        <f t="shared" si="35"/>
        <v>3</v>
      </c>
      <c r="N332" s="17">
        <f t="shared" si="36"/>
        <v>3</v>
      </c>
      <c r="O332" s="13" t="str">
        <f t="array" ref="O332">_xlfn.IFS(N332=1,"BAJA",N332=2,"MEDIA",N332=3,"ALTA")</f>
        <v>ALTA</v>
      </c>
      <c r="P332" s="12"/>
      <c r="Q332" s="13" t="s">
        <v>520</v>
      </c>
      <c r="R332" s="13" t="s">
        <v>520</v>
      </c>
      <c r="S332" s="13" t="s">
        <v>1746</v>
      </c>
      <c r="T332" s="13" t="s">
        <v>21</v>
      </c>
      <c r="U332" s="13" t="s">
        <v>21</v>
      </c>
      <c r="V332" s="13" t="s">
        <v>733</v>
      </c>
      <c r="W332" s="13" t="s">
        <v>21</v>
      </c>
      <c r="X332" s="13" t="s">
        <v>27</v>
      </c>
      <c r="Y332" s="13" t="s">
        <v>739</v>
      </c>
      <c r="Z332" s="49" t="s">
        <v>984</v>
      </c>
      <c r="AA332" s="50" t="s">
        <v>1010</v>
      </c>
      <c r="AB332" s="50" t="s">
        <v>1010</v>
      </c>
      <c r="AC332" s="67" t="s">
        <v>2487</v>
      </c>
    </row>
    <row r="333" spans="1:29" ht="127.5" x14ac:dyDescent="0.2">
      <c r="A333" s="45">
        <v>44531</v>
      </c>
      <c r="B333" s="14" t="s">
        <v>2320</v>
      </c>
      <c r="C333" s="14" t="s">
        <v>1183</v>
      </c>
      <c r="D333" s="14" t="s">
        <v>1279</v>
      </c>
      <c r="E333" s="14" t="s">
        <v>1280</v>
      </c>
      <c r="F333" s="14" t="s">
        <v>26</v>
      </c>
      <c r="G333" s="14" t="s">
        <v>1281</v>
      </c>
      <c r="H333" s="14" t="s">
        <v>40</v>
      </c>
      <c r="I333" s="11">
        <f t="shared" ref="I333:I340" si="37">IF(H333="Informacion publica reservada",3,
IF(H333="Informacion publica clasificada",2,
IF(H333="Informacion publica",1,
IF(H333="No clasificada",1))))</f>
        <v>3</v>
      </c>
      <c r="J333" s="14" t="s">
        <v>29</v>
      </c>
      <c r="K333" s="11">
        <f t="shared" si="34"/>
        <v>3</v>
      </c>
      <c r="L333" s="14" t="s">
        <v>29</v>
      </c>
      <c r="M333" s="16">
        <f t="shared" si="35"/>
        <v>3</v>
      </c>
      <c r="N333" s="17">
        <f t="shared" si="36"/>
        <v>3</v>
      </c>
      <c r="O333" s="13" t="str">
        <f t="array" ref="O333">_xlfn.IFS(N333=1,"BAJA",N333=2,"MEDIA",N333=3,"ALTA")</f>
        <v>ALTA</v>
      </c>
      <c r="P333" s="12"/>
      <c r="Q333" s="13" t="s">
        <v>520</v>
      </c>
      <c r="R333" s="13" t="s">
        <v>520</v>
      </c>
      <c r="S333" s="13" t="s">
        <v>1746</v>
      </c>
      <c r="T333" s="13" t="s">
        <v>21</v>
      </c>
      <c r="U333" s="13" t="s">
        <v>21</v>
      </c>
      <c r="V333" s="13" t="s">
        <v>733</v>
      </c>
      <c r="W333" s="13" t="s">
        <v>21</v>
      </c>
      <c r="X333" s="13" t="s">
        <v>27</v>
      </c>
      <c r="Y333" s="13" t="s">
        <v>739</v>
      </c>
      <c r="Z333" s="49" t="s">
        <v>984</v>
      </c>
      <c r="AA333" s="50" t="s">
        <v>1010</v>
      </c>
      <c r="AB333" s="50" t="s">
        <v>1010</v>
      </c>
      <c r="AC333" s="67" t="s">
        <v>2487</v>
      </c>
    </row>
    <row r="334" spans="1:29" ht="63.75" x14ac:dyDescent="0.2">
      <c r="A334" s="46">
        <v>44321</v>
      </c>
      <c r="B334" s="14" t="s">
        <v>1655</v>
      </c>
      <c r="C334" s="14" t="s">
        <v>1013</v>
      </c>
      <c r="D334" s="14" t="s">
        <v>1958</v>
      </c>
      <c r="E334" s="14" t="s">
        <v>1656</v>
      </c>
      <c r="F334" s="14" t="s">
        <v>26</v>
      </c>
      <c r="G334" s="14" t="s">
        <v>1021</v>
      </c>
      <c r="H334" s="14" t="s">
        <v>28</v>
      </c>
      <c r="I334" s="38">
        <f t="shared" si="37"/>
        <v>2</v>
      </c>
      <c r="J334" s="14" t="s">
        <v>29</v>
      </c>
      <c r="K334" s="38">
        <f t="shared" si="34"/>
        <v>3</v>
      </c>
      <c r="L334" s="14" t="s">
        <v>32</v>
      </c>
      <c r="M334" s="39">
        <f t="shared" si="35"/>
        <v>2</v>
      </c>
      <c r="N334" s="40">
        <f t="shared" si="36"/>
        <v>3</v>
      </c>
      <c r="O334" s="14" t="str">
        <f t="array" ref="O334">_xlfn.IFS(N334=1,"BAJA",N334=2,"MEDIA",N334=3,"ALTA")</f>
        <v>ALTA</v>
      </c>
      <c r="P334" s="41"/>
      <c r="Q334" s="13" t="s">
        <v>1013</v>
      </c>
      <c r="R334" s="13" t="s">
        <v>85</v>
      </c>
      <c r="S334" s="13" t="s">
        <v>1803</v>
      </c>
      <c r="T334" s="13" t="s">
        <v>1728</v>
      </c>
      <c r="U334" s="13" t="s">
        <v>1790</v>
      </c>
      <c r="V334" s="13" t="s">
        <v>748</v>
      </c>
      <c r="W334" s="13" t="s">
        <v>25</v>
      </c>
      <c r="X334" s="13" t="s">
        <v>1169</v>
      </c>
      <c r="Y334" s="13" t="s">
        <v>739</v>
      </c>
      <c r="Z334" s="49" t="s">
        <v>984</v>
      </c>
      <c r="AA334" s="50" t="s">
        <v>1037</v>
      </c>
      <c r="AB334" s="50" t="s">
        <v>1037</v>
      </c>
      <c r="AC334" s="67" t="s">
        <v>1177</v>
      </c>
    </row>
    <row r="335" spans="1:29" ht="102" x14ac:dyDescent="0.2">
      <c r="A335" s="45">
        <v>45641</v>
      </c>
      <c r="B335" s="14" t="s">
        <v>1990</v>
      </c>
      <c r="C335" s="14" t="s">
        <v>760</v>
      </c>
      <c r="D335" s="14" t="s">
        <v>2006</v>
      </c>
      <c r="E335" s="14" t="s">
        <v>2472</v>
      </c>
      <c r="F335" s="14" t="s">
        <v>26</v>
      </c>
      <c r="G335" s="14" t="s">
        <v>722</v>
      </c>
      <c r="H335" s="14" t="s">
        <v>28</v>
      </c>
      <c r="I335" s="11">
        <f t="shared" si="37"/>
        <v>2</v>
      </c>
      <c r="J335" s="14" t="s">
        <v>32</v>
      </c>
      <c r="K335" s="11">
        <f t="shared" si="34"/>
        <v>2</v>
      </c>
      <c r="L335" s="14" t="s">
        <v>32</v>
      </c>
      <c r="M335" s="16">
        <f t="shared" si="35"/>
        <v>2</v>
      </c>
      <c r="N335" s="17">
        <f t="shared" si="36"/>
        <v>2</v>
      </c>
      <c r="O335" s="13" t="str">
        <f t="array" ref="O335">_xlfn.IFS(N335=1,"BAJA",N335=2,"MEDIA",N335=3,"ALTA")</f>
        <v>MEDIA</v>
      </c>
      <c r="P335" s="12" t="s">
        <v>823</v>
      </c>
      <c r="Q335" s="13" t="s">
        <v>2612</v>
      </c>
      <c r="R335" s="13" t="s">
        <v>891</v>
      </c>
      <c r="S335" s="13" t="s">
        <v>888</v>
      </c>
      <c r="T335" s="13" t="s">
        <v>2591</v>
      </c>
      <c r="U335" s="13" t="s">
        <v>2592</v>
      </c>
      <c r="V335" s="13" t="s">
        <v>744</v>
      </c>
      <c r="W335" s="13" t="s">
        <v>25</v>
      </c>
      <c r="X335" s="13" t="s">
        <v>27</v>
      </c>
      <c r="Y335" s="13" t="s">
        <v>739</v>
      </c>
      <c r="Z335" s="49" t="s">
        <v>984</v>
      </c>
      <c r="AA335" s="50" t="s">
        <v>1037</v>
      </c>
      <c r="AB335" s="50" t="s">
        <v>1037</v>
      </c>
      <c r="AC335" s="67" t="s">
        <v>2489</v>
      </c>
    </row>
    <row r="336" spans="1:29" ht="63.75" x14ac:dyDescent="0.2">
      <c r="A336" s="45">
        <v>44321</v>
      </c>
      <c r="B336" s="14" t="s">
        <v>1659</v>
      </c>
      <c r="C336" s="14" t="s">
        <v>1013</v>
      </c>
      <c r="D336" s="14" t="s">
        <v>1982</v>
      </c>
      <c r="E336" s="14" t="s">
        <v>1660</v>
      </c>
      <c r="F336" s="14" t="s">
        <v>26</v>
      </c>
      <c r="G336" s="14" t="s">
        <v>1006</v>
      </c>
      <c r="H336" s="14" t="s">
        <v>28</v>
      </c>
      <c r="I336" s="11">
        <f t="shared" si="37"/>
        <v>2</v>
      </c>
      <c r="J336" s="14" t="s">
        <v>29</v>
      </c>
      <c r="K336" s="11">
        <f t="shared" si="34"/>
        <v>3</v>
      </c>
      <c r="L336" s="14" t="s">
        <v>32</v>
      </c>
      <c r="M336" s="16">
        <f t="shared" si="35"/>
        <v>2</v>
      </c>
      <c r="N336" s="17">
        <f t="shared" si="36"/>
        <v>3</v>
      </c>
      <c r="O336" s="13" t="str">
        <f t="array" ref="O336">_xlfn.IFS(N336=1,"BAJA",N336=2,"MEDIA",N336=3,"ALTA")</f>
        <v>ALTA</v>
      </c>
      <c r="P336" s="12"/>
      <c r="Q336" s="13" t="s">
        <v>1013</v>
      </c>
      <c r="R336" s="13" t="s">
        <v>85</v>
      </c>
      <c r="S336" s="13" t="s">
        <v>1804</v>
      </c>
      <c r="T336" s="13" t="s">
        <v>1728</v>
      </c>
      <c r="U336" s="13" t="s">
        <v>1790</v>
      </c>
      <c r="V336" s="13" t="s">
        <v>748</v>
      </c>
      <c r="W336" s="13" t="s">
        <v>25</v>
      </c>
      <c r="X336" s="13" t="s">
        <v>1169</v>
      </c>
      <c r="Y336" s="13" t="s">
        <v>739</v>
      </c>
      <c r="Z336" s="49" t="s">
        <v>984</v>
      </c>
      <c r="AA336" s="50" t="s">
        <v>1037</v>
      </c>
      <c r="AB336" s="50" t="s">
        <v>1037</v>
      </c>
      <c r="AC336" s="67" t="s">
        <v>1177</v>
      </c>
    </row>
    <row r="337" spans="1:29" ht="63.75" x14ac:dyDescent="0.2">
      <c r="A337" s="45">
        <v>45859</v>
      </c>
      <c r="B337" s="14" t="s">
        <v>2287</v>
      </c>
      <c r="C337" s="14" t="s">
        <v>1104</v>
      </c>
      <c r="D337" s="14" t="s">
        <v>1121</v>
      </c>
      <c r="E337" s="14" t="s">
        <v>1122</v>
      </c>
      <c r="F337" s="14" t="s">
        <v>26</v>
      </c>
      <c r="G337" s="14" t="s">
        <v>1115</v>
      </c>
      <c r="H337" s="14" t="s">
        <v>40</v>
      </c>
      <c r="I337" s="11">
        <f t="shared" si="37"/>
        <v>3</v>
      </c>
      <c r="J337" s="14" t="s">
        <v>29</v>
      </c>
      <c r="K337" s="11">
        <f t="shared" si="34"/>
        <v>3</v>
      </c>
      <c r="L337" s="14" t="s">
        <v>29</v>
      </c>
      <c r="M337" s="16">
        <f t="shared" si="35"/>
        <v>3</v>
      </c>
      <c r="N337" s="17">
        <f t="shared" si="36"/>
        <v>3</v>
      </c>
      <c r="O337" s="13" t="str">
        <f t="array" ref="O337">_xlfn.IFS(N337=1,"BAJA",N337=2,"MEDIA",N337=3,"ALTA")</f>
        <v>ALTA</v>
      </c>
      <c r="P337" s="12"/>
      <c r="Q337" s="13" t="s">
        <v>1109</v>
      </c>
      <c r="R337" s="13" t="s">
        <v>736</v>
      </c>
      <c r="S337" s="13" t="s">
        <v>1116</v>
      </c>
      <c r="T337" s="13" t="s">
        <v>33</v>
      </c>
      <c r="U337" s="13" t="s">
        <v>2645</v>
      </c>
      <c r="V337" s="13" t="s">
        <v>744</v>
      </c>
      <c r="W337" s="13" t="s">
        <v>25</v>
      </c>
      <c r="X337" s="13" t="s">
        <v>27</v>
      </c>
      <c r="Y337" s="13" t="s">
        <v>739</v>
      </c>
      <c r="Z337" s="49" t="s">
        <v>984</v>
      </c>
      <c r="AA337" s="50" t="s">
        <v>2655</v>
      </c>
      <c r="AB337" s="50" t="s">
        <v>1037</v>
      </c>
      <c r="AC337" s="67" t="s">
        <v>2489</v>
      </c>
    </row>
    <row r="338" spans="1:29" ht="63.75" x14ac:dyDescent="0.2">
      <c r="A338" s="45">
        <v>45859</v>
      </c>
      <c r="B338" s="14" t="s">
        <v>2296</v>
      </c>
      <c r="C338" s="14" t="s">
        <v>1104</v>
      </c>
      <c r="D338" s="14" t="s">
        <v>1154</v>
      </c>
      <c r="E338" s="14" t="s">
        <v>1155</v>
      </c>
      <c r="F338" s="14" t="s">
        <v>26</v>
      </c>
      <c r="G338" s="14" t="s">
        <v>995</v>
      </c>
      <c r="H338" s="14" t="s">
        <v>40</v>
      </c>
      <c r="I338" s="11">
        <f t="shared" si="37"/>
        <v>3</v>
      </c>
      <c r="J338" s="14" t="s">
        <v>29</v>
      </c>
      <c r="K338" s="11">
        <f t="shared" si="34"/>
        <v>3</v>
      </c>
      <c r="L338" s="14" t="s">
        <v>29</v>
      </c>
      <c r="M338" s="16">
        <f t="shared" si="35"/>
        <v>3</v>
      </c>
      <c r="N338" s="17">
        <f t="shared" si="36"/>
        <v>3</v>
      </c>
      <c r="O338" s="13" t="str">
        <f t="array" ref="O338">_xlfn.IFS(N338=1,"BAJA",N338=2,"MEDIA",N338=3,"ALTA")</f>
        <v>ALTA</v>
      </c>
      <c r="P338" s="12"/>
      <c r="Q338" s="13" t="s">
        <v>1137</v>
      </c>
      <c r="R338" s="13" t="s">
        <v>736</v>
      </c>
      <c r="S338" s="13" t="s">
        <v>1140</v>
      </c>
      <c r="T338" s="13" t="s">
        <v>33</v>
      </c>
      <c r="U338" s="13" t="s">
        <v>2646</v>
      </c>
      <c r="V338" s="13" t="s">
        <v>744</v>
      </c>
      <c r="W338" s="13" t="s">
        <v>25</v>
      </c>
      <c r="X338" s="13" t="s">
        <v>27</v>
      </c>
      <c r="Y338" s="13" t="s">
        <v>739</v>
      </c>
      <c r="Z338" s="49" t="s">
        <v>984</v>
      </c>
      <c r="AA338" s="50" t="s">
        <v>2655</v>
      </c>
      <c r="AB338" s="50" t="s">
        <v>1037</v>
      </c>
      <c r="AC338" s="67" t="s">
        <v>2489</v>
      </c>
    </row>
    <row r="339" spans="1:29" ht="63.75" x14ac:dyDescent="0.2">
      <c r="A339" s="45">
        <v>45859</v>
      </c>
      <c r="B339" s="14" t="s">
        <v>2303</v>
      </c>
      <c r="C339" s="14" t="s">
        <v>1104</v>
      </c>
      <c r="D339" s="14" t="s">
        <v>1154</v>
      </c>
      <c r="E339" s="14" t="s">
        <v>1167</v>
      </c>
      <c r="F339" s="14" t="s">
        <v>26</v>
      </c>
      <c r="G339" s="14" t="s">
        <v>722</v>
      </c>
      <c r="H339" s="14" t="s">
        <v>40</v>
      </c>
      <c r="I339" s="11">
        <f t="shared" si="37"/>
        <v>3</v>
      </c>
      <c r="J339" s="14" t="s">
        <v>29</v>
      </c>
      <c r="K339" s="11">
        <f t="shared" si="34"/>
        <v>3</v>
      </c>
      <c r="L339" s="14" t="s">
        <v>29</v>
      </c>
      <c r="M339" s="16">
        <f t="shared" si="35"/>
        <v>3</v>
      </c>
      <c r="N339" s="17">
        <f t="shared" si="36"/>
        <v>3</v>
      </c>
      <c r="O339" s="13" t="str">
        <f t="array" ref="O339">_xlfn.IFS(N339=1,"BAJA",N339=2,"MEDIA",N339=3,"ALTA")</f>
        <v>ALTA</v>
      </c>
      <c r="P339" s="12"/>
      <c r="Q339" s="13" t="s">
        <v>1137</v>
      </c>
      <c r="R339" s="13" t="s">
        <v>1137</v>
      </c>
      <c r="S339" s="13" t="s">
        <v>1140</v>
      </c>
      <c r="T339" s="13" t="s">
        <v>33</v>
      </c>
      <c r="U339" s="13" t="s">
        <v>2646</v>
      </c>
      <c r="V339" s="13" t="s">
        <v>744</v>
      </c>
      <c r="W339" s="13" t="s">
        <v>25</v>
      </c>
      <c r="X339" s="13" t="s">
        <v>27</v>
      </c>
      <c r="Y339" s="13" t="s">
        <v>739</v>
      </c>
      <c r="Z339" s="49" t="s">
        <v>984</v>
      </c>
      <c r="AA339" s="50" t="s">
        <v>2654</v>
      </c>
      <c r="AB339" s="50" t="s">
        <v>1037</v>
      </c>
      <c r="AC339" s="67" t="s">
        <v>2489</v>
      </c>
    </row>
    <row r="340" spans="1:29" ht="51" x14ac:dyDescent="0.2">
      <c r="A340" s="45">
        <v>40891</v>
      </c>
      <c r="B340" s="14" t="s">
        <v>2343</v>
      </c>
      <c r="C340" s="14" t="s">
        <v>1130</v>
      </c>
      <c r="D340" s="14" t="s">
        <v>1907</v>
      </c>
      <c r="E340" s="14" t="s">
        <v>1381</v>
      </c>
      <c r="F340" s="14" t="s">
        <v>44</v>
      </c>
      <c r="G340" s="14" t="s">
        <v>1919</v>
      </c>
      <c r="H340" s="14" t="s">
        <v>31</v>
      </c>
      <c r="I340" s="11">
        <f t="shared" si="37"/>
        <v>1</v>
      </c>
      <c r="J340" s="14" t="s">
        <v>29</v>
      </c>
      <c r="K340" s="11">
        <f t="shared" ref="K340" si="38">IF(J340="Alta",3,
IF(J340="Media",2,
IF(J340="Baja",1,
IF(J340="No clasificada",1))))</f>
        <v>3</v>
      </c>
      <c r="L340" s="14" t="s">
        <v>29</v>
      </c>
      <c r="M340" s="16">
        <f t="shared" ref="M340" si="39">IF(L340="Alta",3,
IF(L340="Media",2,
IF(L340="Baja",1,
IF(L340="No clasificada",1))))</f>
        <v>3</v>
      </c>
      <c r="N340" s="17">
        <f t="shared" ref="N340" si="40">ROUNDUP(((I340+K340+M340)/3),0)</f>
        <v>3</v>
      </c>
      <c r="O340" s="13" t="str">
        <f t="array" ref="O340">_xlfn.IFS(N340=1,"BAJA",N340=2,"MEDIA",N340=3,"ALTA")</f>
        <v>ALTA</v>
      </c>
      <c r="P340" s="12"/>
      <c r="Q340" s="13" t="s">
        <v>1130</v>
      </c>
      <c r="R340" s="13" t="s">
        <v>1752</v>
      </c>
      <c r="S340" s="13" t="s">
        <v>1752</v>
      </c>
      <c r="T340" s="13" t="s">
        <v>1756</v>
      </c>
      <c r="U340" s="13" t="s">
        <v>21</v>
      </c>
      <c r="V340" s="13" t="s">
        <v>21</v>
      </c>
      <c r="W340" s="13" t="s">
        <v>25</v>
      </c>
      <c r="X340" s="13" t="s">
        <v>27</v>
      </c>
      <c r="Y340" s="13" t="s">
        <v>35</v>
      </c>
      <c r="Z340" s="49" t="s">
        <v>726</v>
      </c>
      <c r="AA340" s="50" t="s">
        <v>2656</v>
      </c>
      <c r="AB340" s="50" t="s">
        <v>2656</v>
      </c>
      <c r="AC340" s="67" t="s">
        <v>1178</v>
      </c>
    </row>
    <row r="341" spans="1:29" ht="15" customHeight="1" x14ac:dyDescent="0.2">
      <c r="A341" s="27"/>
      <c r="B341" s="28">
        <f>SUBTOTAL(103,TOTAL_ACT_INF!$B$6:$B$340)</f>
        <v>335</v>
      </c>
      <c r="C341" s="28">
        <f>SUBTOTAL(103,TOTAL_ACT_INF!$C$6:$C$340)</f>
        <v>335</v>
      </c>
      <c r="D341" s="28">
        <f>SUBTOTAL(103,TOTAL_ACT_INF!$D$6:$D$340)</f>
        <v>335</v>
      </c>
      <c r="E341" s="28">
        <f>SUBTOTAL(103,TOTAL_ACT_INF!$E$6:$E$340)</f>
        <v>335</v>
      </c>
      <c r="F341" s="28">
        <f>SUBTOTAL(103,TOTAL_ACT_INF!$F$6:$F$340)</f>
        <v>335</v>
      </c>
      <c r="G341" s="28">
        <f>SUBTOTAL(103,TOTAL_ACT_INF!$G$6:$G$340)</f>
        <v>335</v>
      </c>
      <c r="H341" s="28">
        <f>SUBTOTAL(103,TOTAL_ACT_INF!$H$6:$H$340)</f>
        <v>335</v>
      </c>
      <c r="I341" s="28">
        <f>SUBTOTAL(103,TOTAL_ACT_INF!$I$6:$I$340)</f>
        <v>335</v>
      </c>
      <c r="J341" s="28">
        <f>SUBTOTAL(103,TOTAL_ACT_INF!$J$6:$J$340)</f>
        <v>335</v>
      </c>
      <c r="K341" s="28">
        <f>SUBTOTAL(103,TOTAL_ACT_INF!$K$6:$K$340)</f>
        <v>335</v>
      </c>
      <c r="L341" s="28">
        <f>SUBTOTAL(103,TOTAL_ACT_INF!$L$6:$L$340)</f>
        <v>335</v>
      </c>
      <c r="M341" s="28">
        <f>SUBTOTAL(103,TOTAL_ACT_INF!$M$6:$M$340)</f>
        <v>335</v>
      </c>
      <c r="N341" s="28">
        <f>SUBTOTAL(103,TOTAL_ACT_INF!$N$6:$N$340)</f>
        <v>335</v>
      </c>
      <c r="O341" s="28">
        <f>SUBTOTAL(103,TOTAL_ACT_INF!$O$6:$O$340)</f>
        <v>335</v>
      </c>
      <c r="P341" s="28">
        <f>SUBTOTAL(103,TOTAL_ACT_INF!$P$6:$P$340)</f>
        <v>98</v>
      </c>
      <c r="Q341" s="28">
        <f>SUBTOTAL(103,TOTAL_ACT_INF!$Q$6:$Q$340)</f>
        <v>335</v>
      </c>
      <c r="R341" s="28">
        <f>SUBTOTAL(103,TOTAL_ACT_INF!$R$6:$R$340)</f>
        <v>335</v>
      </c>
      <c r="S341" s="28">
        <f>SUBTOTAL(103,TOTAL_ACT_INF!$S$6:$S$340)</f>
        <v>335</v>
      </c>
      <c r="T341" s="28">
        <f>SUBTOTAL(103,TOTAL_ACT_INF!$T$6:$T$340)</f>
        <v>335</v>
      </c>
      <c r="U341" s="28">
        <f>SUBTOTAL(103,TOTAL_ACT_INF!$U$6:$U$340)</f>
        <v>335</v>
      </c>
      <c r="V341" s="28">
        <f>SUBTOTAL(103,TOTAL_ACT_INF!$V$6:$V$340)</f>
        <v>335</v>
      </c>
      <c r="W341" s="28">
        <f>SUBTOTAL(103,TOTAL_ACT_INF!$W$6:$W$340)</f>
        <v>335</v>
      </c>
      <c r="X341" s="28">
        <f>SUBTOTAL(103,TOTAL_ACT_INF!$X$6:$X$340)</f>
        <v>335</v>
      </c>
      <c r="Y341" s="28">
        <f>SUBTOTAL(103,TOTAL_ACT_INF!$Y$6:$Y$340)</f>
        <v>335</v>
      </c>
      <c r="Z341" s="28">
        <f>SUBTOTAL(103,TOTAL_ACT_INF!$Z$6:$Z$340)</f>
        <v>335</v>
      </c>
      <c r="AA341" s="28">
        <f>SUBTOTAL(103,TOTAL_ACT_INF!$AA$6:$AA$340)</f>
        <v>335</v>
      </c>
      <c r="AB341" s="28">
        <f>SUBTOTAL(103,TOTAL_ACT_INF!$AB$6:$AB$340)</f>
        <v>335</v>
      </c>
      <c r="AC341" s="69">
        <f>SUBTOTAL(103,TOTAL_ACT_INF!$AC$6:$AC$340)</f>
        <v>333</v>
      </c>
    </row>
  </sheetData>
  <mergeCells count="7">
    <mergeCell ref="A2:C2"/>
    <mergeCell ref="D2:AA2"/>
    <mergeCell ref="B4:G4"/>
    <mergeCell ref="H4:P4"/>
    <mergeCell ref="Q4:S4"/>
    <mergeCell ref="T4:Y4"/>
    <mergeCell ref="Z4:AB4"/>
  </mergeCells>
  <conditionalFormatting sqref="D63">
    <cfRule type="duplicateValues" dxfId="8" priority="6"/>
  </conditionalFormatting>
  <conditionalFormatting sqref="D64">
    <cfRule type="duplicateValues" dxfId="7" priority="7"/>
  </conditionalFormatting>
  <conditionalFormatting sqref="D119">
    <cfRule type="duplicateValues" dxfId="6" priority="30"/>
  </conditionalFormatting>
  <conditionalFormatting sqref="D198">
    <cfRule type="duplicateValues" dxfId="5" priority="17"/>
  </conditionalFormatting>
  <conditionalFormatting sqref="D279">
    <cfRule type="duplicateValues" dxfId="4" priority="25"/>
  </conditionalFormatting>
  <conditionalFormatting sqref="O6:O340">
    <cfRule type="cellIs" dxfId="3" priority="2" operator="equal">
      <formula>"Baja"</formula>
    </cfRule>
    <cfRule type="cellIs" dxfId="2" priority="3" operator="equal">
      <formula>"Media"</formula>
    </cfRule>
    <cfRule type="cellIs" dxfId="1" priority="4" operator="equal">
      <formula>"Alta"</formula>
    </cfRule>
  </conditionalFormatting>
  <dataValidations count="2">
    <dataValidation type="list" allowBlank="1" showErrorMessage="1" sqref="AB202 AB232 AB283:AB284 AB304 AB241:AB244 AB249:AB259 AB239 AB298 AB235:AB237 AB272:AB275 AB277:AB278 AB280 AB296 AB294 AB316 AB318:AB323 AB151:AB152 AB335:AB336" xr:uid="{00000000-0002-0000-0100-000000000000}">
      <formula1>JURIDICO</formula1>
    </dataValidation>
    <dataValidation type="list" allowBlank="1" showErrorMessage="1" sqref="AA202 AA232 AA283:AA284 AA304 AA241:AA244 AA249:AA259 AA239 AA235:AA237 AA272:AA275 AA277:AA278 AA280 AA293:AA294 AA296 AA298 AA316 AA318:AA323 AA151:AA152 AA306:AA309 AA335:AA336" xr:uid="{00000000-0002-0000-0100-000002000000}">
      <formula1>LEGAL</formula1>
    </dataValidation>
  </dataValidations>
  <hyperlinks>
    <hyperlink ref="G316" r:id="rId1" xr:uid="{00000000-0004-0000-0100-000003000000}"/>
    <hyperlink ref="G7" r:id="rId2" location="no-back-button" display="https://sedeelectronica.supersolidaria.gov.co/SedeElectronica/info/certificadosUsadosEnSede.jsp#no-back-button" xr:uid="{EF213451-3CD1-438A-A50A-32F97402C951}"/>
    <hyperlink ref="G65" r:id="rId3" display="https://www.supersolidaria.gov.co/es/entidad/cooperativas-de-ahorro-y-credito" xr:uid="{525F36B1-C39D-4C0E-AB85-8E6ECAD97757}"/>
    <hyperlink ref="G203" r:id="rId4" display="https://drive.google.com/drive/folders/1KZaBDSDEi0SjKctvZjod7pYOX614wgWo?usp=drive_link" xr:uid="{00000000-0004-0000-0100-000000000000}"/>
    <hyperlink ref="G202" r:id="rId5" display="https://app.powerbi.com/?pbi_source=websignin_uNav" xr:uid="{00000000-0004-0000-0100-000001000000}"/>
    <hyperlink ref="D81" r:id="rId6" xr:uid="{00000000-0004-0000-0100-000009000000}"/>
    <hyperlink ref="G86" r:id="rId7" display="https://www.supersolidaria.gov.co/es/content/desviacion-estandar" xr:uid="{00000000-0004-0000-0100-000008000000}"/>
    <hyperlink ref="G89" r:id="rId8" xr:uid="{00000000-0004-0000-0100-000005000000}"/>
    <hyperlink ref="G179" r:id="rId9" xr:uid="{00000000-0004-0000-0100-000004000000}"/>
  </hyperlinks>
  <pageMargins left="0.7" right="0.7" top="0.75" bottom="0.75" header="0" footer="0"/>
  <pageSetup orientation="portrait" r:id="rId10"/>
  <drawing r:id="rId11"/>
  <legacyDrawing r:id="rId12"/>
  <extLst>
    <ext xmlns:x14="http://schemas.microsoft.com/office/spreadsheetml/2009/9/main" uri="{CCE6A557-97BC-4b89-ADB6-D9C93CAAB3DF}">
      <x14:dataValidations xmlns:xm="http://schemas.microsoft.com/office/excel/2006/main" count="11">
        <x14:dataValidation type="list" allowBlank="1" showErrorMessage="1" xr:uid="{00000000-0002-0000-0100-000004000000}">
          <x14:formula1>
            <xm:f>DEPLEGABLES!$K$6:$K$8</xm:f>
          </x14:formula1>
          <xm:sqref>Z130 Z132 Z139:Z142 Z144:Z340</xm:sqref>
        </x14:dataValidation>
        <x14:dataValidation type="list" allowBlank="1" showInputMessage="1" showErrorMessage="1" xr:uid="{00000000-0002-0000-0100-000003000000}">
          <x14:formula1>
            <xm:f>DEPLEGABLES!$A$6:$A$24</xm:f>
          </x14:formula1>
          <xm:sqref>C130:C340</xm:sqref>
        </x14:dataValidation>
        <x14:dataValidation type="list" allowBlank="1" showInputMessage="1" showErrorMessage="1" xr:uid="{00000000-0002-0000-0100-000006000000}">
          <x14:formula1>
            <xm:f>DEPLEGABLES!$H$6:$H$8</xm:f>
          </x14:formula1>
          <xm:sqref>X130:X340</xm:sqref>
        </x14:dataValidation>
        <x14:dataValidation type="list" allowBlank="1" showInputMessage="1" showErrorMessage="1" xr:uid="{00000000-0002-0000-0100-000007000000}">
          <x14:formula1>
            <xm:f>DEPLEGABLES!$G$6:$G$21</xm:f>
          </x14:formula1>
          <xm:sqref>V130:V340</xm:sqref>
        </x14:dataValidation>
        <x14:dataValidation type="list" allowBlank="1" showInputMessage="1" showErrorMessage="1" xr:uid="{00000000-0002-0000-0100-000008000000}">
          <x14:formula1>
            <xm:f>DEPLEGABLES!$D$6:$D$9</xm:f>
          </x14:formula1>
          <xm:sqref>H92:H340</xm:sqref>
        </x14:dataValidation>
        <x14:dataValidation type="list" allowBlank="1" showInputMessage="1" showErrorMessage="1" xr:uid="{00000000-0002-0000-0100-000009000000}">
          <x14:formula1>
            <xm:f>DEPLEGABLES!$B$6:$B$11</xm:f>
          </x14:formula1>
          <xm:sqref>F92:F340</xm:sqref>
        </x14:dataValidation>
        <x14:dataValidation type="list" allowBlank="1" showInputMessage="1" showErrorMessage="1" xr:uid="{00000000-0002-0000-0100-00000C000000}">
          <x14:formula1>
            <xm:f>DEPLEGABLES!$C$6:$C$27</xm:f>
          </x14:formula1>
          <xm:sqref>G92:G340</xm:sqref>
        </x14:dataValidation>
        <x14:dataValidation type="list" allowBlank="1" showInputMessage="1" showErrorMessage="1" xr:uid="{00000000-0002-0000-0100-000005000000}">
          <x14:formula1>
            <xm:f>DEPLEGABLES!$I$6:$I$7</xm:f>
          </x14:formula1>
          <xm:sqref>Y92:Y340</xm:sqref>
        </x14:dataValidation>
        <x14:dataValidation type="list" allowBlank="1" showInputMessage="1" showErrorMessage="1" xr:uid="{00000000-0002-0000-0100-00000A000000}">
          <x14:formula1>
            <xm:f>DEPLEGABLES!$F$6:$F$8</xm:f>
          </x14:formula1>
          <xm:sqref>L92:L340 J92:J340</xm:sqref>
        </x14:dataValidation>
        <x14:dataValidation type="list" allowBlank="1" showInputMessage="1" showErrorMessage="1" xr:uid="{00000000-0002-0000-0100-00000B000000}">
          <x14:formula1>
            <xm:f>DEPLEGABLES!$M$6:$M$21</xm:f>
          </x14:formula1>
          <xm:sqref>AC92:AC340</xm:sqref>
        </x14:dataValidation>
        <x14:dataValidation type="list" allowBlank="1" showInputMessage="1" showErrorMessage="1" xr:uid="{50920D9A-3A39-430A-9474-EAAD12D6BF13}">
          <x14:formula1>
            <xm:f>DEPLEGABLES!$A$2:$A$23</xm:f>
          </x14:formula1>
          <xm:sqref>Q92:Q340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N53"/>
  <sheetViews>
    <sheetView zoomScale="69" zoomScaleNormal="69" workbookViewId="0">
      <selection activeCell="A10" sqref="A10"/>
    </sheetView>
  </sheetViews>
  <sheetFormatPr baseColWidth="10" defaultRowHeight="12.75" x14ac:dyDescent="0.2"/>
  <cols>
    <col min="1" max="1" width="44.42578125" bestFit="1" customWidth="1"/>
    <col min="2" max="2" width="22.28515625" bestFit="1" customWidth="1"/>
    <col min="3" max="531" width="23" bestFit="1" customWidth="1"/>
    <col min="532" max="532" width="13.28515625" bestFit="1" customWidth="1"/>
  </cols>
  <sheetData>
    <row r="3" spans="1:2" x14ac:dyDescent="0.2">
      <c r="A3" s="23" t="s">
        <v>1935</v>
      </c>
      <c r="B3" t="s">
        <v>1937</v>
      </c>
    </row>
    <row r="4" spans="1:2" x14ac:dyDescent="0.2">
      <c r="A4" s="24" t="s">
        <v>1130</v>
      </c>
      <c r="B4">
        <v>182</v>
      </c>
    </row>
    <row r="5" spans="1:2" x14ac:dyDescent="0.2">
      <c r="A5" s="24" t="s">
        <v>760</v>
      </c>
      <c r="B5">
        <v>112</v>
      </c>
    </row>
    <row r="6" spans="1:2" x14ac:dyDescent="0.2">
      <c r="A6" s="24" t="s">
        <v>1013</v>
      </c>
      <c r="B6">
        <v>58</v>
      </c>
    </row>
    <row r="7" spans="1:2" x14ac:dyDescent="0.2">
      <c r="A7" s="24" t="s">
        <v>1189</v>
      </c>
      <c r="B7">
        <v>44</v>
      </c>
    </row>
    <row r="8" spans="1:2" x14ac:dyDescent="0.2">
      <c r="A8" s="24" t="s">
        <v>654</v>
      </c>
      <c r="B8">
        <v>34</v>
      </c>
    </row>
    <row r="9" spans="1:2" x14ac:dyDescent="0.2">
      <c r="A9" s="24" t="s">
        <v>1179</v>
      </c>
      <c r="B9">
        <v>31</v>
      </c>
    </row>
    <row r="10" spans="1:2" x14ac:dyDescent="0.2">
      <c r="A10" s="24" t="s">
        <v>1186</v>
      </c>
      <c r="B10">
        <v>30</v>
      </c>
    </row>
    <row r="11" spans="1:2" x14ac:dyDescent="0.2">
      <c r="A11" s="24" t="s">
        <v>761</v>
      </c>
      <c r="B11">
        <v>23</v>
      </c>
    </row>
    <row r="12" spans="1:2" x14ac:dyDescent="0.2">
      <c r="A12" s="24" t="s">
        <v>1104</v>
      </c>
      <c r="B12">
        <v>22</v>
      </c>
    </row>
    <row r="13" spans="1:2" x14ac:dyDescent="0.2">
      <c r="A13" s="24" t="s">
        <v>978</v>
      </c>
      <c r="B13">
        <v>22</v>
      </c>
    </row>
    <row r="14" spans="1:2" x14ac:dyDescent="0.2">
      <c r="A14" s="24" t="s">
        <v>1100</v>
      </c>
      <c r="B14">
        <v>13</v>
      </c>
    </row>
    <row r="15" spans="1:2" x14ac:dyDescent="0.2">
      <c r="A15" s="24" t="s">
        <v>1505</v>
      </c>
      <c r="B15">
        <v>11</v>
      </c>
    </row>
    <row r="16" spans="1:2" x14ac:dyDescent="0.2">
      <c r="A16" s="24" t="s">
        <v>1183</v>
      </c>
      <c r="B16">
        <v>6</v>
      </c>
    </row>
    <row r="17" spans="1:14" x14ac:dyDescent="0.2">
      <c r="A17" s="24" t="s">
        <v>655</v>
      </c>
      <c r="B17">
        <v>2</v>
      </c>
    </row>
    <row r="18" spans="1:14" x14ac:dyDescent="0.2">
      <c r="A18" s="24" t="s">
        <v>1936</v>
      </c>
      <c r="B18">
        <v>590</v>
      </c>
    </row>
    <row r="31" spans="1:14" x14ac:dyDescent="0.2">
      <c r="A31" t="s">
        <v>643</v>
      </c>
      <c r="B31">
        <v>590</v>
      </c>
    </row>
    <row r="32" spans="1:14" x14ac:dyDescent="0.2">
      <c r="A32" t="s">
        <v>3</v>
      </c>
      <c r="B32">
        <v>587</v>
      </c>
      <c r="L32">
        <v>112</v>
      </c>
      <c r="M32">
        <v>100</v>
      </c>
      <c r="N32">
        <v>182</v>
      </c>
    </row>
    <row r="33" spans="1:12" x14ac:dyDescent="0.2">
      <c r="A33" t="s">
        <v>4</v>
      </c>
      <c r="B33">
        <v>587</v>
      </c>
      <c r="L33">
        <f>N32-L32</f>
        <v>70</v>
      </c>
    </row>
    <row r="34" spans="1:12" x14ac:dyDescent="0.2">
      <c r="A34" t="s">
        <v>644</v>
      </c>
      <c r="B34">
        <v>590</v>
      </c>
      <c r="L34">
        <f>+L33*M32/L32</f>
        <v>62.5</v>
      </c>
    </row>
    <row r="35" spans="1:12" x14ac:dyDescent="0.2">
      <c r="A35" t="s">
        <v>645</v>
      </c>
      <c r="B35">
        <v>590</v>
      </c>
    </row>
    <row r="36" spans="1:12" x14ac:dyDescent="0.2">
      <c r="A36" t="s">
        <v>13</v>
      </c>
      <c r="B36">
        <v>574</v>
      </c>
    </row>
    <row r="37" spans="1:12" x14ac:dyDescent="0.2">
      <c r="A37" t="s">
        <v>15</v>
      </c>
      <c r="B37">
        <v>574</v>
      </c>
      <c r="L37">
        <f>112*62.5%</f>
        <v>70</v>
      </c>
    </row>
    <row r="38" spans="1:12" x14ac:dyDescent="0.2">
      <c r="A38" t="s">
        <v>16</v>
      </c>
      <c r="B38">
        <v>574</v>
      </c>
    </row>
    <row r="39" spans="1:12" x14ac:dyDescent="0.2">
      <c r="A39" t="s">
        <v>1102</v>
      </c>
      <c r="B39">
        <v>589</v>
      </c>
    </row>
    <row r="40" spans="1:12" x14ac:dyDescent="0.2">
      <c r="A40" t="s">
        <v>17</v>
      </c>
      <c r="B40">
        <v>590</v>
      </c>
    </row>
    <row r="41" spans="1:12" x14ac:dyDescent="0.2">
      <c r="A41" t="s">
        <v>10</v>
      </c>
      <c r="B41">
        <v>590</v>
      </c>
    </row>
    <row r="42" spans="1:12" x14ac:dyDescent="0.2">
      <c r="A42" t="s">
        <v>11</v>
      </c>
      <c r="B42">
        <v>589</v>
      </c>
    </row>
    <row r="43" spans="1:12" x14ac:dyDescent="0.2">
      <c r="A43" t="s">
        <v>12</v>
      </c>
      <c r="B43">
        <v>590</v>
      </c>
    </row>
    <row r="44" spans="1:12" x14ac:dyDescent="0.2">
      <c r="A44" t="s">
        <v>5</v>
      </c>
      <c r="B44">
        <v>500</v>
      </c>
    </row>
    <row r="45" spans="1:12" x14ac:dyDescent="0.2">
      <c r="A45" t="s">
        <v>6</v>
      </c>
      <c r="B45">
        <v>585</v>
      </c>
    </row>
    <row r="46" spans="1:12" x14ac:dyDescent="0.2">
      <c r="A46" t="s">
        <v>7</v>
      </c>
      <c r="B46">
        <v>590</v>
      </c>
    </row>
    <row r="47" spans="1:12" x14ac:dyDescent="0.2">
      <c r="A47" t="s">
        <v>8</v>
      </c>
      <c r="B47">
        <v>590</v>
      </c>
    </row>
    <row r="48" spans="1:12" x14ac:dyDescent="0.2">
      <c r="A48" t="s">
        <v>9</v>
      </c>
      <c r="B48">
        <v>590</v>
      </c>
    </row>
    <row r="49" spans="1:2" x14ac:dyDescent="0.2">
      <c r="A49" t="s">
        <v>51</v>
      </c>
      <c r="B49">
        <v>589</v>
      </c>
    </row>
    <row r="50" spans="1:2" x14ac:dyDescent="0.2">
      <c r="A50" t="s">
        <v>18</v>
      </c>
      <c r="B50">
        <v>402</v>
      </c>
    </row>
    <row r="51" spans="1:2" x14ac:dyDescent="0.2">
      <c r="A51" t="s">
        <v>19</v>
      </c>
      <c r="B51">
        <v>308</v>
      </c>
    </row>
    <row r="52" spans="1:2" x14ac:dyDescent="0.2">
      <c r="A52" t="s">
        <v>20</v>
      </c>
      <c r="B52">
        <v>308</v>
      </c>
    </row>
    <row r="53" spans="1:2" x14ac:dyDescent="0.2">
      <c r="A53" t="s">
        <v>1112</v>
      </c>
      <c r="B53">
        <v>71</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593"/>
  <sheetViews>
    <sheetView topLeftCell="U561" workbookViewId="0">
      <selection activeCell="B593" sqref="B593:Z593"/>
    </sheetView>
  </sheetViews>
  <sheetFormatPr baseColWidth="10" defaultRowHeight="12.75" x14ac:dyDescent="0.2"/>
  <cols>
    <col min="1" max="1" width="19.28515625" bestFit="1" customWidth="1"/>
    <col min="2" max="2" width="14.5703125" customWidth="1"/>
    <col min="4" max="4" width="34" customWidth="1"/>
    <col min="5" max="5" width="37.42578125" customWidth="1"/>
    <col min="7" max="7" width="12.28515625" customWidth="1"/>
    <col min="8" max="8" width="18.5703125" customWidth="1"/>
    <col min="9" max="9" width="12.42578125" customWidth="1"/>
    <col min="10" max="10" width="16.28515625" customWidth="1"/>
    <col min="11" max="11" width="17.28515625" customWidth="1"/>
    <col min="12" max="12" width="11.7109375" customWidth="1"/>
    <col min="13" max="13" width="13.7109375" customWidth="1"/>
    <col min="17" max="17" width="12.28515625" customWidth="1"/>
    <col min="20" max="20" width="24.42578125" customWidth="1"/>
    <col min="21" max="21" width="23.42578125" customWidth="1"/>
    <col min="22" max="22" width="25.7109375" customWidth="1"/>
    <col min="23" max="23" width="35.42578125" customWidth="1"/>
    <col min="24" max="24" width="37.5703125" customWidth="1"/>
    <col min="25" max="25" width="32.5703125" customWidth="1"/>
  </cols>
  <sheetData>
    <row r="1" spans="1:25" x14ac:dyDescent="0.2">
      <c r="A1" t="s">
        <v>1</v>
      </c>
      <c r="B1" t="s">
        <v>643</v>
      </c>
      <c r="C1" t="s">
        <v>2</v>
      </c>
      <c r="D1" t="s">
        <v>3</v>
      </c>
      <c r="E1" t="s">
        <v>4</v>
      </c>
      <c r="F1" t="s">
        <v>644</v>
      </c>
      <c r="G1" t="s">
        <v>645</v>
      </c>
      <c r="H1" t="s">
        <v>13</v>
      </c>
      <c r="I1" t="s">
        <v>15</v>
      </c>
      <c r="J1" t="s">
        <v>16</v>
      </c>
      <c r="K1" t="s">
        <v>1102</v>
      </c>
      <c r="L1" t="s">
        <v>17</v>
      </c>
      <c r="M1" t="s">
        <v>10</v>
      </c>
      <c r="N1" t="s">
        <v>11</v>
      </c>
      <c r="O1" t="s">
        <v>12</v>
      </c>
      <c r="P1" t="s">
        <v>5</v>
      </c>
      <c r="Q1" t="s">
        <v>6</v>
      </c>
      <c r="R1" t="s">
        <v>7</v>
      </c>
      <c r="S1" t="s">
        <v>8</v>
      </c>
      <c r="T1" t="s">
        <v>9</v>
      </c>
      <c r="U1" t="s">
        <v>51</v>
      </c>
      <c r="V1" t="s">
        <v>18</v>
      </c>
      <c r="W1" t="s">
        <v>19</v>
      </c>
      <c r="X1" t="s">
        <v>20</v>
      </c>
      <c r="Y1" t="s">
        <v>1112</v>
      </c>
    </row>
    <row r="2" spans="1:25" x14ac:dyDescent="0.2">
      <c r="A2" s="25">
        <v>45845</v>
      </c>
      <c r="B2" t="s">
        <v>2133</v>
      </c>
      <c r="C2" t="s">
        <v>655</v>
      </c>
      <c r="D2" t="s">
        <v>657</v>
      </c>
      <c r="E2" t="s">
        <v>689</v>
      </c>
      <c r="F2" t="s">
        <v>26</v>
      </c>
      <c r="G2" t="s">
        <v>721</v>
      </c>
      <c r="H2" t="s">
        <v>31</v>
      </c>
      <c r="I2" t="s">
        <v>32</v>
      </c>
      <c r="J2" t="s">
        <v>32</v>
      </c>
      <c r="K2">
        <v>2</v>
      </c>
      <c r="L2" t="s">
        <v>1103</v>
      </c>
      <c r="M2" t="s">
        <v>58</v>
      </c>
      <c r="N2" t="s">
        <v>727</v>
      </c>
      <c r="O2" t="s">
        <v>725</v>
      </c>
      <c r="P2" t="s">
        <v>21</v>
      </c>
      <c r="Q2" t="s">
        <v>21</v>
      </c>
      <c r="R2" t="s">
        <v>27</v>
      </c>
      <c r="S2" t="s">
        <v>25</v>
      </c>
      <c r="T2" t="s">
        <v>27</v>
      </c>
      <c r="U2" t="s">
        <v>35</v>
      </c>
      <c r="V2" t="s">
        <v>726</v>
      </c>
    </row>
    <row r="3" spans="1:25" x14ac:dyDescent="0.2">
      <c r="A3" s="25">
        <v>45845</v>
      </c>
      <c r="B3" t="s">
        <v>2134</v>
      </c>
      <c r="C3" t="s">
        <v>655</v>
      </c>
      <c r="D3" t="s">
        <v>2428</v>
      </c>
      <c r="E3" t="s">
        <v>690</v>
      </c>
      <c r="F3" t="s">
        <v>26</v>
      </c>
      <c r="G3" t="s">
        <v>721</v>
      </c>
      <c r="H3" t="s">
        <v>31</v>
      </c>
      <c r="I3" t="s">
        <v>32</v>
      </c>
      <c r="J3" t="s">
        <v>32</v>
      </c>
      <c r="K3">
        <v>2</v>
      </c>
      <c r="L3" t="s">
        <v>1103</v>
      </c>
      <c r="M3" t="s">
        <v>58</v>
      </c>
      <c r="N3" t="s">
        <v>727</v>
      </c>
      <c r="O3" t="s">
        <v>725</v>
      </c>
      <c r="P3" t="s">
        <v>728</v>
      </c>
      <c r="Q3" t="s">
        <v>729</v>
      </c>
      <c r="R3" t="s">
        <v>27</v>
      </c>
      <c r="S3" t="s">
        <v>25</v>
      </c>
      <c r="T3" t="s">
        <v>27</v>
      </c>
      <c r="U3" t="s">
        <v>35</v>
      </c>
      <c r="V3" t="s">
        <v>726</v>
      </c>
    </row>
    <row r="4" spans="1:25" x14ac:dyDescent="0.2">
      <c r="A4" s="25">
        <v>44317</v>
      </c>
      <c r="B4" t="s">
        <v>1336</v>
      </c>
      <c r="C4" t="s">
        <v>1130</v>
      </c>
      <c r="D4" t="s">
        <v>1337</v>
      </c>
      <c r="E4" t="s">
        <v>1338</v>
      </c>
      <c r="F4" t="s">
        <v>26</v>
      </c>
      <c r="G4" t="s">
        <v>722</v>
      </c>
      <c r="H4" t="s">
        <v>28</v>
      </c>
      <c r="I4" t="s">
        <v>32</v>
      </c>
      <c r="J4" t="s">
        <v>32</v>
      </c>
      <c r="K4">
        <v>2</v>
      </c>
      <c r="L4" t="s">
        <v>1103</v>
      </c>
      <c r="M4" t="s">
        <v>41</v>
      </c>
      <c r="N4" t="s">
        <v>1748</v>
      </c>
      <c r="O4" t="s">
        <v>1752</v>
      </c>
      <c r="P4" t="s">
        <v>42</v>
      </c>
      <c r="Q4" t="s">
        <v>21</v>
      </c>
      <c r="R4" t="s">
        <v>744</v>
      </c>
      <c r="S4" t="s">
        <v>25</v>
      </c>
      <c r="T4" t="s">
        <v>27</v>
      </c>
      <c r="U4" t="s">
        <v>35</v>
      </c>
      <c r="V4" t="s">
        <v>726</v>
      </c>
      <c r="W4" t="s">
        <v>1037</v>
      </c>
      <c r="X4" t="s">
        <v>1037</v>
      </c>
      <c r="Y4" t="s">
        <v>1112</v>
      </c>
    </row>
    <row r="5" spans="1:25" x14ac:dyDescent="0.2">
      <c r="A5" s="25">
        <v>40805</v>
      </c>
      <c r="B5" t="s">
        <v>2242</v>
      </c>
      <c r="C5" t="s">
        <v>1130</v>
      </c>
      <c r="D5" t="s">
        <v>1393</v>
      </c>
      <c r="E5" t="s">
        <v>1394</v>
      </c>
      <c r="F5" t="s">
        <v>26</v>
      </c>
      <c r="G5" t="s">
        <v>722</v>
      </c>
      <c r="H5" t="s">
        <v>28</v>
      </c>
      <c r="I5" t="s">
        <v>29</v>
      </c>
      <c r="J5" t="s">
        <v>29</v>
      </c>
      <c r="K5">
        <v>3</v>
      </c>
      <c r="L5" t="s">
        <v>1108</v>
      </c>
      <c r="M5" t="s">
        <v>41</v>
      </c>
      <c r="N5" t="s">
        <v>1752</v>
      </c>
      <c r="O5" t="s">
        <v>1751</v>
      </c>
      <c r="P5" t="s">
        <v>1758</v>
      </c>
      <c r="Q5" t="s">
        <v>21</v>
      </c>
      <c r="R5" t="s">
        <v>1759</v>
      </c>
      <c r="S5" t="s">
        <v>25</v>
      </c>
      <c r="T5" t="s">
        <v>27</v>
      </c>
      <c r="U5" t="s">
        <v>35</v>
      </c>
      <c r="V5" t="s">
        <v>984</v>
      </c>
      <c r="W5" t="s">
        <v>1037</v>
      </c>
      <c r="X5" t="s">
        <v>1037</v>
      </c>
      <c r="Y5" t="s">
        <v>1178</v>
      </c>
    </row>
    <row r="6" spans="1:25" x14ac:dyDescent="0.2">
      <c r="A6" s="25">
        <v>39664</v>
      </c>
      <c r="B6" t="s">
        <v>2243</v>
      </c>
      <c r="C6" t="s">
        <v>1130</v>
      </c>
      <c r="D6" t="s">
        <v>1395</v>
      </c>
      <c r="E6" t="s">
        <v>1396</v>
      </c>
      <c r="F6" t="s">
        <v>26</v>
      </c>
      <c r="G6" t="s">
        <v>722</v>
      </c>
      <c r="H6" t="s">
        <v>31</v>
      </c>
      <c r="I6" t="s">
        <v>29</v>
      </c>
      <c r="J6" t="s">
        <v>29</v>
      </c>
      <c r="K6">
        <v>3</v>
      </c>
      <c r="L6" t="s">
        <v>1108</v>
      </c>
      <c r="M6" t="s">
        <v>41</v>
      </c>
      <c r="N6" t="s">
        <v>1752</v>
      </c>
      <c r="O6" t="s">
        <v>745</v>
      </c>
      <c r="P6" t="s">
        <v>1760</v>
      </c>
      <c r="Q6" t="s">
        <v>21</v>
      </c>
      <c r="R6" t="s">
        <v>744</v>
      </c>
      <c r="S6" t="s">
        <v>25</v>
      </c>
      <c r="T6" t="s">
        <v>27</v>
      </c>
      <c r="U6" t="s">
        <v>35</v>
      </c>
      <c r="V6" t="s">
        <v>726</v>
      </c>
      <c r="Y6" t="s">
        <v>1178</v>
      </c>
    </row>
    <row r="7" spans="1:25" x14ac:dyDescent="0.2">
      <c r="A7" s="25">
        <v>39817</v>
      </c>
      <c r="B7" t="s">
        <v>2244</v>
      </c>
      <c r="C7" t="s">
        <v>1130</v>
      </c>
      <c r="D7" t="s">
        <v>1397</v>
      </c>
      <c r="E7" t="s">
        <v>1398</v>
      </c>
      <c r="F7" t="s">
        <v>26</v>
      </c>
      <c r="G7" t="s">
        <v>722</v>
      </c>
      <c r="H7" t="s">
        <v>28</v>
      </c>
      <c r="I7" t="s">
        <v>29</v>
      </c>
      <c r="J7" t="s">
        <v>29</v>
      </c>
      <c r="K7">
        <v>3</v>
      </c>
      <c r="L7" t="s">
        <v>1108</v>
      </c>
      <c r="M7" t="s">
        <v>41</v>
      </c>
      <c r="N7" t="s">
        <v>1752</v>
      </c>
      <c r="O7" t="s">
        <v>745</v>
      </c>
      <c r="P7" t="s">
        <v>1756</v>
      </c>
      <c r="Q7" t="s">
        <v>21</v>
      </c>
      <c r="R7" t="s">
        <v>1181</v>
      </c>
      <c r="S7" t="s">
        <v>25</v>
      </c>
      <c r="T7" t="s">
        <v>27</v>
      </c>
      <c r="U7" t="s">
        <v>35</v>
      </c>
      <c r="V7" t="s">
        <v>984</v>
      </c>
      <c r="W7" t="s">
        <v>1037</v>
      </c>
      <c r="X7" t="s">
        <v>1037</v>
      </c>
      <c r="Y7" t="s">
        <v>1178</v>
      </c>
    </row>
    <row r="8" spans="1:25" x14ac:dyDescent="0.2">
      <c r="A8" s="25">
        <v>40805</v>
      </c>
      <c r="B8" t="s">
        <v>2245</v>
      </c>
      <c r="C8" t="s">
        <v>1130</v>
      </c>
      <c r="D8" t="s">
        <v>1399</v>
      </c>
      <c r="E8" t="s">
        <v>1400</v>
      </c>
      <c r="F8" t="s">
        <v>26</v>
      </c>
      <c r="G8" t="s">
        <v>722</v>
      </c>
      <c r="H8" t="s">
        <v>28</v>
      </c>
      <c r="I8" t="s">
        <v>29</v>
      </c>
      <c r="J8" t="s">
        <v>29</v>
      </c>
      <c r="K8">
        <v>3</v>
      </c>
      <c r="L8" t="s">
        <v>1108</v>
      </c>
      <c r="M8" t="s">
        <v>41</v>
      </c>
      <c r="N8" t="s">
        <v>1752</v>
      </c>
      <c r="O8" t="s">
        <v>1752</v>
      </c>
      <c r="P8" t="s">
        <v>1761</v>
      </c>
      <c r="Q8" t="s">
        <v>21</v>
      </c>
      <c r="R8" t="s">
        <v>1181</v>
      </c>
      <c r="S8" t="s">
        <v>25</v>
      </c>
      <c r="T8" t="s">
        <v>27</v>
      </c>
      <c r="U8" t="s">
        <v>35</v>
      </c>
      <c r="V8" t="s">
        <v>984</v>
      </c>
      <c r="W8" t="s">
        <v>1037</v>
      </c>
      <c r="X8" t="s">
        <v>1037</v>
      </c>
      <c r="Y8" t="s">
        <v>1178</v>
      </c>
    </row>
    <row r="9" spans="1:25" x14ac:dyDescent="0.2">
      <c r="A9" s="25">
        <v>43521</v>
      </c>
      <c r="B9" t="s">
        <v>2246</v>
      </c>
      <c r="C9" t="s">
        <v>1130</v>
      </c>
      <c r="D9" t="s">
        <v>1401</v>
      </c>
      <c r="E9" t="s">
        <v>1402</v>
      </c>
      <c r="F9" t="s">
        <v>26</v>
      </c>
      <c r="G9" t="s">
        <v>722</v>
      </c>
      <c r="H9" t="s">
        <v>28</v>
      </c>
      <c r="I9" t="s">
        <v>29</v>
      </c>
      <c r="J9" t="s">
        <v>29</v>
      </c>
      <c r="K9">
        <v>3</v>
      </c>
      <c r="L9" t="s">
        <v>1108</v>
      </c>
      <c r="M9" t="s">
        <v>41</v>
      </c>
      <c r="N9" t="s">
        <v>1752</v>
      </c>
      <c r="O9" t="s">
        <v>1752</v>
      </c>
      <c r="P9" t="s">
        <v>1762</v>
      </c>
      <c r="Q9" t="s">
        <v>21</v>
      </c>
      <c r="R9" t="s">
        <v>1759</v>
      </c>
      <c r="S9" t="s">
        <v>25</v>
      </c>
      <c r="T9" t="s">
        <v>27</v>
      </c>
      <c r="U9" t="s">
        <v>35</v>
      </c>
      <c r="V9" t="s">
        <v>984</v>
      </c>
      <c r="W9" t="s">
        <v>1037</v>
      </c>
      <c r="X9" t="s">
        <v>1037</v>
      </c>
      <c r="Y9" t="s">
        <v>1178</v>
      </c>
    </row>
    <row r="10" spans="1:25" x14ac:dyDescent="0.2">
      <c r="A10" s="25">
        <v>40140</v>
      </c>
      <c r="B10" t="s">
        <v>2247</v>
      </c>
      <c r="C10" t="s">
        <v>1130</v>
      </c>
      <c r="D10" t="s">
        <v>1406</v>
      </c>
      <c r="E10" t="s">
        <v>1407</v>
      </c>
      <c r="F10" t="s">
        <v>26</v>
      </c>
      <c r="G10" t="s">
        <v>722</v>
      </c>
      <c r="H10" t="s">
        <v>28</v>
      </c>
      <c r="I10" t="s">
        <v>29</v>
      </c>
      <c r="J10" t="s">
        <v>29</v>
      </c>
      <c r="K10">
        <v>3</v>
      </c>
      <c r="L10" t="s">
        <v>1108</v>
      </c>
      <c r="M10" t="s">
        <v>41</v>
      </c>
      <c r="N10" t="s">
        <v>1752</v>
      </c>
      <c r="O10" t="s">
        <v>1752</v>
      </c>
      <c r="P10" t="s">
        <v>1731</v>
      </c>
      <c r="Q10" t="s">
        <v>21</v>
      </c>
      <c r="R10" t="s">
        <v>748</v>
      </c>
      <c r="S10" t="s">
        <v>25</v>
      </c>
      <c r="T10" t="s">
        <v>27</v>
      </c>
      <c r="U10" t="s">
        <v>35</v>
      </c>
      <c r="V10" t="s">
        <v>984</v>
      </c>
      <c r="W10" t="s">
        <v>1111</v>
      </c>
      <c r="X10" t="s">
        <v>1111</v>
      </c>
      <c r="Y10" t="s">
        <v>1177</v>
      </c>
    </row>
    <row r="11" spans="1:25" x14ac:dyDescent="0.2">
      <c r="A11" s="25">
        <v>43700</v>
      </c>
      <c r="B11" t="s">
        <v>2248</v>
      </c>
      <c r="C11" t="s">
        <v>1130</v>
      </c>
      <c r="D11" t="s">
        <v>1408</v>
      </c>
      <c r="E11" t="s">
        <v>1409</v>
      </c>
      <c r="F11" t="s">
        <v>26</v>
      </c>
      <c r="G11" t="s">
        <v>722</v>
      </c>
      <c r="H11" t="s">
        <v>28</v>
      </c>
      <c r="I11" t="s">
        <v>29</v>
      </c>
      <c r="J11" t="s">
        <v>29</v>
      </c>
      <c r="K11">
        <v>3</v>
      </c>
      <c r="L11" t="s">
        <v>1108</v>
      </c>
      <c r="M11" t="s">
        <v>41</v>
      </c>
      <c r="N11" t="s">
        <v>1752</v>
      </c>
      <c r="O11" t="s">
        <v>1752</v>
      </c>
      <c r="P11" t="s">
        <v>1731</v>
      </c>
      <c r="Q11" t="s">
        <v>21</v>
      </c>
      <c r="R11" t="s">
        <v>748</v>
      </c>
      <c r="S11" t="s">
        <v>25</v>
      </c>
      <c r="T11" t="s">
        <v>27</v>
      </c>
      <c r="U11" t="s">
        <v>35</v>
      </c>
      <c r="V11" t="s">
        <v>984</v>
      </c>
      <c r="W11" t="s">
        <v>1111</v>
      </c>
      <c r="X11" t="s">
        <v>1111</v>
      </c>
      <c r="Y11" t="s">
        <v>1177</v>
      </c>
    </row>
    <row r="12" spans="1:25" x14ac:dyDescent="0.2">
      <c r="A12" s="25">
        <v>43747</v>
      </c>
      <c r="B12" t="s">
        <v>2249</v>
      </c>
      <c r="C12" t="s">
        <v>1130</v>
      </c>
      <c r="D12" t="s">
        <v>1410</v>
      </c>
      <c r="E12" t="s">
        <v>1411</v>
      </c>
      <c r="F12" t="s">
        <v>26</v>
      </c>
      <c r="G12" t="s">
        <v>722</v>
      </c>
      <c r="H12" t="s">
        <v>28</v>
      </c>
      <c r="I12" t="s">
        <v>29</v>
      </c>
      <c r="J12" t="s">
        <v>29</v>
      </c>
      <c r="K12">
        <v>3</v>
      </c>
      <c r="L12" t="s">
        <v>1108</v>
      </c>
      <c r="M12" t="s">
        <v>41</v>
      </c>
      <c r="N12" t="s">
        <v>1752</v>
      </c>
      <c r="O12" t="s">
        <v>1752</v>
      </c>
      <c r="P12" t="s">
        <v>1731</v>
      </c>
      <c r="Q12" t="s">
        <v>21</v>
      </c>
      <c r="R12" t="s">
        <v>748</v>
      </c>
      <c r="S12" t="s">
        <v>25</v>
      </c>
      <c r="T12" t="s">
        <v>27</v>
      </c>
      <c r="U12" t="s">
        <v>35</v>
      </c>
      <c r="V12" t="s">
        <v>984</v>
      </c>
      <c r="W12" t="s">
        <v>1032</v>
      </c>
      <c r="X12" t="s">
        <v>1032</v>
      </c>
      <c r="Y12" t="s">
        <v>1177</v>
      </c>
    </row>
    <row r="13" spans="1:25" x14ac:dyDescent="0.2">
      <c r="A13" s="25">
        <v>43628</v>
      </c>
      <c r="B13" t="s">
        <v>2250</v>
      </c>
      <c r="C13" t="s">
        <v>1130</v>
      </c>
      <c r="D13" t="s">
        <v>1414</v>
      </c>
      <c r="E13" t="s">
        <v>1415</v>
      </c>
      <c r="F13" t="s">
        <v>26</v>
      </c>
      <c r="G13" t="s">
        <v>722</v>
      </c>
      <c r="H13" t="s">
        <v>28</v>
      </c>
      <c r="I13" t="s">
        <v>29</v>
      </c>
      <c r="J13" t="s">
        <v>29</v>
      </c>
      <c r="K13">
        <v>3</v>
      </c>
      <c r="L13" t="s">
        <v>1108</v>
      </c>
      <c r="M13" t="s">
        <v>41</v>
      </c>
      <c r="N13" t="s">
        <v>1752</v>
      </c>
      <c r="O13" t="s">
        <v>1752</v>
      </c>
      <c r="P13" t="s">
        <v>1731</v>
      </c>
      <c r="Q13" t="s">
        <v>21</v>
      </c>
      <c r="R13" t="s">
        <v>748</v>
      </c>
      <c r="S13" t="s">
        <v>25</v>
      </c>
      <c r="T13" t="s">
        <v>27</v>
      </c>
      <c r="U13" t="s">
        <v>35</v>
      </c>
      <c r="V13" t="s">
        <v>984</v>
      </c>
      <c r="W13" t="s">
        <v>1037</v>
      </c>
      <c r="X13" t="s">
        <v>1037</v>
      </c>
      <c r="Y13" t="s">
        <v>1177</v>
      </c>
    </row>
    <row r="14" spans="1:25" x14ac:dyDescent="0.2">
      <c r="A14" s="25">
        <v>43760</v>
      </c>
      <c r="B14" t="s">
        <v>2251</v>
      </c>
      <c r="C14" t="s">
        <v>1130</v>
      </c>
      <c r="D14" t="s">
        <v>1416</v>
      </c>
      <c r="E14" t="s">
        <v>1417</v>
      </c>
      <c r="F14" t="s">
        <v>26</v>
      </c>
      <c r="G14" t="s">
        <v>722</v>
      </c>
      <c r="H14" t="s">
        <v>28</v>
      </c>
      <c r="I14" t="s">
        <v>29</v>
      </c>
      <c r="J14" t="s">
        <v>29</v>
      </c>
      <c r="K14">
        <v>3</v>
      </c>
      <c r="L14" t="s">
        <v>1108</v>
      </c>
      <c r="M14" t="s">
        <v>41</v>
      </c>
      <c r="N14" t="s">
        <v>1752</v>
      </c>
      <c r="O14" t="s">
        <v>1752</v>
      </c>
      <c r="P14" t="s">
        <v>1731</v>
      </c>
      <c r="Q14" t="s">
        <v>21</v>
      </c>
      <c r="R14" t="s">
        <v>748</v>
      </c>
      <c r="S14" t="s">
        <v>25</v>
      </c>
      <c r="T14" t="s">
        <v>27</v>
      </c>
      <c r="U14" t="s">
        <v>35</v>
      </c>
      <c r="V14" t="s">
        <v>984</v>
      </c>
      <c r="W14" t="s">
        <v>1037</v>
      </c>
      <c r="X14" t="s">
        <v>1037</v>
      </c>
      <c r="Y14" t="s">
        <v>1177</v>
      </c>
    </row>
    <row r="15" spans="1:25" x14ac:dyDescent="0.2">
      <c r="A15" s="25">
        <v>40135</v>
      </c>
      <c r="B15" t="s">
        <v>2252</v>
      </c>
      <c r="C15" t="s">
        <v>1130</v>
      </c>
      <c r="D15" t="s">
        <v>1424</v>
      </c>
      <c r="E15" t="s">
        <v>1425</v>
      </c>
      <c r="F15" t="s">
        <v>26</v>
      </c>
      <c r="G15" t="s">
        <v>722</v>
      </c>
      <c r="H15" t="s">
        <v>28</v>
      </c>
      <c r="I15" t="s">
        <v>29</v>
      </c>
      <c r="J15" t="s">
        <v>29</v>
      </c>
      <c r="K15">
        <v>3</v>
      </c>
      <c r="L15" t="s">
        <v>1108</v>
      </c>
      <c r="M15" t="s">
        <v>41</v>
      </c>
      <c r="N15" t="s">
        <v>1752</v>
      </c>
      <c r="O15" t="s">
        <v>1752</v>
      </c>
      <c r="P15" t="s">
        <v>1731</v>
      </c>
      <c r="Q15" t="s">
        <v>1766</v>
      </c>
      <c r="R15" t="s">
        <v>748</v>
      </c>
      <c r="S15" t="s">
        <v>25</v>
      </c>
      <c r="T15" t="s">
        <v>27</v>
      </c>
      <c r="U15" t="s">
        <v>35</v>
      </c>
      <c r="V15" t="s">
        <v>984</v>
      </c>
      <c r="W15" t="s">
        <v>1037</v>
      </c>
      <c r="X15" t="s">
        <v>1037</v>
      </c>
      <c r="Y15" t="s">
        <v>1178</v>
      </c>
    </row>
    <row r="16" spans="1:25" x14ac:dyDescent="0.2">
      <c r="A16" s="25">
        <v>43521</v>
      </c>
      <c r="B16" t="s">
        <v>2253</v>
      </c>
      <c r="C16" t="s">
        <v>1130</v>
      </c>
      <c r="D16" t="s">
        <v>1426</v>
      </c>
      <c r="E16" t="s">
        <v>1427</v>
      </c>
      <c r="F16" t="s">
        <v>38</v>
      </c>
      <c r="G16" t="s">
        <v>1006</v>
      </c>
      <c r="H16" t="s">
        <v>31</v>
      </c>
      <c r="I16" t="s">
        <v>29</v>
      </c>
      <c r="J16" t="s">
        <v>32</v>
      </c>
      <c r="K16">
        <v>2</v>
      </c>
      <c r="L16" t="s">
        <v>1103</v>
      </c>
      <c r="M16" t="s">
        <v>41</v>
      </c>
      <c r="N16" t="s">
        <v>1752</v>
      </c>
      <c r="O16" t="s">
        <v>745</v>
      </c>
      <c r="P16" t="s">
        <v>1767</v>
      </c>
      <c r="Q16" t="s">
        <v>21</v>
      </c>
      <c r="R16" t="s">
        <v>21</v>
      </c>
      <c r="S16" t="s">
        <v>25</v>
      </c>
      <c r="T16" t="s">
        <v>39</v>
      </c>
      <c r="U16" t="s">
        <v>35</v>
      </c>
      <c r="V16" t="s">
        <v>726</v>
      </c>
      <c r="Y16" t="s">
        <v>1178</v>
      </c>
    </row>
    <row r="17" spans="1:25" x14ac:dyDescent="0.2">
      <c r="A17" s="25">
        <v>43521</v>
      </c>
      <c r="B17" t="s">
        <v>2254</v>
      </c>
      <c r="C17" t="s">
        <v>1130</v>
      </c>
      <c r="D17" t="s">
        <v>1428</v>
      </c>
      <c r="E17" t="s">
        <v>1429</v>
      </c>
      <c r="F17" t="s">
        <v>26</v>
      </c>
      <c r="G17" t="s">
        <v>722</v>
      </c>
      <c r="H17" t="s">
        <v>28</v>
      </c>
      <c r="I17" t="s">
        <v>29</v>
      </c>
      <c r="J17" t="s">
        <v>29</v>
      </c>
      <c r="K17">
        <v>3</v>
      </c>
      <c r="L17" t="s">
        <v>1108</v>
      </c>
      <c r="M17" t="s">
        <v>41</v>
      </c>
      <c r="N17" t="s">
        <v>1752</v>
      </c>
      <c r="O17" t="s">
        <v>1752</v>
      </c>
      <c r="P17" t="s">
        <v>1731</v>
      </c>
      <c r="Q17" t="s">
        <v>1766</v>
      </c>
      <c r="R17" t="s">
        <v>1181</v>
      </c>
      <c r="S17" t="s">
        <v>25</v>
      </c>
      <c r="T17" t="s">
        <v>27</v>
      </c>
      <c r="U17" t="s">
        <v>35</v>
      </c>
      <c r="V17" t="s">
        <v>984</v>
      </c>
      <c r="W17" t="s">
        <v>1037</v>
      </c>
      <c r="X17" t="s">
        <v>1037</v>
      </c>
      <c r="Y17" t="s">
        <v>1178</v>
      </c>
    </row>
    <row r="18" spans="1:25" x14ac:dyDescent="0.2">
      <c r="A18" s="25">
        <v>45292</v>
      </c>
      <c r="B18" t="s">
        <v>2255</v>
      </c>
      <c r="C18" t="s">
        <v>1130</v>
      </c>
      <c r="D18" t="s">
        <v>1910</v>
      </c>
      <c r="E18" t="s">
        <v>1381</v>
      </c>
      <c r="F18" t="s">
        <v>44</v>
      </c>
      <c r="G18" t="s">
        <v>21</v>
      </c>
      <c r="H18" t="s">
        <v>31</v>
      </c>
      <c r="I18" t="s">
        <v>29</v>
      </c>
      <c r="J18" t="s">
        <v>29</v>
      </c>
      <c r="K18">
        <v>3</v>
      </c>
      <c r="L18" t="s">
        <v>1108</v>
      </c>
      <c r="M18" t="s">
        <v>41</v>
      </c>
      <c r="N18" t="s">
        <v>1752</v>
      </c>
      <c r="O18" t="s">
        <v>1752</v>
      </c>
      <c r="P18" t="s">
        <v>1756</v>
      </c>
      <c r="Q18" t="s">
        <v>21</v>
      </c>
      <c r="R18" t="s">
        <v>21</v>
      </c>
      <c r="S18" t="s">
        <v>25</v>
      </c>
      <c r="T18" t="s">
        <v>27</v>
      </c>
      <c r="U18" t="s">
        <v>35</v>
      </c>
      <c r="V18" t="s">
        <v>740</v>
      </c>
      <c r="W18" t="s">
        <v>741</v>
      </c>
      <c r="X18" t="s">
        <v>742</v>
      </c>
      <c r="Y18" t="s">
        <v>1177</v>
      </c>
    </row>
    <row r="19" spans="1:25" x14ac:dyDescent="0.2">
      <c r="A19" s="25">
        <v>45362</v>
      </c>
      <c r="B19" t="s">
        <v>2256</v>
      </c>
      <c r="C19" t="s">
        <v>1130</v>
      </c>
      <c r="D19" t="s">
        <v>1437</v>
      </c>
      <c r="E19" t="s">
        <v>1438</v>
      </c>
      <c r="F19" t="s">
        <v>26</v>
      </c>
      <c r="G19" t="s">
        <v>1433</v>
      </c>
      <c r="H19" t="s">
        <v>31</v>
      </c>
      <c r="I19" t="s">
        <v>29</v>
      </c>
      <c r="J19" t="s">
        <v>29</v>
      </c>
      <c r="K19">
        <v>3</v>
      </c>
      <c r="L19" t="s">
        <v>1108</v>
      </c>
      <c r="M19" t="s">
        <v>41</v>
      </c>
      <c r="N19" t="s">
        <v>1752</v>
      </c>
      <c r="O19" t="s">
        <v>1752</v>
      </c>
      <c r="P19" t="s">
        <v>1756</v>
      </c>
      <c r="Q19" t="s">
        <v>21</v>
      </c>
      <c r="R19" t="s">
        <v>21</v>
      </c>
      <c r="S19" t="s">
        <v>25</v>
      </c>
      <c r="T19" t="s">
        <v>27</v>
      </c>
      <c r="U19" t="s">
        <v>35</v>
      </c>
      <c r="V19" t="s">
        <v>740</v>
      </c>
      <c r="W19" t="s">
        <v>741</v>
      </c>
      <c r="X19" t="s">
        <v>742</v>
      </c>
      <c r="Y19" t="s">
        <v>1178</v>
      </c>
    </row>
    <row r="20" spans="1:25" x14ac:dyDescent="0.2">
      <c r="A20" s="25">
        <v>45225</v>
      </c>
      <c r="B20" t="s">
        <v>2257</v>
      </c>
      <c r="C20" t="s">
        <v>1130</v>
      </c>
      <c r="D20" t="s">
        <v>1284</v>
      </c>
      <c r="E20" t="s">
        <v>1285</v>
      </c>
      <c r="F20" t="s">
        <v>26</v>
      </c>
      <c r="G20" t="s">
        <v>1939</v>
      </c>
      <c r="H20" t="s">
        <v>31</v>
      </c>
      <c r="I20" t="s">
        <v>32</v>
      </c>
      <c r="J20" t="s">
        <v>29</v>
      </c>
      <c r="K20">
        <v>2</v>
      </c>
      <c r="L20" t="s">
        <v>1103</v>
      </c>
      <c r="M20" t="s">
        <v>1137</v>
      </c>
      <c r="N20" t="s">
        <v>37</v>
      </c>
      <c r="O20" t="s">
        <v>1747</v>
      </c>
      <c r="P20" t="s">
        <v>216</v>
      </c>
      <c r="Q20" t="s">
        <v>21</v>
      </c>
      <c r="R20" t="s">
        <v>1176</v>
      </c>
      <c r="S20" t="s">
        <v>25</v>
      </c>
      <c r="T20" t="s">
        <v>27</v>
      </c>
      <c r="U20" t="s">
        <v>30</v>
      </c>
      <c r="V20" t="s">
        <v>726</v>
      </c>
    </row>
    <row r="21" spans="1:25" x14ac:dyDescent="0.2">
      <c r="A21" s="25">
        <v>45225</v>
      </c>
      <c r="B21" t="s">
        <v>2258</v>
      </c>
      <c r="C21" t="s">
        <v>1130</v>
      </c>
      <c r="D21" t="s">
        <v>1288</v>
      </c>
      <c r="E21" t="s">
        <v>1289</v>
      </c>
      <c r="F21" t="s">
        <v>26</v>
      </c>
      <c r="G21" t="s">
        <v>1939</v>
      </c>
      <c r="H21" t="s">
        <v>31</v>
      </c>
      <c r="I21" t="s">
        <v>32</v>
      </c>
      <c r="J21" t="s">
        <v>29</v>
      </c>
      <c r="K21">
        <v>2</v>
      </c>
      <c r="L21" t="s">
        <v>1103</v>
      </c>
      <c r="M21" t="s">
        <v>1137</v>
      </c>
      <c r="N21" t="s">
        <v>37</v>
      </c>
      <c r="O21" t="s">
        <v>1747</v>
      </c>
      <c r="P21" t="s">
        <v>216</v>
      </c>
      <c r="Q21" t="s">
        <v>21</v>
      </c>
      <c r="R21" t="s">
        <v>1176</v>
      </c>
      <c r="S21" t="s">
        <v>25</v>
      </c>
      <c r="T21" t="s">
        <v>27</v>
      </c>
      <c r="U21" t="s">
        <v>30</v>
      </c>
      <c r="V21" t="s">
        <v>726</v>
      </c>
    </row>
    <row r="22" spans="1:25" x14ac:dyDescent="0.2">
      <c r="A22" s="25">
        <v>45225</v>
      </c>
      <c r="B22" t="s">
        <v>2259</v>
      </c>
      <c r="C22" t="s">
        <v>1130</v>
      </c>
      <c r="D22" t="s">
        <v>1292</v>
      </c>
      <c r="E22" t="s">
        <v>1285</v>
      </c>
      <c r="F22" t="s">
        <v>26</v>
      </c>
      <c r="G22" t="s">
        <v>1939</v>
      </c>
      <c r="H22" t="s">
        <v>31</v>
      </c>
      <c r="I22" t="s">
        <v>32</v>
      </c>
      <c r="J22" t="s">
        <v>29</v>
      </c>
      <c r="K22">
        <v>2</v>
      </c>
      <c r="L22" t="s">
        <v>1103</v>
      </c>
      <c r="M22" t="s">
        <v>1137</v>
      </c>
      <c r="N22" t="s">
        <v>37</v>
      </c>
      <c r="O22" t="s">
        <v>1747</v>
      </c>
      <c r="P22" t="s">
        <v>216</v>
      </c>
      <c r="Q22" t="s">
        <v>21</v>
      </c>
      <c r="R22" t="s">
        <v>1176</v>
      </c>
      <c r="S22" t="s">
        <v>25</v>
      </c>
      <c r="T22" t="s">
        <v>27</v>
      </c>
      <c r="U22" t="s">
        <v>30</v>
      </c>
      <c r="V22" t="s">
        <v>726</v>
      </c>
    </row>
    <row r="23" spans="1:25" x14ac:dyDescent="0.2">
      <c r="A23" s="25">
        <v>45225</v>
      </c>
      <c r="B23" t="s">
        <v>2260</v>
      </c>
      <c r="C23" t="s">
        <v>1130</v>
      </c>
      <c r="D23" t="s">
        <v>1295</v>
      </c>
      <c r="E23" t="s">
        <v>1296</v>
      </c>
      <c r="F23" t="s">
        <v>26</v>
      </c>
      <c r="G23" t="s">
        <v>1939</v>
      </c>
      <c r="H23" t="s">
        <v>31</v>
      </c>
      <c r="I23" t="s">
        <v>32</v>
      </c>
      <c r="J23" t="s">
        <v>29</v>
      </c>
      <c r="K23">
        <v>2</v>
      </c>
      <c r="L23" t="s">
        <v>1103</v>
      </c>
      <c r="M23" t="s">
        <v>1137</v>
      </c>
      <c r="N23" t="s">
        <v>37</v>
      </c>
      <c r="O23" t="s">
        <v>1747</v>
      </c>
      <c r="P23" t="s">
        <v>216</v>
      </c>
      <c r="Q23" t="s">
        <v>21</v>
      </c>
      <c r="R23" t="s">
        <v>1176</v>
      </c>
      <c r="S23" t="s">
        <v>25</v>
      </c>
      <c r="T23" t="s">
        <v>27</v>
      </c>
      <c r="U23" t="s">
        <v>30</v>
      </c>
      <c r="V23" t="s">
        <v>726</v>
      </c>
    </row>
    <row r="24" spans="1:25" x14ac:dyDescent="0.2">
      <c r="A24" s="25">
        <v>45225</v>
      </c>
      <c r="B24" t="s">
        <v>2261</v>
      </c>
      <c r="C24" t="s">
        <v>1130</v>
      </c>
      <c r="D24" t="s">
        <v>1298</v>
      </c>
      <c r="E24" t="s">
        <v>1299</v>
      </c>
      <c r="F24" t="s">
        <v>26</v>
      </c>
      <c r="G24" t="s">
        <v>1939</v>
      </c>
      <c r="H24" t="s">
        <v>31</v>
      </c>
      <c r="I24" t="s">
        <v>32</v>
      </c>
      <c r="J24" t="s">
        <v>29</v>
      </c>
      <c r="K24">
        <v>2</v>
      </c>
      <c r="L24" t="s">
        <v>1103</v>
      </c>
      <c r="M24" t="s">
        <v>1137</v>
      </c>
      <c r="N24" t="s">
        <v>37</v>
      </c>
      <c r="O24" t="s">
        <v>1747</v>
      </c>
      <c r="P24" t="s">
        <v>216</v>
      </c>
      <c r="Q24" t="s">
        <v>21</v>
      </c>
      <c r="R24" t="s">
        <v>1176</v>
      </c>
      <c r="S24" t="s">
        <v>25</v>
      </c>
      <c r="T24" t="s">
        <v>27</v>
      </c>
      <c r="U24" t="s">
        <v>30</v>
      </c>
      <c r="V24" t="s">
        <v>726</v>
      </c>
    </row>
    <row r="25" spans="1:25" x14ac:dyDescent="0.2">
      <c r="A25" s="25">
        <v>45225</v>
      </c>
      <c r="B25" t="s">
        <v>2262</v>
      </c>
      <c r="C25" t="s">
        <v>1130</v>
      </c>
      <c r="D25" t="s">
        <v>1302</v>
      </c>
      <c r="E25" t="s">
        <v>1285</v>
      </c>
      <c r="F25" t="s">
        <v>26</v>
      </c>
      <c r="G25" t="s">
        <v>1939</v>
      </c>
      <c r="H25" t="s">
        <v>31</v>
      </c>
      <c r="I25" t="s">
        <v>32</v>
      </c>
      <c r="J25" t="s">
        <v>29</v>
      </c>
      <c r="K25">
        <v>2</v>
      </c>
      <c r="L25" t="s">
        <v>1103</v>
      </c>
      <c r="M25" t="s">
        <v>1137</v>
      </c>
      <c r="N25" t="s">
        <v>37</v>
      </c>
      <c r="O25" t="s">
        <v>1747</v>
      </c>
      <c r="P25" t="s">
        <v>216</v>
      </c>
      <c r="Q25" t="s">
        <v>21</v>
      </c>
      <c r="R25" t="s">
        <v>1176</v>
      </c>
      <c r="S25" t="s">
        <v>25</v>
      </c>
      <c r="T25" t="s">
        <v>27</v>
      </c>
      <c r="U25" t="s">
        <v>30</v>
      </c>
      <c r="V25" t="s">
        <v>726</v>
      </c>
    </row>
    <row r="26" spans="1:25" x14ac:dyDescent="0.2">
      <c r="A26" s="25">
        <v>45225</v>
      </c>
      <c r="B26" t="s">
        <v>2263</v>
      </c>
      <c r="C26" t="s">
        <v>1130</v>
      </c>
      <c r="D26" t="s">
        <v>1305</v>
      </c>
      <c r="E26" t="s">
        <v>1285</v>
      </c>
      <c r="F26" t="s">
        <v>26</v>
      </c>
      <c r="G26" t="s">
        <v>1939</v>
      </c>
      <c r="H26" t="s">
        <v>31</v>
      </c>
      <c r="I26" t="s">
        <v>32</v>
      </c>
      <c r="J26" t="s">
        <v>29</v>
      </c>
      <c r="K26">
        <v>2</v>
      </c>
      <c r="L26" t="s">
        <v>1103</v>
      </c>
      <c r="M26" t="s">
        <v>1137</v>
      </c>
      <c r="N26" t="s">
        <v>37</v>
      </c>
      <c r="O26" t="s">
        <v>1747</v>
      </c>
      <c r="P26" t="s">
        <v>216</v>
      </c>
      <c r="Q26" t="s">
        <v>21</v>
      </c>
      <c r="R26" t="s">
        <v>1176</v>
      </c>
      <c r="S26" t="s">
        <v>25</v>
      </c>
      <c r="T26" t="s">
        <v>27</v>
      </c>
      <c r="U26" t="s">
        <v>30</v>
      </c>
      <c r="V26" t="s">
        <v>726</v>
      </c>
    </row>
    <row r="27" spans="1:25" x14ac:dyDescent="0.2">
      <c r="A27" s="25">
        <v>45225</v>
      </c>
      <c r="B27" t="s">
        <v>2264</v>
      </c>
      <c r="C27" t="s">
        <v>1130</v>
      </c>
      <c r="D27" t="s">
        <v>1308</v>
      </c>
      <c r="E27" t="s">
        <v>1309</v>
      </c>
      <c r="F27" t="s">
        <v>26</v>
      </c>
      <c r="G27" t="s">
        <v>1939</v>
      </c>
      <c r="H27" t="s">
        <v>31</v>
      </c>
      <c r="I27" t="s">
        <v>32</v>
      </c>
      <c r="J27" t="s">
        <v>29</v>
      </c>
      <c r="K27">
        <v>2</v>
      </c>
      <c r="L27" t="s">
        <v>1103</v>
      </c>
      <c r="M27" t="s">
        <v>1137</v>
      </c>
      <c r="N27" t="s">
        <v>37</v>
      </c>
      <c r="O27" t="s">
        <v>1747</v>
      </c>
      <c r="P27" t="s">
        <v>216</v>
      </c>
      <c r="Q27" t="s">
        <v>21</v>
      </c>
      <c r="R27" t="s">
        <v>1176</v>
      </c>
      <c r="S27" t="s">
        <v>25</v>
      </c>
      <c r="T27" t="s">
        <v>27</v>
      </c>
      <c r="U27" t="s">
        <v>30</v>
      </c>
      <c r="V27" t="s">
        <v>726</v>
      </c>
    </row>
    <row r="28" spans="1:25" x14ac:dyDescent="0.2">
      <c r="A28" s="25">
        <v>45225</v>
      </c>
      <c r="B28" t="s">
        <v>2265</v>
      </c>
      <c r="C28" t="s">
        <v>1130</v>
      </c>
      <c r="D28" t="s">
        <v>1312</v>
      </c>
      <c r="E28" t="s">
        <v>1313</v>
      </c>
      <c r="F28" t="s">
        <v>26</v>
      </c>
      <c r="G28" t="s">
        <v>1939</v>
      </c>
      <c r="H28" t="s">
        <v>31</v>
      </c>
      <c r="I28" t="s">
        <v>32</v>
      </c>
      <c r="J28" t="s">
        <v>29</v>
      </c>
      <c r="K28">
        <v>2</v>
      </c>
      <c r="L28" t="s">
        <v>1103</v>
      </c>
      <c r="M28" t="s">
        <v>1137</v>
      </c>
      <c r="N28" t="s">
        <v>37</v>
      </c>
      <c r="O28" t="s">
        <v>1747</v>
      </c>
      <c r="P28" t="s">
        <v>216</v>
      </c>
      <c r="Q28" t="s">
        <v>21</v>
      </c>
      <c r="R28" t="s">
        <v>1176</v>
      </c>
      <c r="S28" t="s">
        <v>25</v>
      </c>
      <c r="T28" t="s">
        <v>27</v>
      </c>
      <c r="U28" t="s">
        <v>30</v>
      </c>
      <c r="V28" t="s">
        <v>726</v>
      </c>
    </row>
    <row r="29" spans="1:25" x14ac:dyDescent="0.2">
      <c r="A29" s="25">
        <v>45225</v>
      </c>
      <c r="B29" t="s">
        <v>2266</v>
      </c>
      <c r="C29" t="s">
        <v>1130</v>
      </c>
      <c r="D29" t="s">
        <v>1316</v>
      </c>
      <c r="E29" t="s">
        <v>1317</v>
      </c>
      <c r="F29" t="s">
        <v>26</v>
      </c>
      <c r="G29" t="s">
        <v>1939</v>
      </c>
      <c r="H29" t="s">
        <v>31</v>
      </c>
      <c r="I29" t="s">
        <v>32</v>
      </c>
      <c r="J29" t="s">
        <v>29</v>
      </c>
      <c r="K29">
        <v>2</v>
      </c>
      <c r="L29" t="s">
        <v>1103</v>
      </c>
      <c r="M29" t="s">
        <v>1137</v>
      </c>
      <c r="N29" t="s">
        <v>37</v>
      </c>
      <c r="O29" t="s">
        <v>1747</v>
      </c>
      <c r="P29" t="s">
        <v>216</v>
      </c>
      <c r="Q29" t="s">
        <v>21</v>
      </c>
      <c r="R29" t="s">
        <v>1176</v>
      </c>
      <c r="S29" t="s">
        <v>25</v>
      </c>
      <c r="T29" t="s">
        <v>27</v>
      </c>
      <c r="U29" t="s">
        <v>30</v>
      </c>
      <c r="V29" t="s">
        <v>726</v>
      </c>
    </row>
    <row r="30" spans="1:25" x14ac:dyDescent="0.2">
      <c r="A30" s="25">
        <v>43760</v>
      </c>
      <c r="B30" t="s">
        <v>2267</v>
      </c>
      <c r="C30" t="s">
        <v>1130</v>
      </c>
      <c r="D30" t="s">
        <v>1416</v>
      </c>
      <c r="E30" t="s">
        <v>1417</v>
      </c>
      <c r="F30" t="s">
        <v>26</v>
      </c>
      <c r="G30" t="s">
        <v>722</v>
      </c>
      <c r="H30" t="s">
        <v>28</v>
      </c>
      <c r="I30" t="s">
        <v>29</v>
      </c>
      <c r="J30" t="s">
        <v>29</v>
      </c>
      <c r="K30">
        <v>3</v>
      </c>
      <c r="L30" t="s">
        <v>1108</v>
      </c>
      <c r="M30" t="s">
        <v>41</v>
      </c>
      <c r="N30" t="s">
        <v>1752</v>
      </c>
      <c r="O30" t="s">
        <v>1752</v>
      </c>
      <c r="P30" t="s">
        <v>1731</v>
      </c>
      <c r="Q30" t="s">
        <v>21</v>
      </c>
      <c r="R30" t="s">
        <v>748</v>
      </c>
      <c r="S30" t="s">
        <v>25</v>
      </c>
      <c r="T30" t="s">
        <v>27</v>
      </c>
      <c r="U30" t="s">
        <v>35</v>
      </c>
      <c r="V30" t="s">
        <v>984</v>
      </c>
      <c r="W30" t="s">
        <v>1037</v>
      </c>
      <c r="X30" t="s">
        <v>1037</v>
      </c>
    </row>
    <row r="31" spans="1:25" x14ac:dyDescent="0.2">
      <c r="A31" s="25">
        <v>43521</v>
      </c>
      <c r="B31" t="s">
        <v>2268</v>
      </c>
      <c r="C31" t="s">
        <v>1130</v>
      </c>
      <c r="D31" t="s">
        <v>1428</v>
      </c>
      <c r="E31" t="s">
        <v>1429</v>
      </c>
      <c r="F31" t="s">
        <v>26</v>
      </c>
      <c r="G31" t="s">
        <v>722</v>
      </c>
      <c r="H31" t="s">
        <v>28</v>
      </c>
      <c r="I31" t="s">
        <v>29</v>
      </c>
      <c r="J31" t="s">
        <v>29</v>
      </c>
      <c r="K31">
        <v>3</v>
      </c>
      <c r="L31" t="s">
        <v>1108</v>
      </c>
      <c r="M31" t="s">
        <v>41</v>
      </c>
      <c r="N31" t="s">
        <v>1752</v>
      </c>
      <c r="O31" t="s">
        <v>1752</v>
      </c>
      <c r="P31" t="s">
        <v>1731</v>
      </c>
      <c r="Q31" t="s">
        <v>1766</v>
      </c>
      <c r="R31" t="s">
        <v>1181</v>
      </c>
      <c r="S31" t="s">
        <v>25</v>
      </c>
      <c r="T31" t="s">
        <v>27</v>
      </c>
      <c r="U31" t="s">
        <v>35</v>
      </c>
      <c r="V31" t="s">
        <v>984</v>
      </c>
      <c r="W31" t="s">
        <v>1037</v>
      </c>
      <c r="X31" t="s">
        <v>1037</v>
      </c>
    </row>
    <row r="32" spans="1:25" x14ac:dyDescent="0.2">
      <c r="A32" s="25">
        <v>45292</v>
      </c>
      <c r="B32" t="s">
        <v>2269</v>
      </c>
      <c r="C32" t="s">
        <v>1130</v>
      </c>
      <c r="D32" t="s">
        <v>1910</v>
      </c>
      <c r="E32" t="s">
        <v>1381</v>
      </c>
      <c r="F32" t="s">
        <v>44</v>
      </c>
      <c r="G32" t="s">
        <v>21</v>
      </c>
      <c r="H32" t="s">
        <v>31</v>
      </c>
      <c r="I32" t="s">
        <v>29</v>
      </c>
      <c r="J32" t="s">
        <v>29</v>
      </c>
      <c r="K32">
        <v>3</v>
      </c>
      <c r="L32" t="s">
        <v>1108</v>
      </c>
      <c r="M32" t="s">
        <v>41</v>
      </c>
      <c r="N32" t="s">
        <v>1752</v>
      </c>
      <c r="O32" t="s">
        <v>1752</v>
      </c>
      <c r="P32" t="s">
        <v>1756</v>
      </c>
      <c r="Q32" t="s">
        <v>21</v>
      </c>
      <c r="R32" t="s">
        <v>21</v>
      </c>
      <c r="S32" t="s">
        <v>25</v>
      </c>
      <c r="T32" t="s">
        <v>27</v>
      </c>
      <c r="U32" t="s">
        <v>35</v>
      </c>
      <c r="V32" t="s">
        <v>740</v>
      </c>
      <c r="W32" t="s">
        <v>741</v>
      </c>
      <c r="X32" t="s">
        <v>742</v>
      </c>
    </row>
    <row r="33" spans="1:25" x14ac:dyDescent="0.2">
      <c r="A33" s="25">
        <v>45233</v>
      </c>
      <c r="B33" t="s">
        <v>2270</v>
      </c>
      <c r="C33" t="s">
        <v>1130</v>
      </c>
      <c r="D33" t="s">
        <v>1439</v>
      </c>
      <c r="E33" t="s">
        <v>1440</v>
      </c>
      <c r="F33" t="s">
        <v>26</v>
      </c>
      <c r="G33" t="s">
        <v>1922</v>
      </c>
      <c r="H33" t="s">
        <v>31</v>
      </c>
      <c r="I33" t="s">
        <v>32</v>
      </c>
      <c r="J33" t="s">
        <v>32</v>
      </c>
      <c r="K33">
        <v>2</v>
      </c>
      <c r="L33" t="s">
        <v>1103</v>
      </c>
      <c r="M33" t="s">
        <v>50</v>
      </c>
      <c r="N33" t="s">
        <v>37</v>
      </c>
      <c r="O33" t="s">
        <v>1768</v>
      </c>
      <c r="P33" t="s">
        <v>33</v>
      </c>
      <c r="Q33" t="s">
        <v>1769</v>
      </c>
      <c r="R33" t="s">
        <v>1176</v>
      </c>
      <c r="S33" t="s">
        <v>25</v>
      </c>
      <c r="T33" t="s">
        <v>27</v>
      </c>
      <c r="U33" t="s">
        <v>35</v>
      </c>
      <c r="V33" t="s">
        <v>984</v>
      </c>
      <c r="W33" t="s">
        <v>1032</v>
      </c>
      <c r="X33" t="s">
        <v>1032</v>
      </c>
    </row>
    <row r="34" spans="1:25" x14ac:dyDescent="0.2">
      <c r="A34" s="25">
        <v>45233</v>
      </c>
      <c r="B34" t="s">
        <v>2271</v>
      </c>
      <c r="C34" t="s">
        <v>1130</v>
      </c>
      <c r="D34" t="s">
        <v>1443</v>
      </c>
      <c r="E34" t="s">
        <v>1444</v>
      </c>
      <c r="F34" t="s">
        <v>26</v>
      </c>
      <c r="G34" t="s">
        <v>1923</v>
      </c>
      <c r="H34" t="s">
        <v>31</v>
      </c>
      <c r="I34" t="s">
        <v>32</v>
      </c>
      <c r="J34" t="s">
        <v>32</v>
      </c>
      <c r="K34">
        <v>2</v>
      </c>
      <c r="L34" t="s">
        <v>1103</v>
      </c>
      <c r="M34" t="s">
        <v>50</v>
      </c>
      <c r="N34" t="s">
        <v>37</v>
      </c>
      <c r="O34" t="s">
        <v>1768</v>
      </c>
      <c r="P34" t="s">
        <v>33</v>
      </c>
      <c r="Q34" t="s">
        <v>1770</v>
      </c>
      <c r="R34" t="s">
        <v>1176</v>
      </c>
      <c r="S34" t="s">
        <v>25</v>
      </c>
      <c r="T34" t="s">
        <v>27</v>
      </c>
      <c r="U34" t="s">
        <v>35</v>
      </c>
      <c r="V34" t="s">
        <v>984</v>
      </c>
      <c r="W34" t="s">
        <v>1032</v>
      </c>
      <c r="X34" t="s">
        <v>1032</v>
      </c>
    </row>
    <row r="35" spans="1:25" x14ac:dyDescent="0.2">
      <c r="A35" s="25">
        <v>45233</v>
      </c>
      <c r="B35" t="s">
        <v>2272</v>
      </c>
      <c r="C35" t="s">
        <v>1130</v>
      </c>
      <c r="D35" t="s">
        <v>1447</v>
      </c>
      <c r="E35" t="s">
        <v>1448</v>
      </c>
      <c r="F35" t="s">
        <v>26</v>
      </c>
      <c r="G35" t="s">
        <v>1922</v>
      </c>
      <c r="H35" t="s">
        <v>31</v>
      </c>
      <c r="I35" t="s">
        <v>32</v>
      </c>
      <c r="J35" t="s">
        <v>32</v>
      </c>
      <c r="K35">
        <v>2</v>
      </c>
      <c r="L35" t="s">
        <v>1103</v>
      </c>
      <c r="M35" t="s">
        <v>50</v>
      </c>
      <c r="N35" t="s">
        <v>37</v>
      </c>
      <c r="O35" t="s">
        <v>1768</v>
      </c>
      <c r="P35" t="s">
        <v>33</v>
      </c>
      <c r="Q35" t="s">
        <v>1772</v>
      </c>
      <c r="R35" t="s">
        <v>744</v>
      </c>
      <c r="S35" t="s">
        <v>25</v>
      </c>
      <c r="T35" t="s">
        <v>27</v>
      </c>
      <c r="U35" t="s">
        <v>35</v>
      </c>
      <c r="V35" t="s">
        <v>984</v>
      </c>
      <c r="W35" t="s">
        <v>1032</v>
      </c>
      <c r="X35" t="s">
        <v>1032</v>
      </c>
    </row>
    <row r="36" spans="1:25" x14ac:dyDescent="0.2">
      <c r="A36" s="25">
        <v>45233</v>
      </c>
      <c r="B36" t="s">
        <v>2273</v>
      </c>
      <c r="C36" t="s">
        <v>1130</v>
      </c>
      <c r="D36" t="s">
        <v>1451</v>
      </c>
      <c r="E36" t="s">
        <v>1452</v>
      </c>
      <c r="F36" t="s">
        <v>26</v>
      </c>
      <c r="G36" t="s">
        <v>1922</v>
      </c>
      <c r="H36" t="s">
        <v>31</v>
      </c>
      <c r="I36" t="s">
        <v>32</v>
      </c>
      <c r="J36" t="s">
        <v>32</v>
      </c>
      <c r="K36">
        <v>2</v>
      </c>
      <c r="L36" t="s">
        <v>1103</v>
      </c>
      <c r="M36" t="s">
        <v>50</v>
      </c>
      <c r="N36" t="s">
        <v>37</v>
      </c>
      <c r="O36" t="s">
        <v>1768</v>
      </c>
      <c r="P36" t="s">
        <v>1773</v>
      </c>
      <c r="Q36" t="s">
        <v>1775</v>
      </c>
      <c r="R36" t="s">
        <v>744</v>
      </c>
      <c r="S36" t="s">
        <v>25</v>
      </c>
      <c r="T36" t="s">
        <v>27</v>
      </c>
      <c r="U36" t="s">
        <v>35</v>
      </c>
      <c r="V36" t="s">
        <v>984</v>
      </c>
      <c r="W36" t="s">
        <v>1032</v>
      </c>
      <c r="X36" t="s">
        <v>1032</v>
      </c>
    </row>
    <row r="37" spans="1:25" x14ac:dyDescent="0.2">
      <c r="A37" s="25">
        <v>45233</v>
      </c>
      <c r="B37" t="s">
        <v>2274</v>
      </c>
      <c r="C37" t="s">
        <v>1130</v>
      </c>
      <c r="D37" t="s">
        <v>1453</v>
      </c>
      <c r="E37" t="s">
        <v>1454</v>
      </c>
      <c r="F37" t="s">
        <v>26</v>
      </c>
      <c r="G37" t="s">
        <v>1923</v>
      </c>
      <c r="H37" t="s">
        <v>31</v>
      </c>
      <c r="I37" t="s">
        <v>32</v>
      </c>
      <c r="J37" t="s">
        <v>32</v>
      </c>
      <c r="K37">
        <v>2</v>
      </c>
      <c r="L37" t="s">
        <v>1103</v>
      </c>
      <c r="M37" t="s">
        <v>50</v>
      </c>
      <c r="N37" t="s">
        <v>37</v>
      </c>
      <c r="O37" t="s">
        <v>1768</v>
      </c>
      <c r="P37" t="s">
        <v>1773</v>
      </c>
      <c r="Q37" t="s">
        <v>1776</v>
      </c>
      <c r="R37" t="s">
        <v>744</v>
      </c>
      <c r="S37" t="s">
        <v>25</v>
      </c>
      <c r="T37" t="s">
        <v>27</v>
      </c>
      <c r="U37" t="s">
        <v>35</v>
      </c>
      <c r="V37" t="s">
        <v>726</v>
      </c>
      <c r="W37" t="s">
        <v>1037</v>
      </c>
      <c r="X37" t="s">
        <v>1037</v>
      </c>
    </row>
    <row r="38" spans="1:25" x14ac:dyDescent="0.2">
      <c r="A38" s="25">
        <v>45295</v>
      </c>
      <c r="B38" t="s">
        <v>2433</v>
      </c>
      <c r="C38" t="s">
        <v>1130</v>
      </c>
      <c r="D38" t="s">
        <v>1457</v>
      </c>
      <c r="E38" t="s">
        <v>1458</v>
      </c>
      <c r="F38" t="s">
        <v>26</v>
      </c>
      <c r="G38" t="s">
        <v>1923</v>
      </c>
      <c r="H38" t="s">
        <v>31</v>
      </c>
      <c r="I38" t="s">
        <v>32</v>
      </c>
      <c r="J38" t="s">
        <v>32</v>
      </c>
      <c r="K38">
        <v>2</v>
      </c>
      <c r="L38" t="s">
        <v>1103</v>
      </c>
      <c r="M38" t="s">
        <v>50</v>
      </c>
      <c r="N38" t="s">
        <v>37</v>
      </c>
      <c r="O38" t="s">
        <v>1768</v>
      </c>
      <c r="P38" t="s">
        <v>1777</v>
      </c>
      <c r="Q38" t="s">
        <v>1778</v>
      </c>
      <c r="R38" t="s">
        <v>748</v>
      </c>
      <c r="S38" t="s">
        <v>25</v>
      </c>
      <c r="T38" t="s">
        <v>27</v>
      </c>
      <c r="U38" t="s">
        <v>35</v>
      </c>
      <c r="V38" t="s">
        <v>984</v>
      </c>
      <c r="W38" t="s">
        <v>1032</v>
      </c>
      <c r="X38" t="s">
        <v>1032</v>
      </c>
    </row>
    <row r="39" spans="1:25" x14ac:dyDescent="0.2">
      <c r="A39" s="25">
        <v>44317</v>
      </c>
      <c r="B39" t="s">
        <v>1461</v>
      </c>
      <c r="C39" t="s">
        <v>1130</v>
      </c>
      <c r="D39" t="s">
        <v>1462</v>
      </c>
      <c r="E39" t="s">
        <v>1463</v>
      </c>
      <c r="F39" t="s">
        <v>26</v>
      </c>
      <c r="G39" t="s">
        <v>1923</v>
      </c>
      <c r="H39" t="s">
        <v>31</v>
      </c>
      <c r="I39" t="s">
        <v>32</v>
      </c>
      <c r="J39" t="s">
        <v>32</v>
      </c>
      <c r="K39">
        <v>2</v>
      </c>
      <c r="L39" t="s">
        <v>1103</v>
      </c>
      <c r="M39" t="s">
        <v>50</v>
      </c>
      <c r="N39" t="s">
        <v>37</v>
      </c>
      <c r="O39" t="s">
        <v>1768</v>
      </c>
      <c r="P39" t="s">
        <v>1777</v>
      </c>
      <c r="Q39" t="s">
        <v>1778</v>
      </c>
      <c r="R39" t="s">
        <v>748</v>
      </c>
      <c r="S39" t="s">
        <v>25</v>
      </c>
      <c r="T39" t="s">
        <v>27</v>
      </c>
      <c r="U39" t="s">
        <v>35</v>
      </c>
      <c r="V39" t="s">
        <v>984</v>
      </c>
      <c r="W39" t="s">
        <v>1037</v>
      </c>
      <c r="X39" t="s">
        <v>1111</v>
      </c>
    </row>
    <row r="40" spans="1:25" x14ac:dyDescent="0.2">
      <c r="A40" s="25">
        <v>45295</v>
      </c>
      <c r="B40" t="s">
        <v>1318</v>
      </c>
      <c r="C40" t="s">
        <v>1130</v>
      </c>
      <c r="D40" t="s">
        <v>1319</v>
      </c>
      <c r="E40" t="s">
        <v>1320</v>
      </c>
      <c r="F40" t="s">
        <v>26</v>
      </c>
      <c r="G40" t="s">
        <v>1923</v>
      </c>
      <c r="H40" t="s">
        <v>31</v>
      </c>
      <c r="I40" t="s">
        <v>32</v>
      </c>
      <c r="J40" t="s">
        <v>32</v>
      </c>
      <c r="K40">
        <v>2</v>
      </c>
      <c r="L40" t="s">
        <v>1103</v>
      </c>
      <c r="M40" t="s">
        <v>50</v>
      </c>
      <c r="N40" t="s">
        <v>37</v>
      </c>
      <c r="O40" t="s">
        <v>1768</v>
      </c>
      <c r="P40" t="s">
        <v>1777</v>
      </c>
      <c r="Q40" t="s">
        <v>1778</v>
      </c>
      <c r="R40" t="s">
        <v>748</v>
      </c>
      <c r="S40" t="s">
        <v>25</v>
      </c>
      <c r="T40" t="s">
        <v>27</v>
      </c>
      <c r="U40" t="s">
        <v>35</v>
      </c>
      <c r="V40" t="s">
        <v>984</v>
      </c>
      <c r="W40" t="s">
        <v>1037</v>
      </c>
      <c r="X40" t="s">
        <v>1111</v>
      </c>
    </row>
    <row r="41" spans="1:25" x14ac:dyDescent="0.2">
      <c r="A41" s="25">
        <v>44317</v>
      </c>
      <c r="B41" t="s">
        <v>1352</v>
      </c>
      <c r="C41" t="s">
        <v>1130</v>
      </c>
      <c r="D41" t="s">
        <v>1353</v>
      </c>
      <c r="E41" t="s">
        <v>1468</v>
      </c>
      <c r="F41" t="s">
        <v>26</v>
      </c>
      <c r="G41" t="s">
        <v>1195</v>
      </c>
      <c r="H41" t="s">
        <v>31</v>
      </c>
      <c r="I41" t="s">
        <v>32</v>
      </c>
      <c r="J41" t="s">
        <v>32</v>
      </c>
      <c r="K41">
        <v>2</v>
      </c>
      <c r="L41" t="s">
        <v>1103</v>
      </c>
      <c r="M41" t="s">
        <v>50</v>
      </c>
      <c r="N41" t="s">
        <v>37</v>
      </c>
      <c r="O41" t="s">
        <v>1768</v>
      </c>
      <c r="P41" t="s">
        <v>55</v>
      </c>
      <c r="Q41" t="s">
        <v>1353</v>
      </c>
      <c r="R41" t="s">
        <v>748</v>
      </c>
      <c r="S41" t="s">
        <v>25</v>
      </c>
      <c r="T41" t="s">
        <v>27</v>
      </c>
      <c r="U41" t="s">
        <v>35</v>
      </c>
      <c r="V41" t="s">
        <v>984</v>
      </c>
      <c r="W41" t="s">
        <v>1037</v>
      </c>
      <c r="X41" t="s">
        <v>1037</v>
      </c>
    </row>
    <row r="42" spans="1:25" x14ac:dyDescent="0.2">
      <c r="A42" s="25">
        <v>44317</v>
      </c>
      <c r="B42" t="s">
        <v>1346</v>
      </c>
      <c r="C42" t="s">
        <v>1130</v>
      </c>
      <c r="D42" t="s">
        <v>1471</v>
      </c>
      <c r="E42" t="s">
        <v>1472</v>
      </c>
      <c r="F42" t="s">
        <v>26</v>
      </c>
      <c r="G42" t="s">
        <v>1195</v>
      </c>
      <c r="H42" t="s">
        <v>31</v>
      </c>
      <c r="I42" t="s">
        <v>32</v>
      </c>
      <c r="J42" t="s">
        <v>32</v>
      </c>
      <c r="K42">
        <v>2</v>
      </c>
      <c r="L42" t="s">
        <v>1103</v>
      </c>
      <c r="M42" t="s">
        <v>50</v>
      </c>
      <c r="N42" t="s">
        <v>37</v>
      </c>
      <c r="O42" t="s">
        <v>1768</v>
      </c>
      <c r="P42" t="s">
        <v>55</v>
      </c>
      <c r="Q42" t="s">
        <v>1471</v>
      </c>
      <c r="R42" t="s">
        <v>744</v>
      </c>
      <c r="S42" t="s">
        <v>25</v>
      </c>
      <c r="T42" t="s">
        <v>27</v>
      </c>
      <c r="U42" t="s">
        <v>35</v>
      </c>
      <c r="V42" t="s">
        <v>984</v>
      </c>
      <c r="W42" t="s">
        <v>1037</v>
      </c>
      <c r="X42" t="s">
        <v>1037</v>
      </c>
    </row>
    <row r="43" spans="1:25" x14ac:dyDescent="0.2">
      <c r="A43" s="25">
        <v>45233</v>
      </c>
      <c r="B43" t="s">
        <v>1485</v>
      </c>
      <c r="C43" t="s">
        <v>1130</v>
      </c>
      <c r="D43" t="s">
        <v>1486</v>
      </c>
      <c r="E43" t="s">
        <v>1487</v>
      </c>
      <c r="F43" t="s">
        <v>26</v>
      </c>
      <c r="G43" t="s">
        <v>1923</v>
      </c>
      <c r="H43" t="s">
        <v>31</v>
      </c>
      <c r="I43" t="s">
        <v>32</v>
      </c>
      <c r="J43" t="s">
        <v>32</v>
      </c>
      <c r="K43">
        <v>2</v>
      </c>
      <c r="L43" t="s">
        <v>1103</v>
      </c>
      <c r="M43" t="s">
        <v>50</v>
      </c>
      <c r="N43" t="s">
        <v>37</v>
      </c>
      <c r="O43" t="s">
        <v>1768</v>
      </c>
      <c r="P43" t="s">
        <v>55</v>
      </c>
      <c r="Q43" t="s">
        <v>21</v>
      </c>
      <c r="R43" t="s">
        <v>748</v>
      </c>
      <c r="S43" t="s">
        <v>25</v>
      </c>
      <c r="T43" t="s">
        <v>27</v>
      </c>
      <c r="U43" t="s">
        <v>35</v>
      </c>
      <c r="V43" t="s">
        <v>984</v>
      </c>
      <c r="W43" t="s">
        <v>1037</v>
      </c>
      <c r="X43" t="s">
        <v>1037</v>
      </c>
    </row>
    <row r="44" spans="1:25" x14ac:dyDescent="0.2">
      <c r="A44" s="25">
        <v>45233</v>
      </c>
      <c r="B44" t="s">
        <v>1358</v>
      </c>
      <c r="C44" t="s">
        <v>1130</v>
      </c>
      <c r="D44" t="s">
        <v>1490</v>
      </c>
      <c r="E44" t="s">
        <v>1487</v>
      </c>
      <c r="F44" t="s">
        <v>26</v>
      </c>
      <c r="G44" t="s">
        <v>1923</v>
      </c>
      <c r="H44" t="s">
        <v>31</v>
      </c>
      <c r="I44" t="s">
        <v>32</v>
      </c>
      <c r="J44" t="s">
        <v>32</v>
      </c>
      <c r="K44">
        <v>2</v>
      </c>
      <c r="L44" t="s">
        <v>1103</v>
      </c>
      <c r="M44" t="s">
        <v>50</v>
      </c>
      <c r="N44" t="s">
        <v>37</v>
      </c>
      <c r="O44" t="s">
        <v>1768</v>
      </c>
      <c r="P44" t="s">
        <v>55</v>
      </c>
      <c r="Q44" t="s">
        <v>21</v>
      </c>
      <c r="R44" t="s">
        <v>748</v>
      </c>
      <c r="S44" t="s">
        <v>25</v>
      </c>
      <c r="T44" t="s">
        <v>27</v>
      </c>
      <c r="U44" t="s">
        <v>35</v>
      </c>
      <c r="V44" t="s">
        <v>984</v>
      </c>
      <c r="W44" t="s">
        <v>1037</v>
      </c>
      <c r="X44" t="s">
        <v>1037</v>
      </c>
    </row>
    <row r="45" spans="1:25" x14ac:dyDescent="0.2">
      <c r="A45" s="25">
        <v>45233</v>
      </c>
      <c r="B45" t="s">
        <v>1370</v>
      </c>
      <c r="C45" t="s">
        <v>1130</v>
      </c>
      <c r="D45" t="s">
        <v>1492</v>
      </c>
      <c r="E45" t="s">
        <v>1493</v>
      </c>
      <c r="F45" t="s">
        <v>26</v>
      </c>
      <c r="G45" t="s">
        <v>1923</v>
      </c>
      <c r="H45" t="s">
        <v>31</v>
      </c>
      <c r="I45" t="s">
        <v>32</v>
      </c>
      <c r="J45" t="s">
        <v>32</v>
      </c>
      <c r="K45">
        <v>2</v>
      </c>
      <c r="L45" t="s">
        <v>1103</v>
      </c>
      <c r="M45" t="s">
        <v>50</v>
      </c>
      <c r="N45" t="s">
        <v>37</v>
      </c>
      <c r="O45" t="s">
        <v>1768</v>
      </c>
      <c r="P45" t="s">
        <v>55</v>
      </c>
      <c r="Q45" t="s">
        <v>21</v>
      </c>
      <c r="R45" t="s">
        <v>748</v>
      </c>
      <c r="S45" t="s">
        <v>25</v>
      </c>
      <c r="T45" t="s">
        <v>27</v>
      </c>
      <c r="U45" t="s">
        <v>35</v>
      </c>
      <c r="V45" t="s">
        <v>984</v>
      </c>
      <c r="W45" t="s">
        <v>1037</v>
      </c>
      <c r="X45" t="s">
        <v>1037</v>
      </c>
    </row>
    <row r="46" spans="1:25" x14ac:dyDescent="0.2">
      <c r="A46" s="25">
        <v>44166</v>
      </c>
      <c r="B46" t="s">
        <v>1497</v>
      </c>
      <c r="C46" t="s">
        <v>1130</v>
      </c>
      <c r="D46" t="s">
        <v>1498</v>
      </c>
      <c r="E46" t="s">
        <v>1499</v>
      </c>
      <c r="F46" t="s">
        <v>26</v>
      </c>
      <c r="G46" t="s">
        <v>1195</v>
      </c>
      <c r="H46" t="s">
        <v>28</v>
      </c>
      <c r="I46" t="s">
        <v>32</v>
      </c>
      <c r="J46" t="s">
        <v>32</v>
      </c>
      <c r="K46">
        <v>2</v>
      </c>
      <c r="L46" t="s">
        <v>1103</v>
      </c>
      <c r="M46" t="s">
        <v>41</v>
      </c>
      <c r="N46" t="s">
        <v>1748</v>
      </c>
      <c r="O46" t="s">
        <v>1751</v>
      </c>
      <c r="P46" t="s">
        <v>42</v>
      </c>
      <c r="Q46" t="s">
        <v>21</v>
      </c>
      <c r="R46" t="s">
        <v>744</v>
      </c>
      <c r="S46" t="s">
        <v>25</v>
      </c>
      <c r="T46" t="s">
        <v>27</v>
      </c>
      <c r="U46" t="s">
        <v>35</v>
      </c>
      <c r="V46" t="s">
        <v>726</v>
      </c>
      <c r="W46" t="s">
        <v>1037</v>
      </c>
      <c r="X46" t="s">
        <v>1037</v>
      </c>
    </row>
    <row r="47" spans="1:25" x14ac:dyDescent="0.2">
      <c r="A47" s="25">
        <v>44317</v>
      </c>
      <c r="B47" t="s">
        <v>1330</v>
      </c>
      <c r="C47" t="s">
        <v>1130</v>
      </c>
      <c r="D47" t="s">
        <v>1502</v>
      </c>
      <c r="E47" t="s">
        <v>1503</v>
      </c>
      <c r="F47" t="s">
        <v>26</v>
      </c>
      <c r="G47" t="s">
        <v>1195</v>
      </c>
      <c r="H47" t="s">
        <v>31</v>
      </c>
      <c r="I47" t="s">
        <v>32</v>
      </c>
      <c r="J47" t="s">
        <v>32</v>
      </c>
      <c r="K47">
        <v>2</v>
      </c>
      <c r="L47" t="s">
        <v>1103</v>
      </c>
      <c r="M47" t="s">
        <v>50</v>
      </c>
      <c r="N47" t="s">
        <v>37</v>
      </c>
      <c r="O47" t="s">
        <v>1768</v>
      </c>
      <c r="P47" t="s">
        <v>1773</v>
      </c>
      <c r="Q47" t="s">
        <v>1502</v>
      </c>
      <c r="R47" t="s">
        <v>744</v>
      </c>
      <c r="S47" t="s">
        <v>25</v>
      </c>
      <c r="T47" t="s">
        <v>27</v>
      </c>
      <c r="U47" t="s">
        <v>35</v>
      </c>
      <c r="V47" t="s">
        <v>726</v>
      </c>
      <c r="W47" t="s">
        <v>1037</v>
      </c>
      <c r="X47" t="s">
        <v>1037</v>
      </c>
    </row>
    <row r="48" spans="1:25" x14ac:dyDescent="0.2">
      <c r="A48" s="25">
        <v>44317</v>
      </c>
      <c r="B48" t="s">
        <v>2284</v>
      </c>
      <c r="C48" t="s">
        <v>1104</v>
      </c>
      <c r="D48" t="s">
        <v>1105</v>
      </c>
      <c r="E48" t="s">
        <v>1106</v>
      </c>
      <c r="F48" t="s">
        <v>38</v>
      </c>
      <c r="G48" t="s">
        <v>1107</v>
      </c>
      <c r="H48" t="s">
        <v>40</v>
      </c>
      <c r="I48" t="s">
        <v>29</v>
      </c>
      <c r="J48" t="s">
        <v>29</v>
      </c>
      <c r="K48">
        <v>3</v>
      </c>
      <c r="L48" t="s">
        <v>1108</v>
      </c>
      <c r="M48" t="s">
        <v>1109</v>
      </c>
      <c r="N48" t="s">
        <v>1110</v>
      </c>
      <c r="O48" t="s">
        <v>1110</v>
      </c>
      <c r="P48" t="s">
        <v>21</v>
      </c>
      <c r="Q48" t="s">
        <v>21</v>
      </c>
      <c r="R48" t="s">
        <v>1008</v>
      </c>
      <c r="S48" t="s">
        <v>25</v>
      </c>
      <c r="T48" t="s">
        <v>39</v>
      </c>
      <c r="U48" t="s">
        <v>30</v>
      </c>
      <c r="V48" t="s">
        <v>984</v>
      </c>
      <c r="W48" t="s">
        <v>1111</v>
      </c>
      <c r="X48" t="s">
        <v>1111</v>
      </c>
      <c r="Y48" t="s">
        <v>1112</v>
      </c>
    </row>
    <row r="49" spans="1:25" x14ac:dyDescent="0.2">
      <c r="A49" s="25">
        <v>45859</v>
      </c>
      <c r="B49" t="s">
        <v>2290</v>
      </c>
      <c r="C49" t="s">
        <v>1104</v>
      </c>
      <c r="D49" t="s">
        <v>1135</v>
      </c>
      <c r="E49" t="s">
        <v>1136</v>
      </c>
      <c r="F49" t="s">
        <v>26</v>
      </c>
      <c r="G49" t="s">
        <v>1021</v>
      </c>
      <c r="H49" t="s">
        <v>40</v>
      </c>
      <c r="I49" t="s">
        <v>29</v>
      </c>
      <c r="J49" t="s">
        <v>29</v>
      </c>
      <c r="K49">
        <v>3</v>
      </c>
      <c r="L49" t="s">
        <v>1108</v>
      </c>
      <c r="M49" t="s">
        <v>1109</v>
      </c>
      <c r="N49" t="s">
        <v>736</v>
      </c>
      <c r="O49" t="s">
        <v>1133</v>
      </c>
      <c r="P49">
        <v>220</v>
      </c>
      <c r="Q49" t="s">
        <v>1120</v>
      </c>
      <c r="R49" t="s">
        <v>744</v>
      </c>
      <c r="S49" t="s">
        <v>25</v>
      </c>
      <c r="T49" t="s">
        <v>27</v>
      </c>
      <c r="U49" t="s">
        <v>30</v>
      </c>
      <c r="Y49" t="s">
        <v>1112</v>
      </c>
    </row>
    <row r="50" spans="1:25" x14ac:dyDescent="0.2">
      <c r="A50" s="25">
        <v>44317</v>
      </c>
      <c r="B50" t="s">
        <v>2291</v>
      </c>
      <c r="C50" t="s">
        <v>1104</v>
      </c>
      <c r="D50" t="s">
        <v>1105</v>
      </c>
      <c r="E50" t="s">
        <v>1106</v>
      </c>
      <c r="F50" t="s">
        <v>38</v>
      </c>
      <c r="G50" t="s">
        <v>1006</v>
      </c>
      <c r="H50" t="s">
        <v>40</v>
      </c>
      <c r="I50" t="s">
        <v>29</v>
      </c>
      <c r="J50" t="s">
        <v>29</v>
      </c>
      <c r="K50">
        <v>3</v>
      </c>
      <c r="L50" t="s">
        <v>1108</v>
      </c>
      <c r="M50" t="s">
        <v>1137</v>
      </c>
      <c r="N50" t="s">
        <v>1107</v>
      </c>
      <c r="O50" t="s">
        <v>1107</v>
      </c>
      <c r="P50" t="s">
        <v>21</v>
      </c>
      <c r="Q50" t="s">
        <v>21</v>
      </c>
      <c r="R50" t="s">
        <v>1008</v>
      </c>
      <c r="S50" t="s">
        <v>25</v>
      </c>
      <c r="T50" t="s">
        <v>39</v>
      </c>
      <c r="U50" t="s">
        <v>30</v>
      </c>
      <c r="V50" t="s">
        <v>984</v>
      </c>
      <c r="W50" t="s">
        <v>1111</v>
      </c>
      <c r="X50" t="s">
        <v>1111</v>
      </c>
    </row>
    <row r="51" spans="1:25" x14ac:dyDescent="0.2">
      <c r="A51" s="25">
        <v>45859</v>
      </c>
      <c r="B51" t="s">
        <v>2292</v>
      </c>
      <c r="C51" t="s">
        <v>1104</v>
      </c>
      <c r="D51" t="s">
        <v>1138</v>
      </c>
      <c r="E51" t="s">
        <v>1139</v>
      </c>
      <c r="F51" t="s">
        <v>26</v>
      </c>
      <c r="G51" t="s">
        <v>995</v>
      </c>
      <c r="K51">
        <v>0</v>
      </c>
      <c r="L51" t="e">
        <v>#N/A</v>
      </c>
      <c r="M51" t="s">
        <v>1137</v>
      </c>
      <c r="N51" t="s">
        <v>736</v>
      </c>
      <c r="O51" t="s">
        <v>1140</v>
      </c>
      <c r="P51" t="s">
        <v>1141</v>
      </c>
      <c r="Q51" t="s">
        <v>1142</v>
      </c>
      <c r="R51" t="s">
        <v>744</v>
      </c>
      <c r="S51" t="s">
        <v>25</v>
      </c>
      <c r="T51" t="s">
        <v>27</v>
      </c>
      <c r="U51" t="s">
        <v>30</v>
      </c>
    </row>
    <row r="52" spans="1:25" x14ac:dyDescent="0.2">
      <c r="A52" s="25">
        <v>45859</v>
      </c>
      <c r="B52" t="s">
        <v>2293</v>
      </c>
      <c r="C52" t="s">
        <v>1104</v>
      </c>
      <c r="D52" t="s">
        <v>1143</v>
      </c>
      <c r="E52" t="s">
        <v>1144</v>
      </c>
      <c r="F52" t="s">
        <v>26</v>
      </c>
      <c r="G52" t="s">
        <v>995</v>
      </c>
      <c r="K52">
        <v>0</v>
      </c>
      <c r="L52" t="e">
        <v>#N/A</v>
      </c>
      <c r="M52" t="s">
        <v>1137</v>
      </c>
      <c r="N52" t="s">
        <v>736</v>
      </c>
      <c r="O52" t="s">
        <v>1140</v>
      </c>
      <c r="P52" t="s">
        <v>1145</v>
      </c>
      <c r="Q52" t="s">
        <v>1142</v>
      </c>
      <c r="R52" t="s">
        <v>744</v>
      </c>
      <c r="S52" t="s">
        <v>25</v>
      </c>
      <c r="T52" t="s">
        <v>27</v>
      </c>
      <c r="U52" t="s">
        <v>30</v>
      </c>
    </row>
    <row r="53" spans="1:25" x14ac:dyDescent="0.2">
      <c r="A53" s="25">
        <v>45859</v>
      </c>
      <c r="B53" t="s">
        <v>2294</v>
      </c>
      <c r="C53" t="s">
        <v>1104</v>
      </c>
      <c r="D53" t="s">
        <v>1146</v>
      </c>
      <c r="E53" t="s">
        <v>1147</v>
      </c>
      <c r="F53" t="s">
        <v>26</v>
      </c>
      <c r="G53" t="s">
        <v>995</v>
      </c>
      <c r="K53">
        <v>0</v>
      </c>
      <c r="L53" t="e">
        <v>#N/A</v>
      </c>
      <c r="M53" t="s">
        <v>1137</v>
      </c>
      <c r="N53" t="s">
        <v>736</v>
      </c>
      <c r="O53" t="s">
        <v>1140</v>
      </c>
      <c r="P53" t="s">
        <v>1148</v>
      </c>
      <c r="Q53" t="s">
        <v>1149</v>
      </c>
      <c r="R53" t="s">
        <v>744</v>
      </c>
      <c r="S53" t="s">
        <v>25</v>
      </c>
      <c r="T53" t="s">
        <v>27</v>
      </c>
      <c r="U53" t="s">
        <v>30</v>
      </c>
    </row>
    <row r="54" spans="1:25" x14ac:dyDescent="0.2">
      <c r="A54" s="25">
        <v>45859</v>
      </c>
      <c r="B54" t="s">
        <v>2295</v>
      </c>
      <c r="C54" t="s">
        <v>1104</v>
      </c>
      <c r="D54" t="s">
        <v>1150</v>
      </c>
      <c r="E54" t="s">
        <v>1151</v>
      </c>
      <c r="F54" t="s">
        <v>26</v>
      </c>
      <c r="G54" t="s">
        <v>995</v>
      </c>
      <c r="K54">
        <v>0</v>
      </c>
      <c r="L54" t="e">
        <v>#N/A</v>
      </c>
      <c r="M54" t="s">
        <v>1137</v>
      </c>
      <c r="N54" t="s">
        <v>736</v>
      </c>
      <c r="O54" t="s">
        <v>1140</v>
      </c>
      <c r="P54" t="s">
        <v>1152</v>
      </c>
      <c r="Q54" t="s">
        <v>1153</v>
      </c>
      <c r="R54" t="s">
        <v>744</v>
      </c>
      <c r="S54" t="s">
        <v>25</v>
      </c>
      <c r="T54" t="s">
        <v>27</v>
      </c>
      <c r="U54" t="s">
        <v>30</v>
      </c>
    </row>
    <row r="55" spans="1:25" x14ac:dyDescent="0.2">
      <c r="A55" s="25">
        <v>45859</v>
      </c>
      <c r="B55" t="s">
        <v>2296</v>
      </c>
      <c r="C55" t="s">
        <v>1104</v>
      </c>
      <c r="D55" t="s">
        <v>1154</v>
      </c>
      <c r="E55" t="s">
        <v>1155</v>
      </c>
      <c r="F55" t="s">
        <v>26</v>
      </c>
      <c r="G55" t="s">
        <v>995</v>
      </c>
      <c r="K55">
        <v>0</v>
      </c>
      <c r="L55" t="e">
        <v>#N/A</v>
      </c>
      <c r="M55" t="s">
        <v>1137</v>
      </c>
      <c r="N55" t="s">
        <v>736</v>
      </c>
      <c r="O55" t="s">
        <v>1140</v>
      </c>
      <c r="P55" t="s">
        <v>1156</v>
      </c>
      <c r="Q55">
        <v>16</v>
      </c>
      <c r="R55" t="s">
        <v>744</v>
      </c>
      <c r="S55" t="s">
        <v>25</v>
      </c>
      <c r="T55" t="s">
        <v>27</v>
      </c>
      <c r="U55" t="s">
        <v>30</v>
      </c>
    </row>
    <row r="56" spans="1:25" x14ac:dyDescent="0.2">
      <c r="A56" s="25">
        <v>45859</v>
      </c>
      <c r="B56" t="s">
        <v>2297</v>
      </c>
      <c r="C56" t="s">
        <v>1104</v>
      </c>
      <c r="D56" t="s">
        <v>1157</v>
      </c>
      <c r="E56" t="s">
        <v>1158</v>
      </c>
      <c r="F56" t="s">
        <v>26</v>
      </c>
      <c r="G56" t="s">
        <v>995</v>
      </c>
      <c r="K56">
        <v>0</v>
      </c>
      <c r="L56" t="e">
        <v>#N/A</v>
      </c>
      <c r="M56" t="s">
        <v>1137</v>
      </c>
      <c r="N56" t="s">
        <v>736</v>
      </c>
      <c r="O56" t="s">
        <v>1140</v>
      </c>
      <c r="P56" t="s">
        <v>1159</v>
      </c>
      <c r="Q56">
        <v>18</v>
      </c>
      <c r="R56" t="s">
        <v>744</v>
      </c>
      <c r="S56" t="s">
        <v>25</v>
      </c>
      <c r="T56" t="s">
        <v>27</v>
      </c>
      <c r="U56" t="s">
        <v>30</v>
      </c>
    </row>
    <row r="57" spans="1:25" x14ac:dyDescent="0.2">
      <c r="A57" s="25">
        <v>45859</v>
      </c>
      <c r="B57" t="s">
        <v>2299</v>
      </c>
      <c r="C57" t="s">
        <v>1104</v>
      </c>
      <c r="D57" t="s">
        <v>1138</v>
      </c>
      <c r="E57" t="s">
        <v>1163</v>
      </c>
      <c r="F57" t="s">
        <v>26</v>
      </c>
      <c r="G57" t="s">
        <v>722</v>
      </c>
      <c r="K57">
        <v>0</v>
      </c>
      <c r="L57" t="e">
        <v>#N/A</v>
      </c>
      <c r="M57" t="s">
        <v>1137</v>
      </c>
      <c r="N57" t="s">
        <v>1137</v>
      </c>
      <c r="O57" t="s">
        <v>1140</v>
      </c>
      <c r="P57" t="s">
        <v>1141</v>
      </c>
      <c r="Q57" t="s">
        <v>1142</v>
      </c>
      <c r="R57" t="s">
        <v>744</v>
      </c>
      <c r="S57" t="s">
        <v>25</v>
      </c>
      <c r="T57" t="s">
        <v>27</v>
      </c>
      <c r="U57" t="s">
        <v>30</v>
      </c>
    </row>
    <row r="58" spans="1:25" x14ac:dyDescent="0.2">
      <c r="A58" s="25">
        <v>45859</v>
      </c>
      <c r="B58" t="s">
        <v>2300</v>
      </c>
      <c r="C58" t="s">
        <v>1104</v>
      </c>
      <c r="D58" t="s">
        <v>1143</v>
      </c>
      <c r="E58" t="s">
        <v>1164</v>
      </c>
      <c r="F58" t="s">
        <v>26</v>
      </c>
      <c r="G58" t="s">
        <v>722</v>
      </c>
      <c r="K58">
        <v>0</v>
      </c>
      <c r="L58" t="e">
        <v>#N/A</v>
      </c>
      <c r="M58" t="s">
        <v>1137</v>
      </c>
      <c r="N58" t="s">
        <v>1137</v>
      </c>
      <c r="O58" t="s">
        <v>1140</v>
      </c>
      <c r="P58" t="s">
        <v>1145</v>
      </c>
      <c r="Q58" t="s">
        <v>1142</v>
      </c>
      <c r="R58" t="s">
        <v>744</v>
      </c>
      <c r="S58" t="s">
        <v>25</v>
      </c>
      <c r="T58" t="s">
        <v>27</v>
      </c>
      <c r="U58" t="s">
        <v>30</v>
      </c>
    </row>
    <row r="59" spans="1:25" x14ac:dyDescent="0.2">
      <c r="A59" s="25">
        <v>45859</v>
      </c>
      <c r="B59" t="s">
        <v>2301</v>
      </c>
      <c r="C59" t="s">
        <v>1104</v>
      </c>
      <c r="D59" t="s">
        <v>1146</v>
      </c>
      <c r="E59" t="s">
        <v>1165</v>
      </c>
      <c r="F59" t="s">
        <v>26</v>
      </c>
      <c r="G59" t="s">
        <v>722</v>
      </c>
      <c r="K59">
        <v>0</v>
      </c>
      <c r="L59" t="e">
        <v>#N/A</v>
      </c>
      <c r="M59" t="s">
        <v>1137</v>
      </c>
      <c r="N59" t="s">
        <v>1137</v>
      </c>
      <c r="O59" t="s">
        <v>1140</v>
      </c>
      <c r="P59" t="s">
        <v>1148</v>
      </c>
      <c r="Q59" t="s">
        <v>1149</v>
      </c>
      <c r="R59" t="s">
        <v>744</v>
      </c>
      <c r="S59" t="s">
        <v>25</v>
      </c>
      <c r="T59" t="s">
        <v>27</v>
      </c>
      <c r="U59" t="s">
        <v>30</v>
      </c>
    </row>
    <row r="60" spans="1:25" x14ac:dyDescent="0.2">
      <c r="A60" s="25">
        <v>45859</v>
      </c>
      <c r="B60" t="s">
        <v>2302</v>
      </c>
      <c r="C60" t="s">
        <v>1104</v>
      </c>
      <c r="D60" t="s">
        <v>1150</v>
      </c>
      <c r="E60" t="s">
        <v>1166</v>
      </c>
      <c r="F60" t="s">
        <v>26</v>
      </c>
      <c r="G60" t="s">
        <v>722</v>
      </c>
      <c r="K60">
        <v>0</v>
      </c>
      <c r="L60" t="e">
        <v>#N/A</v>
      </c>
      <c r="M60" t="s">
        <v>1137</v>
      </c>
      <c r="N60" t="s">
        <v>1137</v>
      </c>
      <c r="O60" t="s">
        <v>1140</v>
      </c>
      <c r="P60" t="s">
        <v>1152</v>
      </c>
      <c r="Q60" t="s">
        <v>1153</v>
      </c>
      <c r="R60" t="s">
        <v>744</v>
      </c>
      <c r="S60" t="s">
        <v>25</v>
      </c>
      <c r="T60" t="s">
        <v>27</v>
      </c>
      <c r="U60" t="s">
        <v>30</v>
      </c>
    </row>
    <row r="61" spans="1:25" x14ac:dyDescent="0.2">
      <c r="A61" s="25">
        <v>45859</v>
      </c>
      <c r="B61" t="s">
        <v>2303</v>
      </c>
      <c r="C61" t="s">
        <v>1104</v>
      </c>
      <c r="D61" t="s">
        <v>1154</v>
      </c>
      <c r="E61" t="s">
        <v>1167</v>
      </c>
      <c r="F61" t="s">
        <v>26</v>
      </c>
      <c r="G61" t="s">
        <v>722</v>
      </c>
      <c r="K61">
        <v>0</v>
      </c>
      <c r="L61" t="e">
        <v>#N/A</v>
      </c>
      <c r="M61" t="s">
        <v>1137</v>
      </c>
      <c r="N61" t="s">
        <v>1137</v>
      </c>
      <c r="O61" t="s">
        <v>1140</v>
      </c>
      <c r="P61" t="s">
        <v>1156</v>
      </c>
      <c r="Q61">
        <v>16</v>
      </c>
      <c r="R61" t="s">
        <v>744</v>
      </c>
      <c r="S61" t="s">
        <v>25</v>
      </c>
      <c r="T61" t="s">
        <v>27</v>
      </c>
      <c r="U61" t="s">
        <v>30</v>
      </c>
    </row>
    <row r="62" spans="1:25" x14ac:dyDescent="0.2">
      <c r="A62" s="25">
        <v>45859</v>
      </c>
      <c r="B62" t="s">
        <v>2304</v>
      </c>
      <c r="C62" t="s">
        <v>1104</v>
      </c>
      <c r="D62" t="s">
        <v>1157</v>
      </c>
      <c r="E62" t="s">
        <v>1168</v>
      </c>
      <c r="F62" t="s">
        <v>26</v>
      </c>
      <c r="G62" t="s">
        <v>722</v>
      </c>
      <c r="K62">
        <v>0</v>
      </c>
      <c r="L62" t="e">
        <v>#N/A</v>
      </c>
      <c r="M62" t="s">
        <v>1137</v>
      </c>
      <c r="N62" t="s">
        <v>1137</v>
      </c>
      <c r="O62" t="s">
        <v>1140</v>
      </c>
      <c r="P62" t="s">
        <v>1159</v>
      </c>
      <c r="Q62">
        <v>18</v>
      </c>
      <c r="R62" t="s">
        <v>744</v>
      </c>
      <c r="S62" t="s">
        <v>25</v>
      </c>
      <c r="T62" t="s">
        <v>1169</v>
      </c>
      <c r="U62" t="s">
        <v>30</v>
      </c>
    </row>
    <row r="63" spans="1:25" x14ac:dyDescent="0.2">
      <c r="A63" s="25">
        <v>45859</v>
      </c>
      <c r="B63" t="s">
        <v>2305</v>
      </c>
      <c r="C63" t="s">
        <v>1104</v>
      </c>
      <c r="D63" t="s">
        <v>1135</v>
      </c>
      <c r="E63" t="s">
        <v>1170</v>
      </c>
      <c r="F63" t="s">
        <v>26</v>
      </c>
      <c r="G63" t="s">
        <v>1021</v>
      </c>
      <c r="K63">
        <v>0</v>
      </c>
      <c r="L63" t="e">
        <v>#N/A</v>
      </c>
      <c r="M63" t="s">
        <v>1137</v>
      </c>
      <c r="N63" t="s">
        <v>736</v>
      </c>
      <c r="O63" t="s">
        <v>1171</v>
      </c>
      <c r="P63" t="s">
        <v>21</v>
      </c>
      <c r="Q63" t="s">
        <v>21</v>
      </c>
      <c r="R63" t="s">
        <v>744</v>
      </c>
      <c r="S63" t="s">
        <v>25</v>
      </c>
      <c r="T63" t="s">
        <v>27</v>
      </c>
      <c r="U63" t="s">
        <v>30</v>
      </c>
    </row>
    <row r="64" spans="1:25" x14ac:dyDescent="0.2">
      <c r="A64" s="25">
        <v>45859</v>
      </c>
      <c r="B64" t="s">
        <v>2275</v>
      </c>
      <c r="C64" t="s">
        <v>1130</v>
      </c>
      <c r="D64" t="s">
        <v>1172</v>
      </c>
      <c r="E64" t="s">
        <v>1173</v>
      </c>
      <c r="F64" t="s">
        <v>26</v>
      </c>
      <c r="G64" t="s">
        <v>995</v>
      </c>
      <c r="K64">
        <v>0</v>
      </c>
      <c r="L64" t="e">
        <v>#N/A</v>
      </c>
      <c r="M64" t="s">
        <v>1137</v>
      </c>
      <c r="N64" t="s">
        <v>736</v>
      </c>
      <c r="O64" t="s">
        <v>1140</v>
      </c>
      <c r="P64">
        <v>380</v>
      </c>
      <c r="Q64">
        <v>10</v>
      </c>
      <c r="R64" t="s">
        <v>744</v>
      </c>
      <c r="S64" t="s">
        <v>25</v>
      </c>
      <c r="T64" t="s">
        <v>27</v>
      </c>
      <c r="U64" t="s">
        <v>30</v>
      </c>
    </row>
    <row r="65" spans="1:24" x14ac:dyDescent="0.2">
      <c r="A65" s="25">
        <v>45859</v>
      </c>
      <c r="B65" t="s">
        <v>2276</v>
      </c>
      <c r="C65" t="s">
        <v>1130</v>
      </c>
      <c r="D65" t="s">
        <v>1172</v>
      </c>
      <c r="E65" t="s">
        <v>1174</v>
      </c>
      <c r="F65" t="s">
        <v>26</v>
      </c>
      <c r="G65" t="s">
        <v>722</v>
      </c>
      <c r="K65">
        <v>0</v>
      </c>
      <c r="L65" t="e">
        <v>#N/A</v>
      </c>
      <c r="M65" t="s">
        <v>1137</v>
      </c>
      <c r="N65" t="s">
        <v>1137</v>
      </c>
      <c r="O65" t="s">
        <v>1175</v>
      </c>
      <c r="P65">
        <v>380</v>
      </c>
      <c r="Q65">
        <v>10</v>
      </c>
      <c r="R65" t="s">
        <v>744</v>
      </c>
      <c r="S65" t="s">
        <v>25</v>
      </c>
      <c r="T65" t="s">
        <v>27</v>
      </c>
      <c r="U65" t="s">
        <v>30</v>
      </c>
    </row>
    <row r="66" spans="1:24" x14ac:dyDescent="0.2">
      <c r="A66" s="25">
        <v>45852</v>
      </c>
      <c r="B66" t="s">
        <v>2316</v>
      </c>
      <c r="C66" t="s">
        <v>1183</v>
      </c>
      <c r="D66" t="s">
        <v>1271</v>
      </c>
      <c r="E66" t="s">
        <v>1272</v>
      </c>
      <c r="F66" t="s">
        <v>26</v>
      </c>
      <c r="G66" t="s">
        <v>1021</v>
      </c>
      <c r="H66" t="s">
        <v>40</v>
      </c>
      <c r="I66" t="s">
        <v>32</v>
      </c>
      <c r="J66" t="s">
        <v>29</v>
      </c>
      <c r="L66" t="e">
        <v>#N/A</v>
      </c>
      <c r="M66" t="s">
        <v>37</v>
      </c>
      <c r="N66" t="s">
        <v>37</v>
      </c>
      <c r="O66" t="s">
        <v>745</v>
      </c>
      <c r="R66" t="s">
        <v>733</v>
      </c>
      <c r="S66" t="s">
        <v>25</v>
      </c>
      <c r="T66" t="s">
        <v>27</v>
      </c>
      <c r="W66" t="s">
        <v>1037</v>
      </c>
      <c r="X66" t="s">
        <v>1037</v>
      </c>
    </row>
    <row r="67" spans="1:24" x14ac:dyDescent="0.2">
      <c r="A67" s="25">
        <v>45225</v>
      </c>
      <c r="B67" t="s">
        <v>2277</v>
      </c>
      <c r="C67" t="s">
        <v>1130</v>
      </c>
      <c r="D67" t="s">
        <v>1284</v>
      </c>
      <c r="E67" t="s">
        <v>1285</v>
      </c>
      <c r="F67" t="s">
        <v>26</v>
      </c>
      <c r="G67" t="s">
        <v>1939</v>
      </c>
      <c r="H67" t="s">
        <v>31</v>
      </c>
      <c r="I67" t="s">
        <v>32</v>
      </c>
      <c r="J67" t="s">
        <v>29</v>
      </c>
      <c r="K67">
        <v>2</v>
      </c>
      <c r="L67" t="s">
        <v>1103</v>
      </c>
      <c r="M67" t="s">
        <v>1137</v>
      </c>
      <c r="N67" t="s">
        <v>37</v>
      </c>
      <c r="O67" t="s">
        <v>1747</v>
      </c>
      <c r="P67" t="s">
        <v>216</v>
      </c>
      <c r="Q67" t="s">
        <v>21</v>
      </c>
      <c r="R67" t="s">
        <v>1176</v>
      </c>
      <c r="S67" t="s">
        <v>25</v>
      </c>
      <c r="T67" t="s">
        <v>27</v>
      </c>
      <c r="U67" t="s">
        <v>30</v>
      </c>
      <c r="V67" t="s">
        <v>726</v>
      </c>
    </row>
    <row r="68" spans="1:24" x14ac:dyDescent="0.2">
      <c r="A68" s="25">
        <v>45225</v>
      </c>
      <c r="B68" t="s">
        <v>2278</v>
      </c>
      <c r="C68" t="s">
        <v>1130</v>
      </c>
      <c r="D68" t="s">
        <v>1288</v>
      </c>
      <c r="E68" t="s">
        <v>1289</v>
      </c>
      <c r="F68" t="s">
        <v>26</v>
      </c>
      <c r="G68" t="s">
        <v>1939</v>
      </c>
      <c r="H68" t="s">
        <v>31</v>
      </c>
      <c r="I68" t="s">
        <v>32</v>
      </c>
      <c r="J68" t="s">
        <v>29</v>
      </c>
      <c r="K68">
        <v>2</v>
      </c>
      <c r="L68" t="s">
        <v>1103</v>
      </c>
      <c r="M68" t="s">
        <v>1137</v>
      </c>
      <c r="N68" t="s">
        <v>37</v>
      </c>
      <c r="O68" t="s">
        <v>1747</v>
      </c>
      <c r="P68" t="s">
        <v>216</v>
      </c>
      <c r="Q68" t="s">
        <v>21</v>
      </c>
      <c r="R68" t="s">
        <v>1176</v>
      </c>
      <c r="S68" t="s">
        <v>25</v>
      </c>
      <c r="T68" t="s">
        <v>27</v>
      </c>
      <c r="U68" t="s">
        <v>30</v>
      </c>
      <c r="V68" t="s">
        <v>726</v>
      </c>
    </row>
    <row r="69" spans="1:24" x14ac:dyDescent="0.2">
      <c r="A69" s="25">
        <v>45225</v>
      </c>
      <c r="B69" t="s">
        <v>2279</v>
      </c>
      <c r="C69" t="s">
        <v>1130</v>
      </c>
      <c r="D69" t="s">
        <v>1292</v>
      </c>
      <c r="E69" t="s">
        <v>1285</v>
      </c>
      <c r="F69" t="s">
        <v>26</v>
      </c>
      <c r="G69" t="s">
        <v>1939</v>
      </c>
      <c r="H69" t="s">
        <v>31</v>
      </c>
      <c r="I69" t="s">
        <v>32</v>
      </c>
      <c r="J69" t="s">
        <v>29</v>
      </c>
      <c r="K69">
        <v>2</v>
      </c>
      <c r="L69" t="s">
        <v>1103</v>
      </c>
      <c r="M69" t="s">
        <v>1137</v>
      </c>
      <c r="N69" t="s">
        <v>37</v>
      </c>
      <c r="O69" t="s">
        <v>1747</v>
      </c>
      <c r="P69" t="s">
        <v>216</v>
      </c>
      <c r="Q69" t="s">
        <v>21</v>
      </c>
      <c r="R69" t="s">
        <v>1176</v>
      </c>
      <c r="S69" t="s">
        <v>25</v>
      </c>
      <c r="T69" t="s">
        <v>27</v>
      </c>
      <c r="U69" t="s">
        <v>30</v>
      </c>
      <c r="V69" t="s">
        <v>726</v>
      </c>
    </row>
    <row r="70" spans="1:24" x14ac:dyDescent="0.2">
      <c r="A70" s="25">
        <v>45225</v>
      </c>
      <c r="B70" t="s">
        <v>2280</v>
      </c>
      <c r="C70" t="s">
        <v>1130</v>
      </c>
      <c r="D70" t="s">
        <v>1295</v>
      </c>
      <c r="E70" t="s">
        <v>1296</v>
      </c>
      <c r="F70" t="s">
        <v>26</v>
      </c>
      <c r="G70" t="s">
        <v>1939</v>
      </c>
      <c r="H70" t="s">
        <v>31</v>
      </c>
      <c r="I70" t="s">
        <v>32</v>
      </c>
      <c r="J70" t="s">
        <v>29</v>
      </c>
      <c r="K70">
        <v>2</v>
      </c>
      <c r="L70" t="s">
        <v>1103</v>
      </c>
      <c r="M70" t="s">
        <v>1137</v>
      </c>
      <c r="N70" t="s">
        <v>37</v>
      </c>
      <c r="O70" t="s">
        <v>1747</v>
      </c>
      <c r="P70" t="s">
        <v>216</v>
      </c>
      <c r="Q70" t="s">
        <v>21</v>
      </c>
      <c r="R70" t="s">
        <v>1176</v>
      </c>
      <c r="S70" t="s">
        <v>25</v>
      </c>
      <c r="T70" t="s">
        <v>27</v>
      </c>
      <c r="U70" t="s">
        <v>30</v>
      </c>
      <c r="V70" t="s">
        <v>726</v>
      </c>
    </row>
    <row r="71" spans="1:24" x14ac:dyDescent="0.2">
      <c r="A71" s="25">
        <v>45225</v>
      </c>
      <c r="B71" t="s">
        <v>2281</v>
      </c>
      <c r="C71" t="s">
        <v>1130</v>
      </c>
      <c r="D71" t="s">
        <v>1298</v>
      </c>
      <c r="E71" t="s">
        <v>1299</v>
      </c>
      <c r="F71" t="s">
        <v>26</v>
      </c>
      <c r="G71" t="s">
        <v>1939</v>
      </c>
      <c r="H71" t="s">
        <v>31</v>
      </c>
      <c r="I71" t="s">
        <v>32</v>
      </c>
      <c r="J71" t="s">
        <v>29</v>
      </c>
      <c r="K71">
        <v>2</v>
      </c>
      <c r="L71" t="s">
        <v>1103</v>
      </c>
      <c r="M71" t="s">
        <v>1137</v>
      </c>
      <c r="N71" t="s">
        <v>37</v>
      </c>
      <c r="O71" t="s">
        <v>1747</v>
      </c>
      <c r="P71" t="s">
        <v>216</v>
      </c>
      <c r="Q71" t="s">
        <v>21</v>
      </c>
      <c r="R71" t="s">
        <v>1176</v>
      </c>
      <c r="S71" t="s">
        <v>25</v>
      </c>
      <c r="T71" t="s">
        <v>27</v>
      </c>
      <c r="U71" t="s">
        <v>30</v>
      </c>
      <c r="V71" t="s">
        <v>726</v>
      </c>
    </row>
    <row r="72" spans="1:24" x14ac:dyDescent="0.2">
      <c r="A72" s="25">
        <v>45225</v>
      </c>
      <c r="B72" t="s">
        <v>2282</v>
      </c>
      <c r="C72" t="s">
        <v>1130</v>
      </c>
      <c r="D72" t="s">
        <v>1302</v>
      </c>
      <c r="E72" t="s">
        <v>1285</v>
      </c>
      <c r="F72" t="s">
        <v>26</v>
      </c>
      <c r="G72" t="s">
        <v>1939</v>
      </c>
      <c r="H72" t="s">
        <v>31</v>
      </c>
      <c r="I72" t="s">
        <v>32</v>
      </c>
      <c r="J72" t="s">
        <v>29</v>
      </c>
      <c r="K72">
        <v>2</v>
      </c>
      <c r="L72" t="s">
        <v>1103</v>
      </c>
      <c r="M72" t="s">
        <v>1137</v>
      </c>
      <c r="N72" t="s">
        <v>37</v>
      </c>
      <c r="O72" t="s">
        <v>1747</v>
      </c>
      <c r="P72" t="s">
        <v>216</v>
      </c>
      <c r="Q72" t="s">
        <v>21</v>
      </c>
      <c r="R72" t="s">
        <v>1176</v>
      </c>
      <c r="S72" t="s">
        <v>25</v>
      </c>
      <c r="T72" t="s">
        <v>27</v>
      </c>
      <c r="U72" t="s">
        <v>30</v>
      </c>
      <c r="V72" t="s">
        <v>726</v>
      </c>
    </row>
    <row r="73" spans="1:24" x14ac:dyDescent="0.2">
      <c r="A73" s="25">
        <v>45225</v>
      </c>
      <c r="B73" t="s">
        <v>2283</v>
      </c>
      <c r="C73" t="s">
        <v>1130</v>
      </c>
      <c r="D73" t="s">
        <v>1305</v>
      </c>
      <c r="E73" t="s">
        <v>1285</v>
      </c>
      <c r="F73" t="s">
        <v>26</v>
      </c>
      <c r="G73" t="s">
        <v>1939</v>
      </c>
      <c r="H73" t="s">
        <v>31</v>
      </c>
      <c r="I73" t="s">
        <v>32</v>
      </c>
      <c r="J73" t="s">
        <v>29</v>
      </c>
      <c r="K73">
        <v>2</v>
      </c>
      <c r="L73" t="s">
        <v>1103</v>
      </c>
      <c r="M73" t="s">
        <v>1137</v>
      </c>
      <c r="N73" t="s">
        <v>37</v>
      </c>
      <c r="O73" t="s">
        <v>1747</v>
      </c>
      <c r="P73" t="s">
        <v>216</v>
      </c>
      <c r="Q73" t="s">
        <v>21</v>
      </c>
      <c r="R73" t="s">
        <v>1176</v>
      </c>
      <c r="S73" t="s">
        <v>25</v>
      </c>
      <c r="T73" t="s">
        <v>27</v>
      </c>
      <c r="U73" t="s">
        <v>30</v>
      </c>
      <c r="V73" t="s">
        <v>726</v>
      </c>
    </row>
    <row r="74" spans="1:24" x14ac:dyDescent="0.2">
      <c r="A74" s="25">
        <v>45225</v>
      </c>
      <c r="B74" t="s">
        <v>2322</v>
      </c>
      <c r="C74" t="s">
        <v>1130</v>
      </c>
      <c r="D74" t="s">
        <v>1308</v>
      </c>
      <c r="E74" t="s">
        <v>1309</v>
      </c>
      <c r="F74" t="s">
        <v>26</v>
      </c>
      <c r="G74" t="s">
        <v>1939</v>
      </c>
      <c r="H74" t="s">
        <v>31</v>
      </c>
      <c r="I74" t="s">
        <v>32</v>
      </c>
      <c r="J74" t="s">
        <v>29</v>
      </c>
      <c r="K74">
        <v>2</v>
      </c>
      <c r="L74" t="s">
        <v>1103</v>
      </c>
      <c r="M74" t="s">
        <v>1137</v>
      </c>
      <c r="N74" t="s">
        <v>37</v>
      </c>
      <c r="O74" t="s">
        <v>1747</v>
      </c>
      <c r="P74" t="s">
        <v>216</v>
      </c>
      <c r="Q74" t="s">
        <v>21</v>
      </c>
      <c r="R74" t="s">
        <v>1176</v>
      </c>
      <c r="S74" t="s">
        <v>25</v>
      </c>
      <c r="T74" t="s">
        <v>27</v>
      </c>
      <c r="U74" t="s">
        <v>30</v>
      </c>
      <c r="V74" t="s">
        <v>726</v>
      </c>
    </row>
    <row r="75" spans="1:24" x14ac:dyDescent="0.2">
      <c r="A75" s="25">
        <v>45225</v>
      </c>
      <c r="B75" t="s">
        <v>2323</v>
      </c>
      <c r="C75" t="s">
        <v>1130</v>
      </c>
      <c r="D75" t="s">
        <v>1312</v>
      </c>
      <c r="E75" t="s">
        <v>1313</v>
      </c>
      <c r="F75" t="s">
        <v>26</v>
      </c>
      <c r="G75" t="s">
        <v>1939</v>
      </c>
      <c r="H75" t="s">
        <v>31</v>
      </c>
      <c r="I75" t="s">
        <v>32</v>
      </c>
      <c r="J75" t="s">
        <v>29</v>
      </c>
      <c r="K75">
        <v>2</v>
      </c>
      <c r="L75" t="s">
        <v>1103</v>
      </c>
      <c r="M75" t="s">
        <v>1137</v>
      </c>
      <c r="N75" t="s">
        <v>37</v>
      </c>
      <c r="O75" t="s">
        <v>1747</v>
      </c>
      <c r="P75" t="s">
        <v>216</v>
      </c>
      <c r="Q75" t="s">
        <v>21</v>
      </c>
      <c r="R75" t="s">
        <v>1176</v>
      </c>
      <c r="S75" t="s">
        <v>25</v>
      </c>
      <c r="T75" t="s">
        <v>27</v>
      </c>
      <c r="U75" t="s">
        <v>30</v>
      </c>
      <c r="V75" t="s">
        <v>726</v>
      </c>
    </row>
    <row r="76" spans="1:24" x14ac:dyDescent="0.2">
      <c r="A76" s="25">
        <v>45225</v>
      </c>
      <c r="B76" t="s">
        <v>2324</v>
      </c>
      <c r="C76" t="s">
        <v>1130</v>
      </c>
      <c r="D76" t="s">
        <v>1316</v>
      </c>
      <c r="E76" t="s">
        <v>1317</v>
      </c>
      <c r="F76" t="s">
        <v>26</v>
      </c>
      <c r="G76" t="s">
        <v>1939</v>
      </c>
      <c r="H76" t="s">
        <v>31</v>
      </c>
      <c r="I76" t="s">
        <v>32</v>
      </c>
      <c r="J76" t="s">
        <v>29</v>
      </c>
      <c r="K76">
        <v>2</v>
      </c>
      <c r="L76" t="s">
        <v>1103</v>
      </c>
      <c r="M76" t="s">
        <v>1137</v>
      </c>
      <c r="N76" t="s">
        <v>37</v>
      </c>
      <c r="O76" t="s">
        <v>1747</v>
      </c>
      <c r="P76" t="s">
        <v>216</v>
      </c>
      <c r="Q76" t="s">
        <v>21</v>
      </c>
      <c r="R76" t="s">
        <v>1176</v>
      </c>
      <c r="S76" t="s">
        <v>25</v>
      </c>
      <c r="T76" t="s">
        <v>27</v>
      </c>
      <c r="U76" t="s">
        <v>30</v>
      </c>
      <c r="V76" t="s">
        <v>726</v>
      </c>
    </row>
    <row r="77" spans="1:24" x14ac:dyDescent="0.2">
      <c r="A77" s="25">
        <v>45225</v>
      </c>
      <c r="B77" t="s">
        <v>1318</v>
      </c>
      <c r="C77" t="s">
        <v>1130</v>
      </c>
      <c r="D77" t="s">
        <v>1319</v>
      </c>
      <c r="E77" t="s">
        <v>1320</v>
      </c>
      <c r="F77" t="s">
        <v>26</v>
      </c>
      <c r="G77" t="s">
        <v>1195</v>
      </c>
      <c r="H77" t="s">
        <v>40</v>
      </c>
      <c r="I77" t="s">
        <v>32</v>
      </c>
      <c r="J77" t="s">
        <v>32</v>
      </c>
      <c r="K77">
        <v>3</v>
      </c>
      <c r="L77" t="s">
        <v>1108</v>
      </c>
      <c r="M77" t="s">
        <v>1137</v>
      </c>
      <c r="N77" t="s">
        <v>37</v>
      </c>
      <c r="O77" t="s">
        <v>1747</v>
      </c>
      <c r="P77" t="s">
        <v>216</v>
      </c>
      <c r="Q77" t="s">
        <v>21</v>
      </c>
      <c r="R77" t="s">
        <v>748</v>
      </c>
      <c r="S77" t="s">
        <v>25</v>
      </c>
      <c r="T77" t="s">
        <v>27</v>
      </c>
      <c r="U77" t="s">
        <v>30</v>
      </c>
      <c r="V77" t="s">
        <v>984</v>
      </c>
      <c r="W77" t="s">
        <v>1037</v>
      </c>
      <c r="X77" t="s">
        <v>1111</v>
      </c>
    </row>
    <row r="78" spans="1:24" x14ac:dyDescent="0.2">
      <c r="A78" s="25">
        <v>44105</v>
      </c>
      <c r="B78" t="s">
        <v>1327</v>
      </c>
      <c r="C78" t="s">
        <v>1130</v>
      </c>
      <c r="D78" t="s">
        <v>1328</v>
      </c>
      <c r="E78" t="s">
        <v>1329</v>
      </c>
      <c r="F78" t="s">
        <v>26</v>
      </c>
      <c r="G78" t="s">
        <v>1195</v>
      </c>
      <c r="H78" t="s">
        <v>28</v>
      </c>
      <c r="I78" t="s">
        <v>32</v>
      </c>
      <c r="J78" t="s">
        <v>32</v>
      </c>
      <c r="K78">
        <v>2</v>
      </c>
      <c r="L78" t="s">
        <v>1103</v>
      </c>
      <c r="M78" t="s">
        <v>41</v>
      </c>
      <c r="N78" t="s">
        <v>1748</v>
      </c>
      <c r="O78" t="s">
        <v>1751</v>
      </c>
      <c r="P78" t="s">
        <v>42</v>
      </c>
      <c r="Q78" t="s">
        <v>21</v>
      </c>
      <c r="R78" t="s">
        <v>744</v>
      </c>
      <c r="S78" t="s">
        <v>25</v>
      </c>
      <c r="T78" t="s">
        <v>27</v>
      </c>
      <c r="U78" t="s">
        <v>35</v>
      </c>
      <c r="V78" t="s">
        <v>726</v>
      </c>
      <c r="W78" t="s">
        <v>1037</v>
      </c>
      <c r="X78" t="s">
        <v>1037</v>
      </c>
    </row>
    <row r="79" spans="1:24" x14ac:dyDescent="0.2">
      <c r="A79" s="25">
        <v>44166</v>
      </c>
      <c r="B79" t="s">
        <v>1330</v>
      </c>
      <c r="C79" t="s">
        <v>1130</v>
      </c>
      <c r="D79" t="s">
        <v>1331</v>
      </c>
      <c r="E79" t="s">
        <v>1332</v>
      </c>
      <c r="F79" t="s">
        <v>26</v>
      </c>
      <c r="G79" t="s">
        <v>1195</v>
      </c>
      <c r="H79" t="s">
        <v>28</v>
      </c>
      <c r="I79" t="s">
        <v>32</v>
      </c>
      <c r="J79" t="s">
        <v>32</v>
      </c>
      <c r="K79">
        <v>2</v>
      </c>
      <c r="L79" t="s">
        <v>1103</v>
      </c>
      <c r="M79" t="s">
        <v>41</v>
      </c>
      <c r="N79" t="s">
        <v>1748</v>
      </c>
      <c r="O79" t="s">
        <v>1751</v>
      </c>
      <c r="P79" t="s">
        <v>42</v>
      </c>
      <c r="Q79" t="s">
        <v>21</v>
      </c>
      <c r="R79" t="s">
        <v>744</v>
      </c>
      <c r="S79" t="s">
        <v>25</v>
      </c>
      <c r="T79" t="s">
        <v>27</v>
      </c>
      <c r="U79" t="s">
        <v>35</v>
      </c>
      <c r="V79" t="s">
        <v>726</v>
      </c>
      <c r="W79" t="s">
        <v>1037</v>
      </c>
      <c r="X79" t="s">
        <v>1037</v>
      </c>
    </row>
    <row r="80" spans="1:24" x14ac:dyDescent="0.2">
      <c r="A80" s="25">
        <v>44317</v>
      </c>
      <c r="B80" t="s">
        <v>1336</v>
      </c>
      <c r="C80" t="s">
        <v>1130</v>
      </c>
      <c r="D80" t="s">
        <v>1337</v>
      </c>
      <c r="E80" t="s">
        <v>1338</v>
      </c>
      <c r="F80" t="s">
        <v>26</v>
      </c>
      <c r="G80" t="s">
        <v>1195</v>
      </c>
      <c r="H80" t="s">
        <v>28</v>
      </c>
      <c r="I80" t="s">
        <v>32</v>
      </c>
      <c r="J80" t="s">
        <v>32</v>
      </c>
      <c r="K80">
        <v>2</v>
      </c>
      <c r="L80" t="s">
        <v>1103</v>
      </c>
      <c r="M80" t="s">
        <v>41</v>
      </c>
      <c r="N80" t="s">
        <v>1748</v>
      </c>
      <c r="O80" t="s">
        <v>1752</v>
      </c>
      <c r="P80" t="s">
        <v>42</v>
      </c>
      <c r="Q80" t="s">
        <v>21</v>
      </c>
      <c r="R80" t="s">
        <v>744</v>
      </c>
      <c r="S80" t="s">
        <v>25</v>
      </c>
      <c r="T80" t="s">
        <v>27</v>
      </c>
      <c r="U80" t="s">
        <v>35</v>
      </c>
      <c r="V80" t="s">
        <v>726</v>
      </c>
      <c r="W80" t="s">
        <v>1037</v>
      </c>
      <c r="X80" t="s">
        <v>1037</v>
      </c>
    </row>
    <row r="81" spans="1:24" x14ac:dyDescent="0.2">
      <c r="A81" s="25">
        <v>44136</v>
      </c>
      <c r="B81" t="s">
        <v>1339</v>
      </c>
      <c r="C81" t="s">
        <v>1130</v>
      </c>
      <c r="D81" t="s">
        <v>1340</v>
      </c>
      <c r="E81" t="s">
        <v>1341</v>
      </c>
      <c r="F81" t="s">
        <v>26</v>
      </c>
      <c r="G81" t="s">
        <v>1195</v>
      </c>
      <c r="H81" t="s">
        <v>28</v>
      </c>
      <c r="I81" t="s">
        <v>32</v>
      </c>
      <c r="J81" t="s">
        <v>32</v>
      </c>
      <c r="K81">
        <v>2</v>
      </c>
      <c r="L81" t="s">
        <v>1103</v>
      </c>
      <c r="M81" t="s">
        <v>41</v>
      </c>
      <c r="N81" t="s">
        <v>1748</v>
      </c>
      <c r="O81" t="s">
        <v>1750</v>
      </c>
      <c r="P81" t="s">
        <v>42</v>
      </c>
      <c r="Q81" t="s">
        <v>21</v>
      </c>
      <c r="R81" t="s">
        <v>744</v>
      </c>
      <c r="S81" t="s">
        <v>25</v>
      </c>
      <c r="T81" t="s">
        <v>27</v>
      </c>
      <c r="U81" t="s">
        <v>35</v>
      </c>
      <c r="V81" t="s">
        <v>726</v>
      </c>
      <c r="W81" t="s">
        <v>1037</v>
      </c>
      <c r="X81" t="s">
        <v>1037</v>
      </c>
    </row>
    <row r="82" spans="1:24" x14ac:dyDescent="0.2">
      <c r="A82" s="25">
        <v>44136</v>
      </c>
      <c r="B82" t="s">
        <v>1339</v>
      </c>
      <c r="C82" t="s">
        <v>1130</v>
      </c>
      <c r="D82" t="s">
        <v>1340</v>
      </c>
      <c r="E82" t="s">
        <v>1342</v>
      </c>
      <c r="F82" t="s">
        <v>26</v>
      </c>
      <c r="G82" t="s">
        <v>1195</v>
      </c>
      <c r="H82" t="s">
        <v>28</v>
      </c>
      <c r="I82" t="s">
        <v>32</v>
      </c>
      <c r="J82" t="s">
        <v>32</v>
      </c>
      <c r="K82">
        <v>2</v>
      </c>
      <c r="L82" t="s">
        <v>1103</v>
      </c>
      <c r="M82" t="s">
        <v>41</v>
      </c>
      <c r="N82" t="s">
        <v>1748</v>
      </c>
      <c r="O82" t="s">
        <v>1750</v>
      </c>
      <c r="P82" t="s">
        <v>42</v>
      </c>
      <c r="Q82" t="s">
        <v>21</v>
      </c>
      <c r="R82" t="s">
        <v>744</v>
      </c>
      <c r="S82" t="s">
        <v>25</v>
      </c>
      <c r="T82" t="s">
        <v>27</v>
      </c>
      <c r="U82" t="s">
        <v>35</v>
      </c>
      <c r="V82" t="s">
        <v>726</v>
      </c>
      <c r="W82" t="s">
        <v>1037</v>
      </c>
      <c r="X82" t="s">
        <v>1037</v>
      </c>
    </row>
    <row r="83" spans="1:24" x14ac:dyDescent="0.2">
      <c r="A83" s="25">
        <v>44136</v>
      </c>
      <c r="B83" t="s">
        <v>1349</v>
      </c>
      <c r="C83" t="s">
        <v>1130</v>
      </c>
      <c r="D83" t="s">
        <v>1350</v>
      </c>
      <c r="E83" t="s">
        <v>1351</v>
      </c>
      <c r="F83" t="s">
        <v>26</v>
      </c>
      <c r="G83" t="s">
        <v>1195</v>
      </c>
      <c r="H83" t="s">
        <v>28</v>
      </c>
      <c r="I83" t="s">
        <v>32</v>
      </c>
      <c r="J83" t="s">
        <v>32</v>
      </c>
      <c r="K83">
        <v>2</v>
      </c>
      <c r="L83" t="s">
        <v>1103</v>
      </c>
      <c r="M83" t="s">
        <v>41</v>
      </c>
      <c r="N83" t="s">
        <v>1748</v>
      </c>
      <c r="O83" t="s">
        <v>1752</v>
      </c>
      <c r="P83" t="s">
        <v>1753</v>
      </c>
      <c r="Q83" t="s">
        <v>21</v>
      </c>
      <c r="R83" t="s">
        <v>1176</v>
      </c>
      <c r="S83" t="s">
        <v>25</v>
      </c>
      <c r="T83" t="s">
        <v>27</v>
      </c>
      <c r="U83" t="s">
        <v>35</v>
      </c>
      <c r="V83" t="s">
        <v>984</v>
      </c>
      <c r="W83" t="s">
        <v>1037</v>
      </c>
      <c r="X83" t="s">
        <v>1037</v>
      </c>
    </row>
    <row r="84" spans="1:24" x14ac:dyDescent="0.2">
      <c r="A84" s="25">
        <v>44136</v>
      </c>
      <c r="B84" t="s">
        <v>1352</v>
      </c>
      <c r="C84" t="s">
        <v>1130</v>
      </c>
      <c r="D84" t="s">
        <v>1353</v>
      </c>
      <c r="E84" t="s">
        <v>1354</v>
      </c>
      <c r="F84" t="s">
        <v>26</v>
      </c>
      <c r="G84" t="s">
        <v>1195</v>
      </c>
      <c r="H84" t="s">
        <v>28</v>
      </c>
      <c r="I84" t="s">
        <v>32</v>
      </c>
      <c r="J84" t="s">
        <v>32</v>
      </c>
      <c r="K84">
        <v>2</v>
      </c>
      <c r="L84" t="s">
        <v>1103</v>
      </c>
      <c r="M84" t="s">
        <v>41</v>
      </c>
      <c r="N84" t="s">
        <v>1748</v>
      </c>
      <c r="O84" t="s">
        <v>1752</v>
      </c>
      <c r="P84" t="s">
        <v>1731</v>
      </c>
      <c r="Q84" t="s">
        <v>21</v>
      </c>
      <c r="R84" t="s">
        <v>1176</v>
      </c>
      <c r="S84" t="s">
        <v>25</v>
      </c>
      <c r="T84" t="s">
        <v>27</v>
      </c>
      <c r="U84" t="s">
        <v>35</v>
      </c>
      <c r="V84" t="s">
        <v>984</v>
      </c>
      <c r="W84" t="s">
        <v>1037</v>
      </c>
      <c r="X84" t="s">
        <v>1037</v>
      </c>
    </row>
    <row r="85" spans="1:24" x14ac:dyDescent="0.2">
      <c r="A85" s="25">
        <v>44682</v>
      </c>
      <c r="B85" t="s">
        <v>1367</v>
      </c>
      <c r="C85" t="s">
        <v>1130</v>
      </c>
      <c r="D85" t="s">
        <v>1368</v>
      </c>
      <c r="E85" t="s">
        <v>1369</v>
      </c>
      <c r="F85" t="s">
        <v>26</v>
      </c>
      <c r="G85" t="s">
        <v>1195</v>
      </c>
      <c r="H85" t="s">
        <v>28</v>
      </c>
      <c r="I85" t="s">
        <v>32</v>
      </c>
      <c r="J85" t="s">
        <v>32</v>
      </c>
      <c r="K85">
        <v>2</v>
      </c>
      <c r="L85" t="s">
        <v>1103</v>
      </c>
      <c r="M85" t="s">
        <v>41</v>
      </c>
      <c r="N85" t="s">
        <v>1752</v>
      </c>
      <c r="O85" t="s">
        <v>1752</v>
      </c>
      <c r="P85" t="s">
        <v>1753</v>
      </c>
      <c r="Q85" t="s">
        <v>21</v>
      </c>
      <c r="R85" t="s">
        <v>748</v>
      </c>
      <c r="S85" t="s">
        <v>25</v>
      </c>
      <c r="T85" t="s">
        <v>27</v>
      </c>
      <c r="U85" t="s">
        <v>35</v>
      </c>
      <c r="V85" t="s">
        <v>984</v>
      </c>
      <c r="W85" t="s">
        <v>1037</v>
      </c>
      <c r="X85" t="s">
        <v>1037</v>
      </c>
    </row>
    <row r="86" spans="1:24" x14ac:dyDescent="0.2">
      <c r="A86" s="25">
        <v>40805</v>
      </c>
      <c r="B86" t="s">
        <v>2325</v>
      </c>
      <c r="C86" t="s">
        <v>1130</v>
      </c>
      <c r="D86" t="s">
        <v>1393</v>
      </c>
      <c r="E86" t="s">
        <v>1394</v>
      </c>
      <c r="F86" t="s">
        <v>26</v>
      </c>
      <c r="G86" t="s">
        <v>722</v>
      </c>
      <c r="H86" t="s">
        <v>28</v>
      </c>
      <c r="I86" t="s">
        <v>29</v>
      </c>
      <c r="J86" t="s">
        <v>29</v>
      </c>
      <c r="K86">
        <v>3</v>
      </c>
      <c r="L86" t="s">
        <v>1108</v>
      </c>
      <c r="M86" t="s">
        <v>41</v>
      </c>
      <c r="N86" t="s">
        <v>1752</v>
      </c>
      <c r="O86" t="s">
        <v>1751</v>
      </c>
      <c r="P86" t="s">
        <v>1758</v>
      </c>
      <c r="Q86" t="s">
        <v>21</v>
      </c>
      <c r="R86" t="s">
        <v>1759</v>
      </c>
      <c r="S86" t="s">
        <v>25</v>
      </c>
      <c r="T86" t="s">
        <v>27</v>
      </c>
      <c r="U86" t="s">
        <v>35</v>
      </c>
      <c r="V86" t="s">
        <v>984</v>
      </c>
      <c r="W86" t="s">
        <v>1037</v>
      </c>
      <c r="X86" t="s">
        <v>1037</v>
      </c>
    </row>
    <row r="87" spans="1:24" x14ac:dyDescent="0.2">
      <c r="A87" s="25">
        <v>39664</v>
      </c>
      <c r="B87" t="s">
        <v>2326</v>
      </c>
      <c r="C87" t="s">
        <v>1130</v>
      </c>
      <c r="D87" t="s">
        <v>1395</v>
      </c>
      <c r="E87" t="s">
        <v>1396</v>
      </c>
      <c r="F87" t="s">
        <v>26</v>
      </c>
      <c r="G87" t="s">
        <v>722</v>
      </c>
      <c r="H87" t="s">
        <v>31</v>
      </c>
      <c r="I87" t="s">
        <v>29</v>
      </c>
      <c r="J87" t="s">
        <v>29</v>
      </c>
      <c r="K87">
        <v>3</v>
      </c>
      <c r="L87" t="s">
        <v>1108</v>
      </c>
      <c r="M87" t="s">
        <v>41</v>
      </c>
      <c r="N87" t="s">
        <v>1752</v>
      </c>
      <c r="O87" t="s">
        <v>745</v>
      </c>
      <c r="P87" t="s">
        <v>1760</v>
      </c>
      <c r="Q87" t="s">
        <v>21</v>
      </c>
      <c r="R87" t="s">
        <v>744</v>
      </c>
      <c r="S87" t="s">
        <v>25</v>
      </c>
      <c r="T87" t="s">
        <v>27</v>
      </c>
      <c r="U87" t="s">
        <v>35</v>
      </c>
      <c r="V87" t="s">
        <v>726</v>
      </c>
    </row>
    <row r="88" spans="1:24" x14ac:dyDescent="0.2">
      <c r="A88" s="25">
        <v>39817</v>
      </c>
      <c r="B88" t="s">
        <v>2327</v>
      </c>
      <c r="C88" t="s">
        <v>1130</v>
      </c>
      <c r="D88" t="s">
        <v>1397</v>
      </c>
      <c r="E88" t="s">
        <v>1398</v>
      </c>
      <c r="F88" t="s">
        <v>26</v>
      </c>
      <c r="G88" t="s">
        <v>722</v>
      </c>
      <c r="H88" t="s">
        <v>28</v>
      </c>
      <c r="I88" t="s">
        <v>29</v>
      </c>
      <c r="J88" t="s">
        <v>29</v>
      </c>
      <c r="K88">
        <v>3</v>
      </c>
      <c r="L88" t="s">
        <v>1108</v>
      </c>
      <c r="M88" t="s">
        <v>41</v>
      </c>
      <c r="N88" t="s">
        <v>1752</v>
      </c>
      <c r="O88" t="s">
        <v>745</v>
      </c>
      <c r="P88" t="s">
        <v>1756</v>
      </c>
      <c r="Q88" t="s">
        <v>21</v>
      </c>
      <c r="R88" t="s">
        <v>1181</v>
      </c>
      <c r="S88" t="s">
        <v>25</v>
      </c>
      <c r="T88" t="s">
        <v>27</v>
      </c>
      <c r="U88" t="s">
        <v>35</v>
      </c>
      <c r="V88" t="s">
        <v>984</v>
      </c>
      <c r="W88" t="s">
        <v>1037</v>
      </c>
      <c r="X88" t="s">
        <v>1037</v>
      </c>
    </row>
    <row r="89" spans="1:24" x14ac:dyDescent="0.2">
      <c r="A89" s="25">
        <v>40805</v>
      </c>
      <c r="B89" t="s">
        <v>2328</v>
      </c>
      <c r="C89" t="s">
        <v>1130</v>
      </c>
      <c r="D89" t="s">
        <v>1399</v>
      </c>
      <c r="E89" t="s">
        <v>1400</v>
      </c>
      <c r="F89" t="s">
        <v>26</v>
      </c>
      <c r="G89" t="s">
        <v>722</v>
      </c>
      <c r="H89" t="s">
        <v>28</v>
      </c>
      <c r="I89" t="s">
        <v>29</v>
      </c>
      <c r="J89" t="s">
        <v>29</v>
      </c>
      <c r="K89">
        <v>3</v>
      </c>
      <c r="L89" t="s">
        <v>1108</v>
      </c>
      <c r="M89" t="s">
        <v>41</v>
      </c>
      <c r="N89" t="s">
        <v>1752</v>
      </c>
      <c r="O89" t="s">
        <v>1752</v>
      </c>
      <c r="P89" t="s">
        <v>1761</v>
      </c>
      <c r="Q89" t="s">
        <v>21</v>
      </c>
      <c r="R89" t="s">
        <v>1181</v>
      </c>
      <c r="S89" t="s">
        <v>25</v>
      </c>
      <c r="T89" t="s">
        <v>27</v>
      </c>
      <c r="U89" t="s">
        <v>35</v>
      </c>
      <c r="V89" t="s">
        <v>984</v>
      </c>
      <c r="W89" t="s">
        <v>1037</v>
      </c>
      <c r="X89" t="s">
        <v>1037</v>
      </c>
    </row>
    <row r="90" spans="1:24" x14ac:dyDescent="0.2">
      <c r="A90" s="25">
        <v>43521</v>
      </c>
      <c r="B90" t="s">
        <v>2329</v>
      </c>
      <c r="C90" t="s">
        <v>1130</v>
      </c>
      <c r="D90" t="s">
        <v>1401</v>
      </c>
      <c r="E90" t="s">
        <v>1402</v>
      </c>
      <c r="F90" t="s">
        <v>26</v>
      </c>
      <c r="G90" t="s">
        <v>1403</v>
      </c>
      <c r="H90" t="s">
        <v>28</v>
      </c>
      <c r="I90" t="s">
        <v>29</v>
      </c>
      <c r="J90" t="s">
        <v>29</v>
      </c>
      <c r="K90">
        <v>3</v>
      </c>
      <c r="L90" t="s">
        <v>1108</v>
      </c>
      <c r="M90" t="s">
        <v>41</v>
      </c>
      <c r="N90" t="s">
        <v>1752</v>
      </c>
      <c r="O90" t="s">
        <v>1752</v>
      </c>
      <c r="P90" t="s">
        <v>1762</v>
      </c>
      <c r="Q90" t="s">
        <v>21</v>
      </c>
      <c r="R90" t="s">
        <v>1759</v>
      </c>
      <c r="S90" t="s">
        <v>25</v>
      </c>
      <c r="T90" t="s">
        <v>27</v>
      </c>
      <c r="U90" t="s">
        <v>35</v>
      </c>
      <c r="V90" t="s">
        <v>984</v>
      </c>
      <c r="W90" t="s">
        <v>1037</v>
      </c>
      <c r="X90" t="s">
        <v>1037</v>
      </c>
    </row>
    <row r="91" spans="1:24" x14ac:dyDescent="0.2">
      <c r="A91" s="25">
        <v>40140</v>
      </c>
      <c r="B91" t="s">
        <v>2330</v>
      </c>
      <c r="C91" t="s">
        <v>1130</v>
      </c>
      <c r="D91" t="s">
        <v>1406</v>
      </c>
      <c r="E91" t="s">
        <v>1407</v>
      </c>
      <c r="F91" t="s">
        <v>26</v>
      </c>
      <c r="G91" t="s">
        <v>722</v>
      </c>
      <c r="H91" t="s">
        <v>28</v>
      </c>
      <c r="I91" t="s">
        <v>29</v>
      </c>
      <c r="J91" t="s">
        <v>29</v>
      </c>
      <c r="K91">
        <v>3</v>
      </c>
      <c r="L91" t="s">
        <v>1108</v>
      </c>
      <c r="M91" t="s">
        <v>41</v>
      </c>
      <c r="N91" t="s">
        <v>1752</v>
      </c>
      <c r="O91" t="s">
        <v>1752</v>
      </c>
      <c r="P91" t="s">
        <v>1731</v>
      </c>
      <c r="Q91" t="s">
        <v>21</v>
      </c>
      <c r="R91" t="s">
        <v>748</v>
      </c>
      <c r="S91" t="s">
        <v>25</v>
      </c>
      <c r="T91" t="s">
        <v>27</v>
      </c>
      <c r="U91" t="s">
        <v>35</v>
      </c>
      <c r="V91" t="s">
        <v>984</v>
      </c>
      <c r="W91" t="s">
        <v>1111</v>
      </c>
      <c r="X91" t="s">
        <v>1111</v>
      </c>
    </row>
    <row r="92" spans="1:24" x14ac:dyDescent="0.2">
      <c r="A92" s="25">
        <v>43700</v>
      </c>
      <c r="B92" t="s">
        <v>2331</v>
      </c>
      <c r="C92" t="s">
        <v>1130</v>
      </c>
      <c r="D92" t="s">
        <v>1408</v>
      </c>
      <c r="E92" t="s">
        <v>1409</v>
      </c>
      <c r="F92" t="s">
        <v>26</v>
      </c>
      <c r="G92" t="s">
        <v>722</v>
      </c>
      <c r="H92" t="s">
        <v>28</v>
      </c>
      <c r="I92" t="s">
        <v>29</v>
      </c>
      <c r="J92" t="s">
        <v>29</v>
      </c>
      <c r="K92">
        <v>3</v>
      </c>
      <c r="L92" t="s">
        <v>1108</v>
      </c>
      <c r="M92" t="s">
        <v>41</v>
      </c>
      <c r="N92" t="s">
        <v>1752</v>
      </c>
      <c r="O92" t="s">
        <v>1752</v>
      </c>
      <c r="P92" t="s">
        <v>1731</v>
      </c>
      <c r="Q92" t="s">
        <v>21</v>
      </c>
      <c r="R92" t="s">
        <v>748</v>
      </c>
      <c r="S92" t="s">
        <v>25</v>
      </c>
      <c r="T92" t="s">
        <v>27</v>
      </c>
      <c r="U92" t="s">
        <v>35</v>
      </c>
      <c r="V92" t="s">
        <v>984</v>
      </c>
      <c r="W92" t="s">
        <v>1111</v>
      </c>
      <c r="X92" t="s">
        <v>1111</v>
      </c>
    </row>
    <row r="93" spans="1:24" x14ac:dyDescent="0.2">
      <c r="A93" s="25">
        <v>43747</v>
      </c>
      <c r="B93" t="s">
        <v>2332</v>
      </c>
      <c r="C93" t="s">
        <v>1130</v>
      </c>
      <c r="D93" t="s">
        <v>1410</v>
      </c>
      <c r="E93" t="s">
        <v>1411</v>
      </c>
      <c r="F93" t="s">
        <v>26</v>
      </c>
      <c r="G93" t="s">
        <v>722</v>
      </c>
      <c r="H93" t="s">
        <v>28</v>
      </c>
      <c r="I93" t="s">
        <v>29</v>
      </c>
      <c r="J93" t="s">
        <v>29</v>
      </c>
      <c r="K93">
        <v>3</v>
      </c>
      <c r="L93" t="s">
        <v>1108</v>
      </c>
      <c r="M93" t="s">
        <v>41</v>
      </c>
      <c r="N93" t="s">
        <v>1752</v>
      </c>
      <c r="O93" t="s">
        <v>1752</v>
      </c>
      <c r="P93" t="s">
        <v>1731</v>
      </c>
      <c r="Q93" t="s">
        <v>21</v>
      </c>
      <c r="R93" t="s">
        <v>748</v>
      </c>
      <c r="S93" t="s">
        <v>25</v>
      </c>
      <c r="T93" t="s">
        <v>27</v>
      </c>
      <c r="U93" t="s">
        <v>35</v>
      </c>
      <c r="V93" t="s">
        <v>984</v>
      </c>
      <c r="W93" t="s">
        <v>1032</v>
      </c>
      <c r="X93" t="s">
        <v>1032</v>
      </c>
    </row>
    <row r="94" spans="1:24" x14ac:dyDescent="0.2">
      <c r="A94" s="25">
        <v>43628</v>
      </c>
      <c r="B94" t="s">
        <v>2333</v>
      </c>
      <c r="C94" t="s">
        <v>1130</v>
      </c>
      <c r="D94" t="s">
        <v>1414</v>
      </c>
      <c r="E94" t="s">
        <v>1415</v>
      </c>
      <c r="F94" t="s">
        <v>26</v>
      </c>
      <c r="G94" t="s">
        <v>722</v>
      </c>
      <c r="H94" t="s">
        <v>28</v>
      </c>
      <c r="I94" t="s">
        <v>29</v>
      </c>
      <c r="J94" t="s">
        <v>29</v>
      </c>
      <c r="K94">
        <v>3</v>
      </c>
      <c r="L94" t="s">
        <v>1108</v>
      </c>
      <c r="M94" t="s">
        <v>41</v>
      </c>
      <c r="N94" t="s">
        <v>1752</v>
      </c>
      <c r="O94" t="s">
        <v>1752</v>
      </c>
      <c r="P94" t="s">
        <v>1731</v>
      </c>
      <c r="Q94" t="s">
        <v>21</v>
      </c>
      <c r="R94" t="s">
        <v>748</v>
      </c>
      <c r="S94" t="s">
        <v>25</v>
      </c>
      <c r="T94" t="s">
        <v>27</v>
      </c>
      <c r="U94" t="s">
        <v>35</v>
      </c>
      <c r="V94" t="s">
        <v>984</v>
      </c>
      <c r="W94" t="s">
        <v>1037</v>
      </c>
      <c r="X94" t="s">
        <v>1037</v>
      </c>
    </row>
    <row r="95" spans="1:24" x14ac:dyDescent="0.2">
      <c r="A95" s="25">
        <v>43760</v>
      </c>
      <c r="B95" t="s">
        <v>2334</v>
      </c>
      <c r="C95" t="s">
        <v>1130</v>
      </c>
      <c r="D95" t="s">
        <v>1416</v>
      </c>
      <c r="E95" t="s">
        <v>1417</v>
      </c>
      <c r="F95" t="s">
        <v>26</v>
      </c>
      <c r="G95" t="s">
        <v>722</v>
      </c>
      <c r="H95" t="s">
        <v>28</v>
      </c>
      <c r="I95" t="s">
        <v>29</v>
      </c>
      <c r="J95" t="s">
        <v>29</v>
      </c>
      <c r="K95">
        <v>3</v>
      </c>
      <c r="L95" t="s">
        <v>1108</v>
      </c>
      <c r="M95" t="s">
        <v>41</v>
      </c>
      <c r="N95" t="s">
        <v>1752</v>
      </c>
      <c r="O95" t="s">
        <v>1752</v>
      </c>
      <c r="P95" t="s">
        <v>1731</v>
      </c>
      <c r="Q95" t="s">
        <v>21</v>
      </c>
      <c r="R95" t="s">
        <v>748</v>
      </c>
      <c r="S95" t="s">
        <v>25</v>
      </c>
      <c r="T95" t="s">
        <v>27</v>
      </c>
      <c r="U95" t="s">
        <v>35</v>
      </c>
      <c r="V95" t="s">
        <v>984</v>
      </c>
      <c r="W95" t="s">
        <v>1037</v>
      </c>
      <c r="X95" t="s">
        <v>1037</v>
      </c>
    </row>
    <row r="96" spans="1:24" x14ac:dyDescent="0.2">
      <c r="A96" s="25">
        <v>42515</v>
      </c>
      <c r="B96" t="s">
        <v>1421</v>
      </c>
      <c r="C96" t="s">
        <v>1130</v>
      </c>
      <c r="D96" t="s">
        <v>1422</v>
      </c>
      <c r="E96" t="s">
        <v>1423</v>
      </c>
      <c r="F96" t="s">
        <v>26</v>
      </c>
      <c r="G96" t="s">
        <v>1195</v>
      </c>
      <c r="H96" t="s">
        <v>28</v>
      </c>
      <c r="I96" t="s">
        <v>32</v>
      </c>
      <c r="J96" t="s">
        <v>32</v>
      </c>
      <c r="K96">
        <v>2</v>
      </c>
      <c r="L96" t="s">
        <v>1103</v>
      </c>
      <c r="M96" t="s">
        <v>41</v>
      </c>
      <c r="N96" t="s">
        <v>1748</v>
      </c>
      <c r="O96" t="s">
        <v>1752</v>
      </c>
      <c r="P96" t="s">
        <v>1763</v>
      </c>
      <c r="Q96" t="s">
        <v>21</v>
      </c>
      <c r="R96" t="s">
        <v>748</v>
      </c>
      <c r="S96" t="s">
        <v>25</v>
      </c>
      <c r="T96" t="s">
        <v>27</v>
      </c>
      <c r="U96" t="s">
        <v>35</v>
      </c>
      <c r="V96" t="s">
        <v>984</v>
      </c>
      <c r="W96" t="s">
        <v>1037</v>
      </c>
      <c r="X96" t="s">
        <v>1037</v>
      </c>
    </row>
    <row r="97" spans="1:24" x14ac:dyDescent="0.2">
      <c r="A97" s="25">
        <v>40135</v>
      </c>
      <c r="B97" t="s">
        <v>2335</v>
      </c>
      <c r="C97" t="s">
        <v>1130</v>
      </c>
      <c r="D97" t="s">
        <v>1424</v>
      </c>
      <c r="E97" t="s">
        <v>1425</v>
      </c>
      <c r="F97" t="s">
        <v>26</v>
      </c>
      <c r="G97" t="s">
        <v>722</v>
      </c>
      <c r="H97" t="s">
        <v>28</v>
      </c>
      <c r="I97" t="s">
        <v>29</v>
      </c>
      <c r="J97" t="s">
        <v>29</v>
      </c>
      <c r="K97">
        <v>3</v>
      </c>
      <c r="L97" t="s">
        <v>1108</v>
      </c>
      <c r="M97" t="s">
        <v>41</v>
      </c>
      <c r="N97" t="s">
        <v>1752</v>
      </c>
      <c r="O97" t="s">
        <v>1752</v>
      </c>
      <c r="P97" t="s">
        <v>1731</v>
      </c>
      <c r="Q97" t="s">
        <v>1766</v>
      </c>
      <c r="R97" t="s">
        <v>748</v>
      </c>
      <c r="S97" t="s">
        <v>25</v>
      </c>
      <c r="T97" t="s">
        <v>27</v>
      </c>
      <c r="U97" t="s">
        <v>35</v>
      </c>
      <c r="V97" t="s">
        <v>984</v>
      </c>
      <c r="W97" t="s">
        <v>1037</v>
      </c>
      <c r="X97" t="s">
        <v>1037</v>
      </c>
    </row>
    <row r="98" spans="1:24" x14ac:dyDescent="0.2">
      <c r="A98" s="25">
        <v>43521</v>
      </c>
      <c r="B98" t="s">
        <v>2336</v>
      </c>
      <c r="C98" t="s">
        <v>1130</v>
      </c>
      <c r="D98" t="s">
        <v>1426</v>
      </c>
      <c r="E98" t="s">
        <v>1427</v>
      </c>
      <c r="F98" t="s">
        <v>38</v>
      </c>
      <c r="G98" t="s">
        <v>1006</v>
      </c>
      <c r="H98" t="s">
        <v>31</v>
      </c>
      <c r="I98" t="s">
        <v>29</v>
      </c>
      <c r="J98" t="s">
        <v>32</v>
      </c>
      <c r="K98">
        <v>2</v>
      </c>
      <c r="L98" t="s">
        <v>1103</v>
      </c>
      <c r="M98" t="s">
        <v>41</v>
      </c>
      <c r="N98" t="s">
        <v>1752</v>
      </c>
      <c r="O98" t="s">
        <v>745</v>
      </c>
      <c r="P98" t="s">
        <v>1767</v>
      </c>
      <c r="Q98" t="s">
        <v>21</v>
      </c>
      <c r="R98" t="s">
        <v>21</v>
      </c>
      <c r="S98" t="s">
        <v>25</v>
      </c>
      <c r="T98" t="s">
        <v>39</v>
      </c>
      <c r="U98" t="s">
        <v>35</v>
      </c>
      <c r="V98" t="s">
        <v>726</v>
      </c>
    </row>
    <row r="99" spans="1:24" x14ac:dyDescent="0.2">
      <c r="A99" s="25">
        <v>43521</v>
      </c>
      <c r="B99" t="s">
        <v>2337</v>
      </c>
      <c r="C99" t="s">
        <v>1130</v>
      </c>
      <c r="D99" t="s">
        <v>1428</v>
      </c>
      <c r="E99" t="s">
        <v>1429</v>
      </c>
      <c r="F99" t="s">
        <v>26</v>
      </c>
      <c r="G99" t="s">
        <v>722</v>
      </c>
      <c r="H99" t="s">
        <v>28</v>
      </c>
      <c r="I99" t="s">
        <v>29</v>
      </c>
      <c r="J99" t="s">
        <v>29</v>
      </c>
      <c r="K99">
        <v>3</v>
      </c>
      <c r="L99" t="s">
        <v>1108</v>
      </c>
      <c r="M99" t="s">
        <v>41</v>
      </c>
      <c r="N99" t="s">
        <v>1752</v>
      </c>
      <c r="O99" t="s">
        <v>1752</v>
      </c>
      <c r="P99" t="s">
        <v>1731</v>
      </c>
      <c r="Q99" t="s">
        <v>1766</v>
      </c>
      <c r="R99" t="s">
        <v>1181</v>
      </c>
      <c r="S99" t="s">
        <v>25</v>
      </c>
      <c r="T99" t="s">
        <v>27</v>
      </c>
      <c r="U99" t="s">
        <v>35</v>
      </c>
      <c r="V99" t="s">
        <v>984</v>
      </c>
      <c r="W99" t="s">
        <v>1037</v>
      </c>
      <c r="X99" t="s">
        <v>1037</v>
      </c>
    </row>
    <row r="100" spans="1:24" x14ac:dyDescent="0.2">
      <c r="A100" s="25">
        <v>43831</v>
      </c>
      <c r="B100" t="s">
        <v>1430</v>
      </c>
      <c r="C100" t="s">
        <v>1130</v>
      </c>
      <c r="D100" t="s">
        <v>1431</v>
      </c>
      <c r="E100" t="s">
        <v>1432</v>
      </c>
      <c r="F100" t="s">
        <v>26</v>
      </c>
      <c r="G100" t="s">
        <v>1433</v>
      </c>
      <c r="H100" t="s">
        <v>28</v>
      </c>
      <c r="I100" t="s">
        <v>32</v>
      </c>
      <c r="J100" t="s">
        <v>32</v>
      </c>
      <c r="K100">
        <v>2</v>
      </c>
      <c r="L100" t="s">
        <v>1103</v>
      </c>
      <c r="M100" t="s">
        <v>41</v>
      </c>
      <c r="N100" t="s">
        <v>1752</v>
      </c>
      <c r="O100" t="s">
        <v>1757</v>
      </c>
      <c r="P100" t="s">
        <v>1765</v>
      </c>
      <c r="Q100" t="s">
        <v>21</v>
      </c>
      <c r="R100" t="s">
        <v>748</v>
      </c>
      <c r="S100" t="s">
        <v>25</v>
      </c>
      <c r="T100" t="s">
        <v>27</v>
      </c>
      <c r="U100" t="s">
        <v>35</v>
      </c>
      <c r="V100" t="s">
        <v>984</v>
      </c>
      <c r="W100" t="s">
        <v>1037</v>
      </c>
      <c r="X100" t="s">
        <v>1037</v>
      </c>
    </row>
    <row r="101" spans="1:24" x14ac:dyDescent="0.2">
      <c r="A101" s="25">
        <v>45362</v>
      </c>
      <c r="B101" t="s">
        <v>2434</v>
      </c>
      <c r="C101" t="s">
        <v>1130</v>
      </c>
      <c r="D101" t="s">
        <v>1437</v>
      </c>
      <c r="E101" t="s">
        <v>1438</v>
      </c>
      <c r="F101" t="s">
        <v>26</v>
      </c>
      <c r="G101" t="s">
        <v>1433</v>
      </c>
      <c r="H101" t="s">
        <v>31</v>
      </c>
      <c r="I101" t="s">
        <v>29</v>
      </c>
      <c r="J101" t="s">
        <v>29</v>
      </c>
      <c r="K101">
        <v>3</v>
      </c>
      <c r="L101" t="s">
        <v>1108</v>
      </c>
      <c r="M101" t="s">
        <v>41</v>
      </c>
      <c r="N101" t="s">
        <v>1752</v>
      </c>
      <c r="O101" t="s">
        <v>1752</v>
      </c>
      <c r="P101" t="s">
        <v>1756</v>
      </c>
      <c r="Q101" t="s">
        <v>21</v>
      </c>
      <c r="R101" t="s">
        <v>21</v>
      </c>
      <c r="S101" t="s">
        <v>25</v>
      </c>
      <c r="T101" t="s">
        <v>27</v>
      </c>
      <c r="U101" t="s">
        <v>35</v>
      </c>
      <c r="V101" t="s">
        <v>740</v>
      </c>
      <c r="W101" t="s">
        <v>741</v>
      </c>
      <c r="X101" t="s">
        <v>742</v>
      </c>
    </row>
    <row r="102" spans="1:24" x14ac:dyDescent="0.2">
      <c r="A102" s="25">
        <v>45233</v>
      </c>
      <c r="B102" t="s">
        <v>2339</v>
      </c>
      <c r="C102" t="s">
        <v>1130</v>
      </c>
      <c r="D102" t="s">
        <v>1439</v>
      </c>
      <c r="E102" t="s">
        <v>1440</v>
      </c>
      <c r="F102" t="s">
        <v>26</v>
      </c>
      <c r="G102" t="s">
        <v>995</v>
      </c>
      <c r="H102" t="s">
        <v>31</v>
      </c>
      <c r="I102" t="s">
        <v>32</v>
      </c>
      <c r="J102" t="s">
        <v>32</v>
      </c>
      <c r="K102">
        <v>2</v>
      </c>
      <c r="L102" t="s">
        <v>1103</v>
      </c>
      <c r="M102" t="s">
        <v>50</v>
      </c>
      <c r="N102" t="s">
        <v>37</v>
      </c>
      <c r="O102" t="s">
        <v>1768</v>
      </c>
      <c r="P102" t="s">
        <v>33</v>
      </c>
      <c r="Q102" t="s">
        <v>1769</v>
      </c>
      <c r="R102" t="s">
        <v>1176</v>
      </c>
      <c r="S102" t="s">
        <v>25</v>
      </c>
      <c r="T102" t="s">
        <v>27</v>
      </c>
      <c r="U102" t="s">
        <v>35</v>
      </c>
      <c r="V102" t="s">
        <v>984</v>
      </c>
      <c r="W102" t="s">
        <v>1032</v>
      </c>
      <c r="X102" t="s">
        <v>1032</v>
      </c>
    </row>
    <row r="103" spans="1:24" x14ac:dyDescent="0.2">
      <c r="A103" s="25">
        <v>45233</v>
      </c>
      <c r="B103" t="s">
        <v>2340</v>
      </c>
      <c r="C103" t="s">
        <v>1130</v>
      </c>
      <c r="D103" t="s">
        <v>1443</v>
      </c>
      <c r="E103" t="s">
        <v>1444</v>
      </c>
      <c r="F103" t="s">
        <v>26</v>
      </c>
      <c r="G103" t="s">
        <v>722</v>
      </c>
      <c r="H103" t="s">
        <v>31</v>
      </c>
      <c r="I103" t="s">
        <v>32</v>
      </c>
      <c r="J103" t="s">
        <v>32</v>
      </c>
      <c r="K103">
        <v>2</v>
      </c>
      <c r="L103" t="s">
        <v>1103</v>
      </c>
      <c r="M103" t="s">
        <v>50</v>
      </c>
      <c r="N103" t="s">
        <v>37</v>
      </c>
      <c r="O103" t="s">
        <v>1768</v>
      </c>
      <c r="P103" t="s">
        <v>33</v>
      </c>
      <c r="Q103" t="s">
        <v>1770</v>
      </c>
      <c r="R103" t="s">
        <v>1176</v>
      </c>
      <c r="S103" t="s">
        <v>25</v>
      </c>
      <c r="T103" t="s">
        <v>27</v>
      </c>
      <c r="U103" t="s">
        <v>35</v>
      </c>
      <c r="V103" t="s">
        <v>984</v>
      </c>
      <c r="W103" t="s">
        <v>1032</v>
      </c>
      <c r="X103" t="s">
        <v>1032</v>
      </c>
    </row>
    <row r="104" spans="1:24" x14ac:dyDescent="0.2">
      <c r="A104" s="25">
        <v>45233</v>
      </c>
      <c r="B104" t="s">
        <v>2338</v>
      </c>
      <c r="C104" t="s">
        <v>1130</v>
      </c>
      <c r="D104" t="s">
        <v>1447</v>
      </c>
      <c r="E104" t="s">
        <v>1448</v>
      </c>
      <c r="F104" t="s">
        <v>26</v>
      </c>
      <c r="G104" t="s">
        <v>995</v>
      </c>
      <c r="H104" t="s">
        <v>31</v>
      </c>
      <c r="I104" t="s">
        <v>32</v>
      </c>
      <c r="J104" t="s">
        <v>32</v>
      </c>
      <c r="K104">
        <v>2</v>
      </c>
      <c r="L104" t="s">
        <v>1103</v>
      </c>
      <c r="M104" t="s">
        <v>50</v>
      </c>
      <c r="N104" t="s">
        <v>37</v>
      </c>
      <c r="O104" t="s">
        <v>1768</v>
      </c>
      <c r="P104" t="s">
        <v>33</v>
      </c>
      <c r="Q104" t="s">
        <v>1772</v>
      </c>
      <c r="R104" t="s">
        <v>744</v>
      </c>
      <c r="S104" t="s">
        <v>25</v>
      </c>
      <c r="T104" t="s">
        <v>27</v>
      </c>
      <c r="U104" t="s">
        <v>35</v>
      </c>
      <c r="V104" t="s">
        <v>984</v>
      </c>
      <c r="W104" t="s">
        <v>1032</v>
      </c>
      <c r="X104" t="s">
        <v>1032</v>
      </c>
    </row>
    <row r="105" spans="1:24" x14ac:dyDescent="0.2">
      <c r="A105" s="25">
        <v>45233</v>
      </c>
      <c r="B105" t="s">
        <v>2341</v>
      </c>
      <c r="C105" t="s">
        <v>1130</v>
      </c>
      <c r="D105" t="s">
        <v>1451</v>
      </c>
      <c r="E105" t="s">
        <v>1452</v>
      </c>
      <c r="F105" t="s">
        <v>26</v>
      </c>
      <c r="G105" t="s">
        <v>995</v>
      </c>
      <c r="H105" t="s">
        <v>31</v>
      </c>
      <c r="I105" t="s">
        <v>32</v>
      </c>
      <c r="J105" t="s">
        <v>32</v>
      </c>
      <c r="K105">
        <v>2</v>
      </c>
      <c r="L105" t="s">
        <v>1103</v>
      </c>
      <c r="M105" t="s">
        <v>50</v>
      </c>
      <c r="N105" t="s">
        <v>37</v>
      </c>
      <c r="O105" t="s">
        <v>1768</v>
      </c>
      <c r="P105" t="s">
        <v>1773</v>
      </c>
      <c r="Q105" t="s">
        <v>1775</v>
      </c>
      <c r="R105" t="s">
        <v>744</v>
      </c>
      <c r="S105" t="s">
        <v>25</v>
      </c>
      <c r="T105" t="s">
        <v>27</v>
      </c>
      <c r="U105" t="s">
        <v>35</v>
      </c>
      <c r="V105" t="s">
        <v>984</v>
      </c>
      <c r="W105" t="s">
        <v>1032</v>
      </c>
      <c r="X105" t="s">
        <v>1032</v>
      </c>
    </row>
    <row r="106" spans="1:24" x14ac:dyDescent="0.2">
      <c r="A106" s="25">
        <v>45233</v>
      </c>
      <c r="B106" t="s">
        <v>2342</v>
      </c>
      <c r="C106" t="s">
        <v>1130</v>
      </c>
      <c r="D106" t="s">
        <v>1453</v>
      </c>
      <c r="E106" t="s">
        <v>1454</v>
      </c>
      <c r="F106" t="s">
        <v>26</v>
      </c>
      <c r="G106" t="s">
        <v>1021</v>
      </c>
      <c r="H106" t="s">
        <v>31</v>
      </c>
      <c r="I106" t="s">
        <v>32</v>
      </c>
      <c r="J106" t="s">
        <v>32</v>
      </c>
      <c r="K106">
        <v>2</v>
      </c>
      <c r="L106" t="s">
        <v>1103</v>
      </c>
      <c r="M106" t="s">
        <v>50</v>
      </c>
      <c r="N106" t="s">
        <v>37</v>
      </c>
      <c r="O106" t="s">
        <v>1768</v>
      </c>
      <c r="P106" t="s">
        <v>1773</v>
      </c>
      <c r="Q106" t="s">
        <v>1776</v>
      </c>
      <c r="R106" t="s">
        <v>744</v>
      </c>
      <c r="S106" t="s">
        <v>25</v>
      </c>
      <c r="T106" t="s">
        <v>27</v>
      </c>
      <c r="U106" t="s">
        <v>35</v>
      </c>
      <c r="V106" t="s">
        <v>726</v>
      </c>
      <c r="W106" t="s">
        <v>1037</v>
      </c>
      <c r="X106" t="s">
        <v>1037</v>
      </c>
    </row>
    <row r="107" spans="1:24" x14ac:dyDescent="0.2">
      <c r="A107" s="25">
        <v>45295</v>
      </c>
      <c r="B107" t="s">
        <v>2343</v>
      </c>
      <c r="C107" t="s">
        <v>1130</v>
      </c>
      <c r="D107" t="s">
        <v>1457</v>
      </c>
      <c r="E107" t="s">
        <v>1458</v>
      </c>
      <c r="F107" t="s">
        <v>26</v>
      </c>
      <c r="G107" t="s">
        <v>722</v>
      </c>
      <c r="H107" t="s">
        <v>31</v>
      </c>
      <c r="I107" t="s">
        <v>32</v>
      </c>
      <c r="J107" t="s">
        <v>32</v>
      </c>
      <c r="K107">
        <v>2</v>
      </c>
      <c r="L107" t="s">
        <v>1103</v>
      </c>
      <c r="M107" t="s">
        <v>50</v>
      </c>
      <c r="N107" t="s">
        <v>37</v>
      </c>
      <c r="O107" t="s">
        <v>1768</v>
      </c>
      <c r="P107" t="s">
        <v>1777</v>
      </c>
      <c r="Q107" t="s">
        <v>1778</v>
      </c>
      <c r="R107" t="s">
        <v>748</v>
      </c>
      <c r="S107" t="s">
        <v>25</v>
      </c>
      <c r="T107" t="s">
        <v>27</v>
      </c>
      <c r="U107" t="s">
        <v>35</v>
      </c>
      <c r="V107" t="s">
        <v>984</v>
      </c>
      <c r="W107" t="s">
        <v>1032</v>
      </c>
      <c r="X107" t="s">
        <v>1032</v>
      </c>
    </row>
    <row r="108" spans="1:24" x14ac:dyDescent="0.2">
      <c r="A108" s="25">
        <v>44317</v>
      </c>
      <c r="B108" t="s">
        <v>1461</v>
      </c>
      <c r="C108" t="s">
        <v>1130</v>
      </c>
      <c r="D108" t="s">
        <v>1462</v>
      </c>
      <c r="E108" t="s">
        <v>1463</v>
      </c>
      <c r="F108" t="s">
        <v>26</v>
      </c>
      <c r="G108" t="s">
        <v>722</v>
      </c>
      <c r="H108" t="s">
        <v>31</v>
      </c>
      <c r="I108" t="s">
        <v>32</v>
      </c>
      <c r="J108" t="s">
        <v>32</v>
      </c>
      <c r="K108">
        <v>2</v>
      </c>
      <c r="L108" t="s">
        <v>1103</v>
      </c>
      <c r="M108" t="s">
        <v>50</v>
      </c>
      <c r="N108" t="s">
        <v>37</v>
      </c>
      <c r="O108" t="s">
        <v>1768</v>
      </c>
      <c r="P108" t="s">
        <v>1777</v>
      </c>
      <c r="Q108" t="s">
        <v>1778</v>
      </c>
      <c r="R108" t="s">
        <v>748</v>
      </c>
      <c r="S108" t="s">
        <v>25</v>
      </c>
      <c r="T108" t="s">
        <v>27</v>
      </c>
      <c r="U108" t="s">
        <v>35</v>
      </c>
      <c r="V108" t="s">
        <v>984</v>
      </c>
      <c r="W108" t="s">
        <v>1037</v>
      </c>
      <c r="X108" t="s">
        <v>1111</v>
      </c>
    </row>
    <row r="109" spans="1:24" x14ac:dyDescent="0.2">
      <c r="A109" s="25">
        <v>45295</v>
      </c>
      <c r="B109" t="s">
        <v>1318</v>
      </c>
      <c r="C109" t="s">
        <v>1130</v>
      </c>
      <c r="D109" t="s">
        <v>1319</v>
      </c>
      <c r="E109" t="s">
        <v>1320</v>
      </c>
      <c r="F109" t="s">
        <v>26</v>
      </c>
      <c r="G109" t="s">
        <v>722</v>
      </c>
      <c r="H109" t="s">
        <v>31</v>
      </c>
      <c r="I109" t="s">
        <v>32</v>
      </c>
      <c r="J109" t="s">
        <v>32</v>
      </c>
      <c r="K109">
        <v>2</v>
      </c>
      <c r="L109" t="s">
        <v>1103</v>
      </c>
      <c r="M109" t="s">
        <v>50</v>
      </c>
      <c r="N109" t="s">
        <v>37</v>
      </c>
      <c r="O109" t="s">
        <v>1768</v>
      </c>
      <c r="P109" t="s">
        <v>1777</v>
      </c>
      <c r="Q109" t="s">
        <v>1778</v>
      </c>
      <c r="R109" t="s">
        <v>748</v>
      </c>
      <c r="S109" t="s">
        <v>25</v>
      </c>
      <c r="T109" t="s">
        <v>27</v>
      </c>
      <c r="U109" t="s">
        <v>35</v>
      </c>
      <c r="V109" t="s">
        <v>984</v>
      </c>
      <c r="W109" t="s">
        <v>1037</v>
      </c>
      <c r="X109" t="s">
        <v>1111</v>
      </c>
    </row>
    <row r="110" spans="1:24" x14ac:dyDescent="0.2">
      <c r="A110" s="25">
        <v>44317</v>
      </c>
      <c r="B110" t="s">
        <v>1349</v>
      </c>
      <c r="C110" t="s">
        <v>1130</v>
      </c>
      <c r="D110" t="s">
        <v>1350</v>
      </c>
      <c r="E110" t="s">
        <v>1467</v>
      </c>
      <c r="F110" t="s">
        <v>26</v>
      </c>
      <c r="G110" t="s">
        <v>722</v>
      </c>
      <c r="H110" t="s">
        <v>31</v>
      </c>
      <c r="I110" t="s">
        <v>32</v>
      </c>
      <c r="J110" t="s">
        <v>32</v>
      </c>
      <c r="K110">
        <v>2</v>
      </c>
      <c r="L110" t="s">
        <v>1103</v>
      </c>
      <c r="M110" t="s">
        <v>50</v>
      </c>
      <c r="N110" t="s">
        <v>37</v>
      </c>
      <c r="O110" t="s">
        <v>1768</v>
      </c>
      <c r="P110" t="s">
        <v>55</v>
      </c>
      <c r="Q110" t="s">
        <v>21</v>
      </c>
      <c r="R110" t="s">
        <v>748</v>
      </c>
      <c r="S110" t="s">
        <v>25</v>
      </c>
      <c r="T110" t="s">
        <v>27</v>
      </c>
      <c r="U110" t="s">
        <v>35</v>
      </c>
      <c r="V110" t="s">
        <v>984</v>
      </c>
      <c r="W110" t="s">
        <v>1037</v>
      </c>
      <c r="X110" t="s">
        <v>1037</v>
      </c>
    </row>
    <row r="111" spans="1:24" x14ac:dyDescent="0.2">
      <c r="A111" s="25">
        <v>44317</v>
      </c>
      <c r="B111" t="s">
        <v>1352</v>
      </c>
      <c r="C111" t="s">
        <v>1130</v>
      </c>
      <c r="D111" t="s">
        <v>1353</v>
      </c>
      <c r="E111" t="s">
        <v>1468</v>
      </c>
      <c r="F111" t="s">
        <v>26</v>
      </c>
      <c r="G111" t="s">
        <v>722</v>
      </c>
      <c r="H111" t="s">
        <v>31</v>
      </c>
      <c r="I111" t="s">
        <v>32</v>
      </c>
      <c r="J111" t="s">
        <v>32</v>
      </c>
      <c r="K111">
        <v>2</v>
      </c>
      <c r="L111" t="s">
        <v>1103</v>
      </c>
      <c r="M111" t="s">
        <v>50</v>
      </c>
      <c r="N111" t="s">
        <v>37</v>
      </c>
      <c r="O111" t="s">
        <v>1768</v>
      </c>
      <c r="P111" t="s">
        <v>55</v>
      </c>
      <c r="Q111" t="s">
        <v>1353</v>
      </c>
      <c r="R111" t="s">
        <v>748</v>
      </c>
      <c r="S111" t="s">
        <v>25</v>
      </c>
      <c r="T111" t="s">
        <v>27</v>
      </c>
      <c r="U111" t="s">
        <v>35</v>
      </c>
      <c r="V111" t="s">
        <v>984</v>
      </c>
      <c r="W111" t="s">
        <v>1037</v>
      </c>
      <c r="X111" t="s">
        <v>1037</v>
      </c>
    </row>
    <row r="112" spans="1:24" x14ac:dyDescent="0.2">
      <c r="A112" s="25">
        <v>44317</v>
      </c>
      <c r="B112" t="s">
        <v>1346</v>
      </c>
      <c r="C112" t="s">
        <v>1130</v>
      </c>
      <c r="D112" t="s">
        <v>1471</v>
      </c>
      <c r="E112" t="s">
        <v>1472</v>
      </c>
      <c r="F112" t="s">
        <v>26</v>
      </c>
      <c r="G112" t="s">
        <v>1195</v>
      </c>
      <c r="H112" t="s">
        <v>31</v>
      </c>
      <c r="I112" t="s">
        <v>32</v>
      </c>
      <c r="J112" t="s">
        <v>32</v>
      </c>
      <c r="K112">
        <v>2</v>
      </c>
      <c r="L112" t="s">
        <v>1103</v>
      </c>
      <c r="M112" t="s">
        <v>50</v>
      </c>
      <c r="N112" t="s">
        <v>37</v>
      </c>
      <c r="O112" t="s">
        <v>1768</v>
      </c>
      <c r="P112" t="s">
        <v>55</v>
      </c>
      <c r="Q112" t="s">
        <v>1471</v>
      </c>
      <c r="R112" t="s">
        <v>744</v>
      </c>
      <c r="S112" t="s">
        <v>25</v>
      </c>
      <c r="T112" t="s">
        <v>27</v>
      </c>
      <c r="U112" t="s">
        <v>35</v>
      </c>
      <c r="V112" t="s">
        <v>984</v>
      </c>
      <c r="W112" t="s">
        <v>1037</v>
      </c>
      <c r="X112" t="s">
        <v>1037</v>
      </c>
    </row>
    <row r="113" spans="1:24" x14ac:dyDescent="0.2">
      <c r="A113" s="25">
        <v>45233</v>
      </c>
      <c r="B113" t="s">
        <v>1421</v>
      </c>
      <c r="C113" t="s">
        <v>1130</v>
      </c>
      <c r="D113" t="s">
        <v>1422</v>
      </c>
      <c r="E113" t="s">
        <v>1476</v>
      </c>
      <c r="F113" t="s">
        <v>26</v>
      </c>
      <c r="G113" t="s">
        <v>1195</v>
      </c>
      <c r="H113" t="s">
        <v>31</v>
      </c>
      <c r="I113" t="s">
        <v>32</v>
      </c>
      <c r="J113" t="s">
        <v>32</v>
      </c>
      <c r="K113">
        <v>2</v>
      </c>
      <c r="L113" t="s">
        <v>1103</v>
      </c>
      <c r="M113" t="s">
        <v>50</v>
      </c>
      <c r="N113" t="s">
        <v>37</v>
      </c>
      <c r="O113" t="s">
        <v>1768</v>
      </c>
      <c r="P113" t="s">
        <v>55</v>
      </c>
      <c r="Q113" t="s">
        <v>1422</v>
      </c>
      <c r="R113" t="s">
        <v>744</v>
      </c>
      <c r="S113" t="s">
        <v>25</v>
      </c>
      <c r="T113" t="s">
        <v>27</v>
      </c>
      <c r="U113" t="s">
        <v>35</v>
      </c>
      <c r="V113" t="s">
        <v>984</v>
      </c>
      <c r="W113" t="s">
        <v>1037</v>
      </c>
      <c r="X113" t="s">
        <v>1037</v>
      </c>
    </row>
    <row r="114" spans="1:24" x14ac:dyDescent="0.2">
      <c r="A114" s="25">
        <v>45233</v>
      </c>
      <c r="B114" t="s">
        <v>1485</v>
      </c>
      <c r="C114" t="s">
        <v>1130</v>
      </c>
      <c r="D114" t="s">
        <v>1486</v>
      </c>
      <c r="E114" t="s">
        <v>1487</v>
      </c>
      <c r="F114" t="s">
        <v>26</v>
      </c>
      <c r="G114" t="s">
        <v>1195</v>
      </c>
      <c r="H114" t="s">
        <v>31</v>
      </c>
      <c r="I114" t="s">
        <v>32</v>
      </c>
      <c r="J114" t="s">
        <v>32</v>
      </c>
      <c r="K114">
        <v>2</v>
      </c>
      <c r="L114" t="s">
        <v>1103</v>
      </c>
      <c r="M114" t="s">
        <v>50</v>
      </c>
      <c r="N114" t="s">
        <v>37</v>
      </c>
      <c r="O114" t="s">
        <v>1768</v>
      </c>
      <c r="P114" t="s">
        <v>55</v>
      </c>
      <c r="Q114" t="s">
        <v>21</v>
      </c>
      <c r="R114" t="s">
        <v>748</v>
      </c>
      <c r="S114" t="s">
        <v>25</v>
      </c>
      <c r="T114" t="s">
        <v>27</v>
      </c>
      <c r="U114" t="s">
        <v>35</v>
      </c>
      <c r="V114" t="s">
        <v>984</v>
      </c>
      <c r="W114" t="s">
        <v>1037</v>
      </c>
      <c r="X114" t="s">
        <v>1037</v>
      </c>
    </row>
    <row r="115" spans="1:24" x14ac:dyDescent="0.2">
      <c r="A115" s="25">
        <v>45233</v>
      </c>
      <c r="B115" t="s">
        <v>1430</v>
      </c>
      <c r="C115" t="s">
        <v>1130</v>
      </c>
      <c r="D115" t="s">
        <v>1488</v>
      </c>
      <c r="E115" t="s">
        <v>1489</v>
      </c>
      <c r="F115" t="s">
        <v>26</v>
      </c>
      <c r="G115" t="s">
        <v>1195</v>
      </c>
      <c r="H115" t="s">
        <v>31</v>
      </c>
      <c r="I115" t="s">
        <v>32</v>
      </c>
      <c r="J115" t="s">
        <v>32</v>
      </c>
      <c r="K115">
        <v>2</v>
      </c>
      <c r="L115" t="s">
        <v>1103</v>
      </c>
      <c r="M115" t="s">
        <v>50</v>
      </c>
      <c r="N115" t="s">
        <v>37</v>
      </c>
      <c r="O115" t="s">
        <v>1768</v>
      </c>
      <c r="P115" t="s">
        <v>55</v>
      </c>
      <c r="Q115" t="s">
        <v>21</v>
      </c>
      <c r="R115" t="s">
        <v>744</v>
      </c>
      <c r="S115" t="s">
        <v>25</v>
      </c>
      <c r="T115" t="s">
        <v>27</v>
      </c>
      <c r="U115" t="s">
        <v>35</v>
      </c>
      <c r="V115" t="s">
        <v>984</v>
      </c>
      <c r="W115" t="s">
        <v>1037</v>
      </c>
      <c r="X115" t="s">
        <v>1037</v>
      </c>
    </row>
    <row r="116" spans="1:24" x14ac:dyDescent="0.2">
      <c r="A116" s="25">
        <v>45233</v>
      </c>
      <c r="B116" t="s">
        <v>1358</v>
      </c>
      <c r="C116" t="s">
        <v>1130</v>
      </c>
      <c r="D116" t="s">
        <v>1490</v>
      </c>
      <c r="E116" t="s">
        <v>1487</v>
      </c>
      <c r="F116" t="s">
        <v>26</v>
      </c>
      <c r="G116" t="s">
        <v>1195</v>
      </c>
      <c r="H116" t="s">
        <v>31</v>
      </c>
      <c r="I116" t="s">
        <v>32</v>
      </c>
      <c r="J116" t="s">
        <v>32</v>
      </c>
      <c r="K116">
        <v>2</v>
      </c>
      <c r="L116" t="s">
        <v>1103</v>
      </c>
      <c r="M116" t="s">
        <v>50</v>
      </c>
      <c r="N116" t="s">
        <v>37</v>
      </c>
      <c r="O116" t="s">
        <v>1768</v>
      </c>
      <c r="P116" t="s">
        <v>55</v>
      </c>
      <c r="Q116" t="s">
        <v>21</v>
      </c>
      <c r="R116" t="s">
        <v>748</v>
      </c>
      <c r="S116" t="s">
        <v>25</v>
      </c>
      <c r="T116" t="s">
        <v>27</v>
      </c>
      <c r="U116" t="s">
        <v>35</v>
      </c>
      <c r="V116" t="s">
        <v>984</v>
      </c>
      <c r="W116" t="s">
        <v>1037</v>
      </c>
      <c r="X116" t="s">
        <v>1037</v>
      </c>
    </row>
    <row r="117" spans="1:24" x14ac:dyDescent="0.2">
      <c r="A117" s="25">
        <v>45233</v>
      </c>
      <c r="B117" t="s">
        <v>1367</v>
      </c>
      <c r="C117" t="s">
        <v>1130</v>
      </c>
      <c r="D117" t="s">
        <v>1491</v>
      </c>
      <c r="E117" t="s">
        <v>1467</v>
      </c>
      <c r="F117" t="s">
        <v>26</v>
      </c>
      <c r="G117" t="s">
        <v>722</v>
      </c>
      <c r="H117" t="s">
        <v>31</v>
      </c>
      <c r="I117" t="s">
        <v>32</v>
      </c>
      <c r="J117" t="s">
        <v>32</v>
      </c>
      <c r="K117">
        <v>2</v>
      </c>
      <c r="L117" t="s">
        <v>1103</v>
      </c>
      <c r="M117" t="s">
        <v>50</v>
      </c>
      <c r="N117" t="s">
        <v>37</v>
      </c>
      <c r="O117" t="s">
        <v>1768</v>
      </c>
      <c r="P117" t="s">
        <v>55</v>
      </c>
      <c r="Q117" t="s">
        <v>21</v>
      </c>
      <c r="R117" t="s">
        <v>748</v>
      </c>
      <c r="S117" t="s">
        <v>25</v>
      </c>
      <c r="T117" t="s">
        <v>27</v>
      </c>
      <c r="U117" t="s">
        <v>35</v>
      </c>
      <c r="V117" t="s">
        <v>984</v>
      </c>
      <c r="W117" t="s">
        <v>1037</v>
      </c>
      <c r="X117" t="s">
        <v>1037</v>
      </c>
    </row>
    <row r="118" spans="1:24" x14ac:dyDescent="0.2">
      <c r="A118" s="25">
        <v>45233</v>
      </c>
      <c r="B118" t="s">
        <v>1370</v>
      </c>
      <c r="C118" t="s">
        <v>1130</v>
      </c>
      <c r="D118" t="s">
        <v>1492</v>
      </c>
      <c r="E118" t="s">
        <v>1493</v>
      </c>
      <c r="F118" t="s">
        <v>26</v>
      </c>
      <c r="G118" t="s">
        <v>722</v>
      </c>
      <c r="H118" t="s">
        <v>31</v>
      </c>
      <c r="I118" t="s">
        <v>32</v>
      </c>
      <c r="J118" t="s">
        <v>32</v>
      </c>
      <c r="K118">
        <v>2</v>
      </c>
      <c r="L118" t="s">
        <v>1103</v>
      </c>
      <c r="M118" t="s">
        <v>50</v>
      </c>
      <c r="N118" t="s">
        <v>37</v>
      </c>
      <c r="O118" t="s">
        <v>1768</v>
      </c>
      <c r="P118" t="s">
        <v>55</v>
      </c>
      <c r="Q118" t="s">
        <v>21</v>
      </c>
      <c r="R118" t="s">
        <v>748</v>
      </c>
      <c r="S118" t="s">
        <v>25</v>
      </c>
      <c r="T118" t="s">
        <v>27</v>
      </c>
      <c r="U118" t="s">
        <v>35</v>
      </c>
      <c r="V118" t="s">
        <v>984</v>
      </c>
      <c r="W118" t="s">
        <v>1037</v>
      </c>
      <c r="X118" t="s">
        <v>1037</v>
      </c>
    </row>
    <row r="119" spans="1:24" x14ac:dyDescent="0.2">
      <c r="A119" s="25">
        <v>45233</v>
      </c>
      <c r="B119" t="s">
        <v>1495</v>
      </c>
      <c r="C119" t="s">
        <v>1130</v>
      </c>
      <c r="D119" t="s">
        <v>1271</v>
      </c>
      <c r="E119" t="s">
        <v>1496</v>
      </c>
      <c r="F119" t="s">
        <v>26</v>
      </c>
      <c r="G119" t="s">
        <v>1021</v>
      </c>
      <c r="H119" t="s">
        <v>40</v>
      </c>
      <c r="I119" t="s">
        <v>32</v>
      </c>
      <c r="J119" t="s">
        <v>32</v>
      </c>
      <c r="K119">
        <v>3</v>
      </c>
      <c r="L119" t="s">
        <v>1108</v>
      </c>
      <c r="M119" t="s">
        <v>50</v>
      </c>
      <c r="N119" t="s">
        <v>37</v>
      </c>
      <c r="O119" t="s">
        <v>1768</v>
      </c>
      <c r="P119" t="s">
        <v>42</v>
      </c>
      <c r="Q119" t="s">
        <v>1779</v>
      </c>
      <c r="R119" t="s">
        <v>744</v>
      </c>
      <c r="S119" t="s">
        <v>25</v>
      </c>
      <c r="T119" t="s">
        <v>27</v>
      </c>
      <c r="U119" t="s">
        <v>35</v>
      </c>
      <c r="V119" t="s">
        <v>726</v>
      </c>
    </row>
    <row r="120" spans="1:24" x14ac:dyDescent="0.2">
      <c r="A120" s="25">
        <v>44166</v>
      </c>
      <c r="B120" t="s">
        <v>1497</v>
      </c>
      <c r="C120" t="s">
        <v>1130</v>
      </c>
      <c r="D120" t="s">
        <v>1498</v>
      </c>
      <c r="E120" t="s">
        <v>1499</v>
      </c>
      <c r="F120" t="s">
        <v>26</v>
      </c>
      <c r="G120" t="s">
        <v>1195</v>
      </c>
      <c r="H120" t="s">
        <v>28</v>
      </c>
      <c r="I120" t="s">
        <v>32</v>
      </c>
      <c r="J120" t="s">
        <v>32</v>
      </c>
      <c r="K120">
        <v>2</v>
      </c>
      <c r="L120" t="s">
        <v>1103</v>
      </c>
      <c r="M120" t="s">
        <v>41</v>
      </c>
      <c r="N120" t="s">
        <v>1748</v>
      </c>
      <c r="O120" t="s">
        <v>1751</v>
      </c>
      <c r="P120" t="s">
        <v>42</v>
      </c>
      <c r="Q120" t="s">
        <v>21</v>
      </c>
      <c r="R120" t="s">
        <v>744</v>
      </c>
      <c r="S120" t="s">
        <v>25</v>
      </c>
      <c r="T120" t="s">
        <v>27</v>
      </c>
      <c r="U120" t="s">
        <v>35</v>
      </c>
      <c r="V120" t="s">
        <v>726</v>
      </c>
      <c r="W120" t="s">
        <v>1037</v>
      </c>
      <c r="X120" t="s">
        <v>1037</v>
      </c>
    </row>
    <row r="121" spans="1:24" x14ac:dyDescent="0.2">
      <c r="A121" s="25">
        <v>44317</v>
      </c>
      <c r="B121" t="s">
        <v>1327</v>
      </c>
      <c r="C121" t="s">
        <v>1130</v>
      </c>
      <c r="D121" t="s">
        <v>1500</v>
      </c>
      <c r="E121" t="s">
        <v>1501</v>
      </c>
      <c r="F121" t="s">
        <v>26</v>
      </c>
      <c r="G121" t="s">
        <v>1195</v>
      </c>
      <c r="H121" t="s">
        <v>31</v>
      </c>
      <c r="I121" t="s">
        <v>32</v>
      </c>
      <c r="J121" t="s">
        <v>32</v>
      </c>
      <c r="K121">
        <v>2</v>
      </c>
      <c r="L121" t="s">
        <v>1103</v>
      </c>
      <c r="M121" t="s">
        <v>50</v>
      </c>
      <c r="N121" t="s">
        <v>37</v>
      </c>
      <c r="O121" t="s">
        <v>1768</v>
      </c>
      <c r="P121" t="s">
        <v>1773</v>
      </c>
      <c r="Q121" t="s">
        <v>1774</v>
      </c>
      <c r="R121" t="s">
        <v>744</v>
      </c>
      <c r="S121" t="s">
        <v>25</v>
      </c>
      <c r="T121" t="s">
        <v>27</v>
      </c>
      <c r="U121" t="s">
        <v>35</v>
      </c>
      <c r="V121" t="s">
        <v>726</v>
      </c>
      <c r="W121" t="s">
        <v>1037</v>
      </c>
      <c r="X121" t="s">
        <v>1037</v>
      </c>
    </row>
    <row r="122" spans="1:24" x14ac:dyDescent="0.2">
      <c r="A122" s="25">
        <v>44317</v>
      </c>
      <c r="B122" t="s">
        <v>1330</v>
      </c>
      <c r="C122" t="s">
        <v>1130</v>
      </c>
      <c r="D122" t="s">
        <v>1502</v>
      </c>
      <c r="E122" t="s">
        <v>1503</v>
      </c>
      <c r="F122" t="s">
        <v>26</v>
      </c>
      <c r="G122" t="s">
        <v>1195</v>
      </c>
      <c r="H122" t="s">
        <v>31</v>
      </c>
      <c r="I122" t="s">
        <v>32</v>
      </c>
      <c r="J122" t="s">
        <v>32</v>
      </c>
      <c r="K122">
        <v>2</v>
      </c>
      <c r="L122" t="s">
        <v>1103</v>
      </c>
      <c r="M122" t="s">
        <v>50</v>
      </c>
      <c r="N122" t="s">
        <v>37</v>
      </c>
      <c r="O122" t="s">
        <v>1768</v>
      </c>
      <c r="P122" t="s">
        <v>1773</v>
      </c>
      <c r="Q122" t="s">
        <v>1502</v>
      </c>
      <c r="R122" t="s">
        <v>744</v>
      </c>
      <c r="S122" t="s">
        <v>25</v>
      </c>
      <c r="T122" t="s">
        <v>27</v>
      </c>
      <c r="U122" t="s">
        <v>35</v>
      </c>
      <c r="V122" t="s">
        <v>726</v>
      </c>
      <c r="W122" t="s">
        <v>1037</v>
      </c>
      <c r="X122" t="s">
        <v>1037</v>
      </c>
    </row>
    <row r="123" spans="1:24" x14ac:dyDescent="0.2">
      <c r="A123" s="25">
        <v>45658</v>
      </c>
      <c r="B123" t="s">
        <v>2353</v>
      </c>
      <c r="C123" t="s">
        <v>1189</v>
      </c>
      <c r="D123" t="s">
        <v>62</v>
      </c>
      <c r="E123" t="s">
        <v>63</v>
      </c>
      <c r="F123" t="s">
        <v>1528</v>
      </c>
      <c r="G123" t="s">
        <v>1006</v>
      </c>
      <c r="H123" t="s">
        <v>40</v>
      </c>
      <c r="I123" t="s">
        <v>29</v>
      </c>
      <c r="J123" t="s">
        <v>29</v>
      </c>
      <c r="K123">
        <v>3</v>
      </c>
      <c r="L123" t="s">
        <v>1108</v>
      </c>
      <c r="M123" t="s">
        <v>1786</v>
      </c>
      <c r="N123" t="s">
        <v>1786</v>
      </c>
      <c r="O123" t="s">
        <v>1786</v>
      </c>
      <c r="P123" t="s">
        <v>21</v>
      </c>
      <c r="Q123" t="s">
        <v>21</v>
      </c>
      <c r="R123" t="s">
        <v>21</v>
      </c>
      <c r="S123" t="s">
        <v>25</v>
      </c>
      <c r="T123" t="s">
        <v>39</v>
      </c>
      <c r="U123" t="s">
        <v>30</v>
      </c>
      <c r="V123" t="s">
        <v>984</v>
      </c>
      <c r="W123" t="s">
        <v>1037</v>
      </c>
      <c r="X123" t="s">
        <v>1037</v>
      </c>
    </row>
    <row r="124" spans="1:24" x14ac:dyDescent="0.2">
      <c r="A124" s="25">
        <v>45658</v>
      </c>
      <c r="B124" t="s">
        <v>2354</v>
      </c>
      <c r="C124" t="s">
        <v>1189</v>
      </c>
      <c r="D124" t="s">
        <v>62</v>
      </c>
      <c r="E124" t="s">
        <v>63</v>
      </c>
      <c r="F124" t="s">
        <v>1528</v>
      </c>
      <c r="G124" t="s">
        <v>1006</v>
      </c>
      <c r="H124" t="s">
        <v>40</v>
      </c>
      <c r="I124" t="s">
        <v>29</v>
      </c>
      <c r="J124" t="s">
        <v>29</v>
      </c>
      <c r="K124">
        <v>3</v>
      </c>
      <c r="L124" t="s">
        <v>1108</v>
      </c>
      <c r="M124" t="s">
        <v>1786</v>
      </c>
      <c r="N124" t="s">
        <v>1786</v>
      </c>
      <c r="O124" t="s">
        <v>1786</v>
      </c>
      <c r="P124" t="s">
        <v>21</v>
      </c>
      <c r="Q124" t="s">
        <v>21</v>
      </c>
      <c r="R124" t="s">
        <v>21</v>
      </c>
      <c r="S124" t="s">
        <v>25</v>
      </c>
      <c r="T124" t="s">
        <v>39</v>
      </c>
      <c r="U124" t="s">
        <v>30</v>
      </c>
      <c r="V124" t="s">
        <v>984</v>
      </c>
      <c r="W124" t="s">
        <v>1037</v>
      </c>
      <c r="X124" t="s">
        <v>1037</v>
      </c>
    </row>
    <row r="125" spans="1:24" x14ac:dyDescent="0.2">
      <c r="A125" s="25">
        <v>45658</v>
      </c>
      <c r="B125" t="s">
        <v>2355</v>
      </c>
      <c r="C125" t="s">
        <v>1189</v>
      </c>
      <c r="D125" t="s">
        <v>66</v>
      </c>
      <c r="E125" t="s">
        <v>67</v>
      </c>
      <c r="F125" t="s">
        <v>1528</v>
      </c>
      <c r="G125" t="s">
        <v>1006</v>
      </c>
      <c r="H125" t="s">
        <v>40</v>
      </c>
      <c r="I125" t="s">
        <v>29</v>
      </c>
      <c r="J125" t="s">
        <v>29</v>
      </c>
      <c r="K125">
        <v>3</v>
      </c>
      <c r="L125" t="s">
        <v>1108</v>
      </c>
      <c r="M125" t="s">
        <v>1786</v>
      </c>
      <c r="N125" t="s">
        <v>1786</v>
      </c>
      <c r="O125" t="s">
        <v>1786</v>
      </c>
      <c r="P125" t="s">
        <v>21</v>
      </c>
      <c r="Q125" t="s">
        <v>21</v>
      </c>
      <c r="R125" t="s">
        <v>21</v>
      </c>
      <c r="S125" t="s">
        <v>25</v>
      </c>
      <c r="T125" t="s">
        <v>39</v>
      </c>
      <c r="U125" t="s">
        <v>30</v>
      </c>
      <c r="V125" t="s">
        <v>984</v>
      </c>
      <c r="W125" t="s">
        <v>1037</v>
      </c>
      <c r="X125" t="s">
        <v>1037</v>
      </c>
    </row>
    <row r="126" spans="1:24" x14ac:dyDescent="0.2">
      <c r="A126" s="25">
        <v>45658</v>
      </c>
      <c r="B126" t="s">
        <v>2356</v>
      </c>
      <c r="C126" t="s">
        <v>1189</v>
      </c>
      <c r="D126" t="s">
        <v>66</v>
      </c>
      <c r="E126" t="s">
        <v>67</v>
      </c>
      <c r="F126" t="s">
        <v>1528</v>
      </c>
      <c r="G126" t="s">
        <v>1006</v>
      </c>
      <c r="H126" t="s">
        <v>40</v>
      </c>
      <c r="I126" t="s">
        <v>29</v>
      </c>
      <c r="J126" t="s">
        <v>29</v>
      </c>
      <c r="K126">
        <v>3</v>
      </c>
      <c r="L126" t="s">
        <v>1108</v>
      </c>
      <c r="M126" t="s">
        <v>1786</v>
      </c>
      <c r="N126" t="s">
        <v>1786</v>
      </c>
      <c r="O126" t="s">
        <v>1786</v>
      </c>
      <c r="P126" t="s">
        <v>21</v>
      </c>
      <c r="Q126" t="s">
        <v>21</v>
      </c>
      <c r="R126" t="s">
        <v>21</v>
      </c>
      <c r="S126" t="s">
        <v>25</v>
      </c>
      <c r="T126" t="s">
        <v>39</v>
      </c>
      <c r="U126" t="s">
        <v>30</v>
      </c>
      <c r="V126" t="s">
        <v>984</v>
      </c>
      <c r="W126" t="s">
        <v>1037</v>
      </c>
      <c r="X126" t="s">
        <v>1037</v>
      </c>
    </row>
    <row r="127" spans="1:24" x14ac:dyDescent="0.2">
      <c r="A127" s="25">
        <v>45658</v>
      </c>
      <c r="B127" t="s">
        <v>2357</v>
      </c>
      <c r="C127" t="s">
        <v>1189</v>
      </c>
      <c r="D127" t="s">
        <v>66</v>
      </c>
      <c r="E127" t="s">
        <v>67</v>
      </c>
      <c r="F127" t="s">
        <v>1528</v>
      </c>
      <c r="G127" t="s">
        <v>1006</v>
      </c>
      <c r="H127" t="s">
        <v>40</v>
      </c>
      <c r="I127" t="s">
        <v>29</v>
      </c>
      <c r="J127" t="s">
        <v>29</v>
      </c>
      <c r="K127">
        <v>3</v>
      </c>
      <c r="L127" t="s">
        <v>1108</v>
      </c>
      <c r="M127" t="s">
        <v>1786</v>
      </c>
      <c r="N127" t="s">
        <v>1786</v>
      </c>
      <c r="O127" t="s">
        <v>1786</v>
      </c>
      <c r="P127" t="s">
        <v>21</v>
      </c>
      <c r="Q127" t="s">
        <v>21</v>
      </c>
      <c r="R127" t="s">
        <v>21</v>
      </c>
      <c r="S127" t="s">
        <v>25</v>
      </c>
      <c r="T127" t="s">
        <v>39</v>
      </c>
      <c r="U127" t="s">
        <v>30</v>
      </c>
      <c r="V127" t="s">
        <v>984</v>
      </c>
      <c r="W127" t="s">
        <v>1037</v>
      </c>
      <c r="X127" t="s">
        <v>1037</v>
      </c>
    </row>
    <row r="128" spans="1:24" x14ac:dyDescent="0.2">
      <c r="A128" s="25">
        <v>45658</v>
      </c>
      <c r="B128" t="s">
        <v>2377</v>
      </c>
      <c r="C128" t="s">
        <v>1189</v>
      </c>
      <c r="D128" t="s">
        <v>66</v>
      </c>
      <c r="E128" t="s">
        <v>67</v>
      </c>
      <c r="F128" t="s">
        <v>1528</v>
      </c>
      <c r="G128" t="s">
        <v>1006</v>
      </c>
      <c r="H128" t="s">
        <v>40</v>
      </c>
      <c r="I128" t="s">
        <v>29</v>
      </c>
      <c r="J128" t="s">
        <v>29</v>
      </c>
      <c r="K128">
        <v>3</v>
      </c>
      <c r="L128" t="s">
        <v>1108</v>
      </c>
      <c r="M128" t="s">
        <v>1786</v>
      </c>
      <c r="N128" t="s">
        <v>1786</v>
      </c>
      <c r="O128" t="s">
        <v>1786</v>
      </c>
      <c r="P128" t="s">
        <v>1788</v>
      </c>
      <c r="Q128" t="s">
        <v>21</v>
      </c>
      <c r="R128" t="s">
        <v>21</v>
      </c>
      <c r="S128" t="s">
        <v>25</v>
      </c>
      <c r="T128" t="s">
        <v>39</v>
      </c>
      <c r="U128" t="s">
        <v>30</v>
      </c>
      <c r="V128" t="s">
        <v>984</v>
      </c>
      <c r="W128" t="s">
        <v>1037</v>
      </c>
      <c r="X128" t="s">
        <v>1037</v>
      </c>
    </row>
    <row r="129" spans="1:25" x14ac:dyDescent="0.2">
      <c r="A129" s="25">
        <v>45658</v>
      </c>
      <c r="B129" t="s">
        <v>2378</v>
      </c>
      <c r="C129" t="s">
        <v>1189</v>
      </c>
      <c r="D129" t="s">
        <v>66</v>
      </c>
      <c r="E129" t="s">
        <v>67</v>
      </c>
      <c r="F129" t="s">
        <v>1528</v>
      </c>
      <c r="G129" t="s">
        <v>1006</v>
      </c>
      <c r="H129" t="s">
        <v>40</v>
      </c>
      <c r="I129" t="s">
        <v>29</v>
      </c>
      <c r="J129" t="s">
        <v>29</v>
      </c>
      <c r="K129">
        <v>3</v>
      </c>
      <c r="L129" t="s">
        <v>1108</v>
      </c>
      <c r="M129" t="s">
        <v>1786</v>
      </c>
      <c r="N129" t="s">
        <v>1786</v>
      </c>
      <c r="O129" t="s">
        <v>1786</v>
      </c>
      <c r="P129" t="s">
        <v>1788</v>
      </c>
      <c r="Q129" t="s">
        <v>21</v>
      </c>
      <c r="R129" t="s">
        <v>21</v>
      </c>
      <c r="S129" t="s">
        <v>25</v>
      </c>
      <c r="T129" t="s">
        <v>39</v>
      </c>
      <c r="U129" t="s">
        <v>30</v>
      </c>
      <c r="V129" t="s">
        <v>984</v>
      </c>
      <c r="W129" t="s">
        <v>1037</v>
      </c>
      <c r="X129" t="s">
        <v>1037</v>
      </c>
    </row>
    <row r="130" spans="1:25" x14ac:dyDescent="0.2">
      <c r="A130" s="25">
        <v>45658</v>
      </c>
      <c r="B130" t="s">
        <v>2379</v>
      </c>
      <c r="C130" t="s">
        <v>1189</v>
      </c>
      <c r="D130" t="s">
        <v>66</v>
      </c>
      <c r="E130" t="s">
        <v>67</v>
      </c>
      <c r="F130" t="s">
        <v>1528</v>
      </c>
      <c r="G130" t="s">
        <v>1006</v>
      </c>
      <c r="H130" t="s">
        <v>40</v>
      </c>
      <c r="I130" t="s">
        <v>29</v>
      </c>
      <c r="J130" t="s">
        <v>29</v>
      </c>
      <c r="K130">
        <v>3</v>
      </c>
      <c r="L130" t="s">
        <v>1108</v>
      </c>
      <c r="M130" t="s">
        <v>1786</v>
      </c>
      <c r="N130" t="s">
        <v>1786</v>
      </c>
      <c r="O130" t="s">
        <v>1786</v>
      </c>
      <c r="P130" t="s">
        <v>1788</v>
      </c>
      <c r="Q130" t="s">
        <v>21</v>
      </c>
      <c r="R130" t="s">
        <v>21</v>
      </c>
      <c r="S130" t="s">
        <v>25</v>
      </c>
      <c r="T130" t="s">
        <v>39</v>
      </c>
      <c r="U130" t="s">
        <v>30</v>
      </c>
      <c r="V130" t="s">
        <v>984</v>
      </c>
      <c r="W130" t="s">
        <v>1037</v>
      </c>
      <c r="X130" t="s">
        <v>1037</v>
      </c>
    </row>
    <row r="131" spans="1:25" x14ac:dyDescent="0.2">
      <c r="A131" s="25">
        <v>45658</v>
      </c>
      <c r="B131" t="s">
        <v>2380</v>
      </c>
      <c r="C131" t="s">
        <v>1189</v>
      </c>
      <c r="D131" t="s">
        <v>66</v>
      </c>
      <c r="E131" t="s">
        <v>67</v>
      </c>
      <c r="F131" t="s">
        <v>1528</v>
      </c>
      <c r="G131" t="s">
        <v>1006</v>
      </c>
      <c r="H131" t="s">
        <v>40</v>
      </c>
      <c r="I131" t="s">
        <v>29</v>
      </c>
      <c r="J131" t="s">
        <v>29</v>
      </c>
      <c r="K131">
        <v>3</v>
      </c>
      <c r="L131" t="s">
        <v>1108</v>
      </c>
      <c r="M131" t="s">
        <v>1786</v>
      </c>
      <c r="N131" t="s">
        <v>1786</v>
      </c>
      <c r="O131" t="s">
        <v>1786</v>
      </c>
      <c r="P131" t="s">
        <v>1788</v>
      </c>
      <c r="Q131" t="s">
        <v>21</v>
      </c>
      <c r="R131" t="s">
        <v>21</v>
      </c>
      <c r="S131" t="s">
        <v>25</v>
      </c>
      <c r="T131" t="s">
        <v>39</v>
      </c>
      <c r="U131" t="s">
        <v>30</v>
      </c>
      <c r="V131" t="s">
        <v>984</v>
      </c>
      <c r="W131" t="s">
        <v>1037</v>
      </c>
      <c r="X131" t="s">
        <v>1037</v>
      </c>
    </row>
    <row r="132" spans="1:25" x14ac:dyDescent="0.2">
      <c r="A132" s="25">
        <v>45658</v>
      </c>
      <c r="B132" t="s">
        <v>2381</v>
      </c>
      <c r="C132" t="s">
        <v>1189</v>
      </c>
      <c r="D132" t="s">
        <v>66</v>
      </c>
      <c r="E132" t="s">
        <v>67</v>
      </c>
      <c r="F132" t="s">
        <v>1528</v>
      </c>
      <c r="G132" t="s">
        <v>1006</v>
      </c>
      <c r="H132" t="s">
        <v>40</v>
      </c>
      <c r="I132" t="s">
        <v>29</v>
      </c>
      <c r="J132" t="s">
        <v>29</v>
      </c>
      <c r="K132">
        <v>3</v>
      </c>
      <c r="L132" t="s">
        <v>1108</v>
      </c>
      <c r="M132" t="s">
        <v>1786</v>
      </c>
      <c r="N132" t="s">
        <v>1786</v>
      </c>
      <c r="O132" t="s">
        <v>1786</v>
      </c>
      <c r="P132" t="s">
        <v>1788</v>
      </c>
      <c r="Q132" t="s">
        <v>21</v>
      </c>
      <c r="R132" t="s">
        <v>21</v>
      </c>
      <c r="S132" t="s">
        <v>25</v>
      </c>
      <c r="T132" t="s">
        <v>39</v>
      </c>
      <c r="U132" t="s">
        <v>30</v>
      </c>
      <c r="V132" t="s">
        <v>984</v>
      </c>
      <c r="W132" t="s">
        <v>1037</v>
      </c>
      <c r="X132" t="s">
        <v>1037</v>
      </c>
    </row>
    <row r="133" spans="1:25" x14ac:dyDescent="0.2">
      <c r="A133" s="25">
        <v>45658</v>
      </c>
      <c r="B133" t="s">
        <v>2382</v>
      </c>
      <c r="C133" t="s">
        <v>1189</v>
      </c>
      <c r="D133" t="s">
        <v>66</v>
      </c>
      <c r="F133" t="s">
        <v>52</v>
      </c>
      <c r="G133" t="s">
        <v>995</v>
      </c>
      <c r="H133" t="s">
        <v>40</v>
      </c>
      <c r="I133" t="s">
        <v>29</v>
      </c>
      <c r="J133" t="s">
        <v>29</v>
      </c>
      <c r="K133">
        <v>3</v>
      </c>
      <c r="L133" t="s">
        <v>1108</v>
      </c>
      <c r="M133" t="s">
        <v>1786</v>
      </c>
      <c r="N133" t="s">
        <v>1786</v>
      </c>
      <c r="O133" t="s">
        <v>1786</v>
      </c>
      <c r="P133" t="s">
        <v>1788</v>
      </c>
      <c r="Q133" t="s">
        <v>21</v>
      </c>
      <c r="R133" t="s">
        <v>21</v>
      </c>
      <c r="S133" t="s">
        <v>25</v>
      </c>
      <c r="T133" t="s">
        <v>27</v>
      </c>
      <c r="U133" t="s">
        <v>30</v>
      </c>
      <c r="V133" t="s">
        <v>984</v>
      </c>
      <c r="W133" t="s">
        <v>1037</v>
      </c>
      <c r="X133" t="s">
        <v>1037</v>
      </c>
    </row>
    <row r="134" spans="1:25" x14ac:dyDescent="0.2">
      <c r="A134" s="25">
        <v>45565</v>
      </c>
      <c r="B134" t="s">
        <v>1068</v>
      </c>
      <c r="C134" t="s">
        <v>978</v>
      </c>
      <c r="D134" t="s">
        <v>1069</v>
      </c>
      <c r="E134" t="s">
        <v>1070</v>
      </c>
      <c r="F134" t="s">
        <v>26</v>
      </c>
      <c r="G134" t="s">
        <v>722</v>
      </c>
      <c r="H134" t="s">
        <v>40</v>
      </c>
      <c r="I134" t="s">
        <v>29</v>
      </c>
      <c r="J134" t="s">
        <v>29</v>
      </c>
      <c r="K134">
        <v>3</v>
      </c>
      <c r="L134" t="s">
        <v>1108</v>
      </c>
      <c r="M134" t="s">
        <v>978</v>
      </c>
      <c r="N134" t="s">
        <v>981</v>
      </c>
      <c r="O134" t="s">
        <v>982</v>
      </c>
      <c r="P134" t="s">
        <v>33</v>
      </c>
      <c r="Q134" t="s">
        <v>1053</v>
      </c>
      <c r="R134" t="s">
        <v>744</v>
      </c>
      <c r="S134" t="s">
        <v>25</v>
      </c>
      <c r="T134" t="s">
        <v>27</v>
      </c>
      <c r="U134" t="s">
        <v>30</v>
      </c>
      <c r="V134" t="s">
        <v>984</v>
      </c>
      <c r="W134" t="s">
        <v>1032</v>
      </c>
      <c r="X134" t="s">
        <v>1032</v>
      </c>
      <c r="Y134" t="s">
        <v>1071</v>
      </c>
    </row>
    <row r="135" spans="1:25" x14ac:dyDescent="0.2">
      <c r="A135" s="25">
        <v>45565</v>
      </c>
      <c r="B135" t="s">
        <v>1094</v>
      </c>
      <c r="C135" t="s">
        <v>978</v>
      </c>
      <c r="D135" t="s">
        <v>1069</v>
      </c>
      <c r="E135" t="s">
        <v>1095</v>
      </c>
      <c r="F135" t="s">
        <v>26</v>
      </c>
      <c r="G135" t="s">
        <v>1021</v>
      </c>
      <c r="H135" t="s">
        <v>28</v>
      </c>
      <c r="I135" t="s">
        <v>29</v>
      </c>
      <c r="J135" t="s">
        <v>29</v>
      </c>
      <c r="K135">
        <v>3</v>
      </c>
      <c r="L135" t="s">
        <v>1108</v>
      </c>
      <c r="M135" t="s">
        <v>990</v>
      </c>
      <c r="N135" t="s">
        <v>981</v>
      </c>
      <c r="O135" t="s">
        <v>982</v>
      </c>
      <c r="P135" t="s">
        <v>1022</v>
      </c>
      <c r="Q135" t="s">
        <v>1088</v>
      </c>
      <c r="R135" t="s">
        <v>744</v>
      </c>
      <c r="S135" t="s">
        <v>25</v>
      </c>
      <c r="T135" t="s">
        <v>27</v>
      </c>
      <c r="U135" t="s">
        <v>30</v>
      </c>
      <c r="V135" t="s">
        <v>984</v>
      </c>
      <c r="W135" t="s">
        <v>1054</v>
      </c>
      <c r="X135" t="s">
        <v>1054</v>
      </c>
      <c r="Y135" t="s">
        <v>1096</v>
      </c>
    </row>
    <row r="136" spans="1:25" x14ac:dyDescent="0.2">
      <c r="A136" s="25">
        <v>45845</v>
      </c>
      <c r="B136" t="s">
        <v>2156</v>
      </c>
      <c r="C136" t="s">
        <v>654</v>
      </c>
      <c r="D136" t="s">
        <v>656</v>
      </c>
      <c r="E136" t="s">
        <v>1985</v>
      </c>
      <c r="F136" t="s">
        <v>26</v>
      </c>
      <c r="G136" t="s">
        <v>720</v>
      </c>
      <c r="H136" t="s">
        <v>31</v>
      </c>
      <c r="I136" t="s">
        <v>32</v>
      </c>
      <c r="J136" t="s">
        <v>32</v>
      </c>
      <c r="K136">
        <v>2</v>
      </c>
      <c r="L136" t="s">
        <v>1103</v>
      </c>
      <c r="M136" t="s">
        <v>58</v>
      </c>
      <c r="N136" t="s">
        <v>724</v>
      </c>
      <c r="O136" t="s">
        <v>725</v>
      </c>
      <c r="P136" t="s">
        <v>21</v>
      </c>
      <c r="Q136" t="s">
        <v>21</v>
      </c>
      <c r="R136" t="s">
        <v>27</v>
      </c>
      <c r="S136" t="s">
        <v>25</v>
      </c>
      <c r="T136" t="s">
        <v>27</v>
      </c>
      <c r="U136" t="s">
        <v>35</v>
      </c>
      <c r="V136" t="s">
        <v>726</v>
      </c>
    </row>
    <row r="137" spans="1:25" x14ac:dyDescent="0.2">
      <c r="A137" s="25">
        <v>45845</v>
      </c>
      <c r="B137" t="s">
        <v>2157</v>
      </c>
      <c r="C137" t="s">
        <v>654</v>
      </c>
      <c r="D137" t="s">
        <v>658</v>
      </c>
      <c r="E137" t="s">
        <v>691</v>
      </c>
      <c r="F137" t="s">
        <v>26</v>
      </c>
      <c r="G137" t="s">
        <v>721</v>
      </c>
      <c r="H137" t="s">
        <v>31</v>
      </c>
      <c r="I137" t="s">
        <v>32</v>
      </c>
      <c r="J137" t="s">
        <v>32</v>
      </c>
      <c r="K137">
        <v>2</v>
      </c>
      <c r="L137" t="s">
        <v>1103</v>
      </c>
      <c r="M137" t="s">
        <v>654</v>
      </c>
      <c r="N137" t="s">
        <v>727</v>
      </c>
      <c r="O137" t="s">
        <v>730</v>
      </c>
      <c r="P137" t="s">
        <v>731</v>
      </c>
      <c r="Q137" t="s">
        <v>732</v>
      </c>
      <c r="R137" t="s">
        <v>733</v>
      </c>
      <c r="S137" t="s">
        <v>25</v>
      </c>
      <c r="T137" t="s">
        <v>734</v>
      </c>
      <c r="U137" t="s">
        <v>735</v>
      </c>
      <c r="V137" t="s">
        <v>726</v>
      </c>
    </row>
    <row r="138" spans="1:25" x14ac:dyDescent="0.2">
      <c r="A138" s="25">
        <v>44317</v>
      </c>
      <c r="B138" t="s">
        <v>2158</v>
      </c>
      <c r="C138" t="s">
        <v>654</v>
      </c>
      <c r="D138" t="s">
        <v>659</v>
      </c>
      <c r="E138" t="s">
        <v>1986</v>
      </c>
      <c r="F138" t="s">
        <v>26</v>
      </c>
      <c r="G138" t="s">
        <v>722</v>
      </c>
      <c r="H138" t="s">
        <v>40</v>
      </c>
      <c r="I138" t="s">
        <v>29</v>
      </c>
      <c r="J138" t="s">
        <v>32</v>
      </c>
      <c r="K138">
        <v>3</v>
      </c>
      <c r="L138" t="s">
        <v>1108</v>
      </c>
      <c r="M138" t="s">
        <v>56</v>
      </c>
      <c r="N138" t="s">
        <v>736</v>
      </c>
      <c r="O138" t="s">
        <v>725</v>
      </c>
      <c r="P138" t="s">
        <v>737</v>
      </c>
      <c r="Q138" t="s">
        <v>738</v>
      </c>
      <c r="R138" t="s">
        <v>733</v>
      </c>
      <c r="S138" t="s">
        <v>25</v>
      </c>
      <c r="T138" t="s">
        <v>27</v>
      </c>
      <c r="U138" t="s">
        <v>739</v>
      </c>
      <c r="V138" t="s">
        <v>740</v>
      </c>
      <c r="W138" t="s">
        <v>741</v>
      </c>
      <c r="X138" t="s">
        <v>742</v>
      </c>
    </row>
    <row r="139" spans="1:25" x14ac:dyDescent="0.2">
      <c r="A139" s="25">
        <v>44317</v>
      </c>
      <c r="B139" t="s">
        <v>2159</v>
      </c>
      <c r="C139" t="s">
        <v>654</v>
      </c>
      <c r="D139" t="s">
        <v>660</v>
      </c>
      <c r="E139" t="s">
        <v>692</v>
      </c>
      <c r="F139" t="s">
        <v>26</v>
      </c>
      <c r="G139" t="s">
        <v>722</v>
      </c>
      <c r="H139" t="s">
        <v>31</v>
      </c>
      <c r="I139" t="s">
        <v>32</v>
      </c>
      <c r="J139" t="s">
        <v>32</v>
      </c>
      <c r="K139">
        <v>2</v>
      </c>
      <c r="L139" t="s">
        <v>1103</v>
      </c>
      <c r="M139" t="s">
        <v>56</v>
      </c>
      <c r="N139" t="s">
        <v>736</v>
      </c>
      <c r="O139" t="s">
        <v>725</v>
      </c>
      <c r="P139" t="s">
        <v>728</v>
      </c>
      <c r="Q139" t="s">
        <v>743</v>
      </c>
      <c r="R139" t="s">
        <v>744</v>
      </c>
      <c r="S139" t="s">
        <v>25</v>
      </c>
      <c r="T139" t="s">
        <v>27</v>
      </c>
      <c r="U139" t="s">
        <v>35</v>
      </c>
    </row>
    <row r="140" spans="1:25" x14ac:dyDescent="0.2">
      <c r="A140" s="25">
        <v>44317</v>
      </c>
      <c r="B140" t="s">
        <v>2160</v>
      </c>
      <c r="C140" t="s">
        <v>654</v>
      </c>
      <c r="D140" t="s">
        <v>661</v>
      </c>
      <c r="E140" t="s">
        <v>693</v>
      </c>
      <c r="F140" t="s">
        <v>26</v>
      </c>
      <c r="G140" t="s">
        <v>722</v>
      </c>
      <c r="H140" t="s">
        <v>31</v>
      </c>
      <c r="I140" t="s">
        <v>29</v>
      </c>
      <c r="J140" t="s">
        <v>32</v>
      </c>
      <c r="K140">
        <v>2</v>
      </c>
      <c r="L140" t="s">
        <v>1103</v>
      </c>
      <c r="M140" t="s">
        <v>745</v>
      </c>
      <c r="N140" t="s">
        <v>736</v>
      </c>
      <c r="O140" t="s">
        <v>746</v>
      </c>
      <c r="P140" t="s">
        <v>728</v>
      </c>
      <c r="Q140" t="s">
        <v>747</v>
      </c>
      <c r="R140" t="s">
        <v>744</v>
      </c>
      <c r="S140" t="s">
        <v>25</v>
      </c>
      <c r="T140" t="s">
        <v>27</v>
      </c>
      <c r="U140" t="s">
        <v>35</v>
      </c>
    </row>
    <row r="141" spans="1:25" x14ac:dyDescent="0.2">
      <c r="A141" s="25">
        <v>44317</v>
      </c>
      <c r="B141" t="s">
        <v>2161</v>
      </c>
      <c r="C141" t="s">
        <v>654</v>
      </c>
      <c r="D141" t="s">
        <v>662</v>
      </c>
      <c r="E141" t="s">
        <v>694</v>
      </c>
      <c r="F141" t="s">
        <v>26</v>
      </c>
      <c r="G141" t="s">
        <v>722</v>
      </c>
      <c r="H141" t="s">
        <v>28</v>
      </c>
      <c r="I141" t="s">
        <v>32</v>
      </c>
      <c r="J141" t="s">
        <v>32</v>
      </c>
      <c r="K141">
        <v>2</v>
      </c>
      <c r="L141" t="s">
        <v>1103</v>
      </c>
      <c r="M141" t="s">
        <v>745</v>
      </c>
      <c r="N141" t="s">
        <v>736</v>
      </c>
      <c r="O141" t="s">
        <v>746</v>
      </c>
      <c r="P141" t="s">
        <v>728</v>
      </c>
      <c r="Q141" t="s">
        <v>747</v>
      </c>
      <c r="R141" t="s">
        <v>744</v>
      </c>
      <c r="S141" t="s">
        <v>25</v>
      </c>
      <c r="T141" t="s">
        <v>27</v>
      </c>
      <c r="U141" t="s">
        <v>35</v>
      </c>
    </row>
    <row r="142" spans="1:25" x14ac:dyDescent="0.2">
      <c r="A142" s="25">
        <v>44317</v>
      </c>
      <c r="B142" t="s">
        <v>2162</v>
      </c>
      <c r="C142" t="s">
        <v>654</v>
      </c>
      <c r="D142" t="s">
        <v>663</v>
      </c>
      <c r="E142" t="s">
        <v>695</v>
      </c>
      <c r="F142" t="s">
        <v>26</v>
      </c>
      <c r="G142" t="s">
        <v>722</v>
      </c>
      <c r="H142" t="s">
        <v>31</v>
      </c>
      <c r="I142" t="s">
        <v>32</v>
      </c>
      <c r="J142" t="s">
        <v>32</v>
      </c>
      <c r="K142">
        <v>2</v>
      </c>
      <c r="L142" t="s">
        <v>1103</v>
      </c>
      <c r="M142" t="s">
        <v>745</v>
      </c>
      <c r="N142" t="s">
        <v>736</v>
      </c>
      <c r="O142" t="s">
        <v>746</v>
      </c>
      <c r="P142" t="s">
        <v>728</v>
      </c>
      <c r="Q142" t="s">
        <v>747</v>
      </c>
      <c r="R142" t="s">
        <v>748</v>
      </c>
      <c r="S142" t="s">
        <v>25</v>
      </c>
      <c r="T142" t="s">
        <v>27</v>
      </c>
      <c r="U142" t="s">
        <v>35</v>
      </c>
    </row>
    <row r="143" spans="1:25" x14ac:dyDescent="0.2">
      <c r="A143" s="25">
        <v>44468</v>
      </c>
      <c r="B143" t="s">
        <v>2163</v>
      </c>
      <c r="C143" t="s">
        <v>654</v>
      </c>
      <c r="D143" t="s">
        <v>664</v>
      </c>
      <c r="E143" t="s">
        <v>696</v>
      </c>
      <c r="F143" t="s">
        <v>26</v>
      </c>
      <c r="G143" t="s">
        <v>722</v>
      </c>
      <c r="H143" t="s">
        <v>28</v>
      </c>
      <c r="I143" t="s">
        <v>32</v>
      </c>
      <c r="J143" t="s">
        <v>32</v>
      </c>
      <c r="K143">
        <v>2</v>
      </c>
      <c r="L143" t="s">
        <v>1103</v>
      </c>
      <c r="M143" t="s">
        <v>745</v>
      </c>
      <c r="N143" t="s">
        <v>749</v>
      </c>
      <c r="O143" t="s">
        <v>746</v>
      </c>
      <c r="P143" t="s">
        <v>750</v>
      </c>
      <c r="Q143" t="s">
        <v>751</v>
      </c>
      <c r="R143" t="s">
        <v>748</v>
      </c>
      <c r="S143" t="s">
        <v>25</v>
      </c>
      <c r="T143" t="s">
        <v>27</v>
      </c>
      <c r="U143" t="s">
        <v>35</v>
      </c>
    </row>
    <row r="144" spans="1:25" x14ac:dyDescent="0.2">
      <c r="A144" s="25">
        <v>44468</v>
      </c>
      <c r="B144" t="s">
        <v>2164</v>
      </c>
      <c r="C144" t="s">
        <v>654</v>
      </c>
      <c r="D144" t="s">
        <v>665</v>
      </c>
      <c r="E144" t="s">
        <v>697</v>
      </c>
      <c r="F144" t="s">
        <v>26</v>
      </c>
      <c r="G144" t="s">
        <v>722</v>
      </c>
      <c r="H144" t="s">
        <v>28</v>
      </c>
      <c r="I144" t="s">
        <v>32</v>
      </c>
      <c r="J144" t="s">
        <v>32</v>
      </c>
      <c r="K144">
        <v>2</v>
      </c>
      <c r="L144" t="s">
        <v>1103</v>
      </c>
      <c r="M144" t="s">
        <v>745</v>
      </c>
      <c r="N144" t="s">
        <v>749</v>
      </c>
      <c r="O144" t="s">
        <v>746</v>
      </c>
      <c r="P144" t="s">
        <v>750</v>
      </c>
      <c r="Q144" t="s">
        <v>751</v>
      </c>
      <c r="R144" t="s">
        <v>748</v>
      </c>
      <c r="S144" t="s">
        <v>25</v>
      </c>
      <c r="T144" t="s">
        <v>27</v>
      </c>
      <c r="U144" t="s">
        <v>35</v>
      </c>
    </row>
    <row r="145" spans="1:21" x14ac:dyDescent="0.2">
      <c r="A145" s="25">
        <v>44317</v>
      </c>
      <c r="B145" t="s">
        <v>2165</v>
      </c>
      <c r="C145" t="s">
        <v>654</v>
      </c>
      <c r="D145" t="s">
        <v>666</v>
      </c>
      <c r="E145" t="s">
        <v>698</v>
      </c>
      <c r="F145" t="s">
        <v>26</v>
      </c>
      <c r="G145" t="s">
        <v>722</v>
      </c>
      <c r="H145" t="s">
        <v>28</v>
      </c>
      <c r="I145" t="s">
        <v>34</v>
      </c>
      <c r="J145" t="s">
        <v>34</v>
      </c>
      <c r="K145">
        <v>2</v>
      </c>
      <c r="L145" t="s">
        <v>1103</v>
      </c>
      <c r="M145" t="s">
        <v>745</v>
      </c>
      <c r="N145" t="s">
        <v>749</v>
      </c>
      <c r="O145" t="s">
        <v>746</v>
      </c>
      <c r="P145" t="s">
        <v>750</v>
      </c>
      <c r="Q145" t="s">
        <v>752</v>
      </c>
      <c r="R145" t="s">
        <v>748</v>
      </c>
      <c r="S145" t="s">
        <v>25</v>
      </c>
      <c r="T145" t="s">
        <v>27</v>
      </c>
      <c r="U145" t="s">
        <v>35</v>
      </c>
    </row>
    <row r="146" spans="1:21" x14ac:dyDescent="0.2">
      <c r="A146" s="25">
        <v>44317</v>
      </c>
      <c r="B146" t="s">
        <v>2166</v>
      </c>
      <c r="C146" t="s">
        <v>654</v>
      </c>
      <c r="D146" t="s">
        <v>667</v>
      </c>
      <c r="E146" t="s">
        <v>699</v>
      </c>
      <c r="F146" t="s">
        <v>26</v>
      </c>
      <c r="G146" t="s">
        <v>722</v>
      </c>
      <c r="H146" t="s">
        <v>28</v>
      </c>
      <c r="I146" t="s">
        <v>34</v>
      </c>
      <c r="J146" t="s">
        <v>34</v>
      </c>
      <c r="K146">
        <v>2</v>
      </c>
      <c r="L146" t="s">
        <v>1103</v>
      </c>
      <c r="M146" t="s">
        <v>745</v>
      </c>
      <c r="N146" t="s">
        <v>749</v>
      </c>
      <c r="O146" t="s">
        <v>746</v>
      </c>
      <c r="P146" t="s">
        <v>750</v>
      </c>
      <c r="Q146" t="s">
        <v>752</v>
      </c>
      <c r="R146" t="s">
        <v>748</v>
      </c>
      <c r="S146" t="s">
        <v>25</v>
      </c>
      <c r="T146" t="s">
        <v>27</v>
      </c>
      <c r="U146" t="s">
        <v>35</v>
      </c>
    </row>
    <row r="147" spans="1:21" x14ac:dyDescent="0.2">
      <c r="A147" s="25">
        <v>44317</v>
      </c>
      <c r="B147" t="s">
        <v>2167</v>
      </c>
      <c r="C147" t="s">
        <v>654</v>
      </c>
      <c r="D147" t="s">
        <v>668</v>
      </c>
      <c r="E147" t="s">
        <v>700</v>
      </c>
      <c r="F147" t="s">
        <v>26</v>
      </c>
      <c r="G147" t="s">
        <v>722</v>
      </c>
      <c r="H147" t="s">
        <v>28</v>
      </c>
      <c r="I147" t="s">
        <v>34</v>
      </c>
      <c r="J147" t="s">
        <v>34</v>
      </c>
      <c r="K147">
        <v>2</v>
      </c>
      <c r="L147" t="s">
        <v>1103</v>
      </c>
      <c r="M147" t="s">
        <v>745</v>
      </c>
      <c r="N147" t="s">
        <v>749</v>
      </c>
      <c r="O147" t="s">
        <v>746</v>
      </c>
      <c r="P147" t="s">
        <v>750</v>
      </c>
      <c r="Q147" t="s">
        <v>753</v>
      </c>
      <c r="R147" t="s">
        <v>748</v>
      </c>
      <c r="S147" t="s">
        <v>25</v>
      </c>
      <c r="T147" t="s">
        <v>27</v>
      </c>
      <c r="U147" t="s">
        <v>35</v>
      </c>
    </row>
    <row r="148" spans="1:21" x14ac:dyDescent="0.2">
      <c r="A148" s="25">
        <v>44317</v>
      </c>
      <c r="B148" t="s">
        <v>2168</v>
      </c>
      <c r="C148" t="s">
        <v>654</v>
      </c>
      <c r="D148" t="s">
        <v>669</v>
      </c>
      <c r="E148" t="s">
        <v>701</v>
      </c>
      <c r="F148" t="s">
        <v>26</v>
      </c>
      <c r="G148" t="s">
        <v>722</v>
      </c>
      <c r="H148" t="s">
        <v>28</v>
      </c>
      <c r="I148" t="s">
        <v>34</v>
      </c>
      <c r="J148" t="s">
        <v>34</v>
      </c>
      <c r="K148">
        <v>2</v>
      </c>
      <c r="L148" t="s">
        <v>1103</v>
      </c>
      <c r="M148" t="s">
        <v>745</v>
      </c>
      <c r="N148" t="s">
        <v>749</v>
      </c>
      <c r="O148" t="s">
        <v>746</v>
      </c>
      <c r="P148" t="s">
        <v>750</v>
      </c>
      <c r="Q148" t="s">
        <v>753</v>
      </c>
      <c r="R148" t="s">
        <v>748</v>
      </c>
      <c r="S148" t="s">
        <v>25</v>
      </c>
      <c r="T148" t="s">
        <v>27</v>
      </c>
      <c r="U148" t="s">
        <v>35</v>
      </c>
    </row>
    <row r="149" spans="1:21" x14ac:dyDescent="0.2">
      <c r="A149" s="25">
        <v>44317</v>
      </c>
      <c r="B149" t="s">
        <v>2169</v>
      </c>
      <c r="C149" t="s">
        <v>654</v>
      </c>
      <c r="D149" t="s">
        <v>670</v>
      </c>
      <c r="E149" t="s">
        <v>702</v>
      </c>
      <c r="F149" t="s">
        <v>26</v>
      </c>
      <c r="G149" t="s">
        <v>722</v>
      </c>
      <c r="H149" t="s">
        <v>28</v>
      </c>
      <c r="I149" t="s">
        <v>34</v>
      </c>
      <c r="J149" t="s">
        <v>34</v>
      </c>
      <c r="K149">
        <v>2</v>
      </c>
      <c r="L149" t="s">
        <v>1103</v>
      </c>
      <c r="M149" t="s">
        <v>745</v>
      </c>
      <c r="N149" t="s">
        <v>736</v>
      </c>
      <c r="O149" t="s">
        <v>746</v>
      </c>
      <c r="P149" t="s">
        <v>754</v>
      </c>
      <c r="Q149" t="s">
        <v>755</v>
      </c>
      <c r="R149" t="s">
        <v>748</v>
      </c>
      <c r="S149" t="s">
        <v>25</v>
      </c>
      <c r="T149" t="s">
        <v>27</v>
      </c>
      <c r="U149" t="s">
        <v>35</v>
      </c>
    </row>
    <row r="150" spans="1:21" x14ac:dyDescent="0.2">
      <c r="A150" s="25">
        <v>44317</v>
      </c>
      <c r="B150" t="s">
        <v>2170</v>
      </c>
      <c r="C150" t="s">
        <v>654</v>
      </c>
      <c r="D150" t="s">
        <v>671</v>
      </c>
      <c r="E150" t="s">
        <v>703</v>
      </c>
      <c r="F150" t="s">
        <v>26</v>
      </c>
      <c r="G150" t="s">
        <v>722</v>
      </c>
      <c r="H150" t="s">
        <v>28</v>
      </c>
      <c r="I150" t="s">
        <v>34</v>
      </c>
      <c r="J150" t="s">
        <v>34</v>
      </c>
      <c r="K150">
        <v>2</v>
      </c>
      <c r="L150" t="s">
        <v>1103</v>
      </c>
      <c r="M150" t="s">
        <v>745</v>
      </c>
      <c r="N150" t="s">
        <v>749</v>
      </c>
      <c r="O150" t="s">
        <v>746</v>
      </c>
      <c r="P150" t="s">
        <v>754</v>
      </c>
      <c r="Q150" t="s">
        <v>755</v>
      </c>
      <c r="R150" t="s">
        <v>748</v>
      </c>
      <c r="S150" t="s">
        <v>25</v>
      </c>
      <c r="T150" t="s">
        <v>27</v>
      </c>
      <c r="U150" t="s">
        <v>35</v>
      </c>
    </row>
    <row r="151" spans="1:21" x14ac:dyDescent="0.2">
      <c r="A151" s="25">
        <v>44317</v>
      </c>
      <c r="B151" t="s">
        <v>2171</v>
      </c>
      <c r="C151" t="s">
        <v>654</v>
      </c>
      <c r="D151" t="s">
        <v>672</v>
      </c>
      <c r="E151" t="s">
        <v>704</v>
      </c>
      <c r="F151" t="s">
        <v>26</v>
      </c>
      <c r="G151" t="s">
        <v>722</v>
      </c>
      <c r="H151" t="s">
        <v>28</v>
      </c>
      <c r="I151" t="s">
        <v>34</v>
      </c>
      <c r="J151" t="s">
        <v>34</v>
      </c>
      <c r="K151">
        <v>2</v>
      </c>
      <c r="L151" t="s">
        <v>1103</v>
      </c>
      <c r="M151" t="s">
        <v>745</v>
      </c>
      <c r="N151" t="s">
        <v>749</v>
      </c>
      <c r="O151" t="s">
        <v>746</v>
      </c>
      <c r="P151" t="s">
        <v>756</v>
      </c>
      <c r="Q151" t="s">
        <v>757</v>
      </c>
      <c r="R151" t="s">
        <v>748</v>
      </c>
      <c r="S151" t="s">
        <v>25</v>
      </c>
      <c r="T151" t="s">
        <v>27</v>
      </c>
      <c r="U151" t="s">
        <v>35</v>
      </c>
    </row>
    <row r="152" spans="1:21" x14ac:dyDescent="0.2">
      <c r="A152" s="25">
        <v>44317</v>
      </c>
      <c r="B152" t="s">
        <v>2172</v>
      </c>
      <c r="C152" t="s">
        <v>654</v>
      </c>
      <c r="D152" t="s">
        <v>673</v>
      </c>
      <c r="E152" t="s">
        <v>705</v>
      </c>
      <c r="F152" t="s">
        <v>26</v>
      </c>
      <c r="G152" t="s">
        <v>722</v>
      </c>
      <c r="H152" t="s">
        <v>28</v>
      </c>
      <c r="I152" t="s">
        <v>34</v>
      </c>
      <c r="J152" t="s">
        <v>34</v>
      </c>
      <c r="K152">
        <v>2</v>
      </c>
      <c r="L152" t="s">
        <v>1103</v>
      </c>
      <c r="M152" t="s">
        <v>745</v>
      </c>
      <c r="N152" t="s">
        <v>749</v>
      </c>
      <c r="O152" t="s">
        <v>746</v>
      </c>
      <c r="P152" t="s">
        <v>756</v>
      </c>
      <c r="Q152" t="s">
        <v>757</v>
      </c>
      <c r="R152" t="s">
        <v>748</v>
      </c>
      <c r="S152" t="s">
        <v>25</v>
      </c>
      <c r="T152" t="s">
        <v>27</v>
      </c>
      <c r="U152" t="s">
        <v>35</v>
      </c>
    </row>
    <row r="153" spans="1:21" x14ac:dyDescent="0.2">
      <c r="A153" s="25">
        <v>45118</v>
      </c>
      <c r="B153" t="s">
        <v>2173</v>
      </c>
      <c r="C153" t="s">
        <v>654</v>
      </c>
      <c r="D153" t="s">
        <v>674</v>
      </c>
      <c r="E153" t="s">
        <v>706</v>
      </c>
      <c r="F153" t="s">
        <v>26</v>
      </c>
      <c r="G153" t="s">
        <v>722</v>
      </c>
      <c r="H153" t="s">
        <v>28</v>
      </c>
      <c r="I153" t="s">
        <v>34</v>
      </c>
      <c r="J153" t="s">
        <v>34</v>
      </c>
      <c r="K153">
        <v>2</v>
      </c>
      <c r="L153" t="s">
        <v>1103</v>
      </c>
      <c r="M153" t="s">
        <v>745</v>
      </c>
      <c r="N153" t="s">
        <v>749</v>
      </c>
      <c r="O153" t="s">
        <v>746</v>
      </c>
      <c r="P153" t="s">
        <v>756</v>
      </c>
      <c r="Q153" t="s">
        <v>757</v>
      </c>
      <c r="R153" t="s">
        <v>744</v>
      </c>
      <c r="S153" t="s">
        <v>25</v>
      </c>
      <c r="T153" t="s">
        <v>27</v>
      </c>
      <c r="U153" t="s">
        <v>35</v>
      </c>
    </row>
    <row r="154" spans="1:21" x14ac:dyDescent="0.2">
      <c r="A154" s="25">
        <v>44317</v>
      </c>
      <c r="B154" t="s">
        <v>2174</v>
      </c>
      <c r="C154" t="s">
        <v>654</v>
      </c>
      <c r="D154" t="s">
        <v>675</v>
      </c>
      <c r="E154" t="s">
        <v>707</v>
      </c>
      <c r="F154" t="s">
        <v>26</v>
      </c>
      <c r="G154" t="s">
        <v>722</v>
      </c>
      <c r="H154" t="s">
        <v>40</v>
      </c>
      <c r="I154" t="s">
        <v>29</v>
      </c>
      <c r="J154" t="s">
        <v>29</v>
      </c>
      <c r="K154">
        <v>3</v>
      </c>
      <c r="L154" t="s">
        <v>1108</v>
      </c>
      <c r="M154" t="s">
        <v>745</v>
      </c>
      <c r="N154" t="s">
        <v>749</v>
      </c>
      <c r="O154" t="s">
        <v>746</v>
      </c>
      <c r="P154" t="s">
        <v>756</v>
      </c>
      <c r="Q154" t="s">
        <v>757</v>
      </c>
      <c r="R154" t="s">
        <v>744</v>
      </c>
      <c r="S154" t="s">
        <v>25</v>
      </c>
      <c r="T154" t="s">
        <v>27</v>
      </c>
      <c r="U154" t="s">
        <v>739</v>
      </c>
    </row>
    <row r="155" spans="1:21" x14ac:dyDescent="0.2">
      <c r="A155" s="25">
        <v>44196</v>
      </c>
      <c r="B155" t="s">
        <v>2175</v>
      </c>
      <c r="C155" t="s">
        <v>654</v>
      </c>
      <c r="D155" t="s">
        <v>676</v>
      </c>
      <c r="E155" t="s">
        <v>708</v>
      </c>
      <c r="F155" t="s">
        <v>26</v>
      </c>
      <c r="G155" t="s">
        <v>722</v>
      </c>
      <c r="H155" t="s">
        <v>31</v>
      </c>
      <c r="I155" t="s">
        <v>32</v>
      </c>
      <c r="J155" t="s">
        <v>32</v>
      </c>
      <c r="K155">
        <v>2</v>
      </c>
      <c r="L155" t="s">
        <v>1103</v>
      </c>
      <c r="M155" t="s">
        <v>56</v>
      </c>
      <c r="O155" t="s">
        <v>725</v>
      </c>
      <c r="P155" t="s">
        <v>756</v>
      </c>
      <c r="Q155" t="s">
        <v>757</v>
      </c>
      <c r="R155" t="s">
        <v>27</v>
      </c>
      <c r="S155" t="s">
        <v>25</v>
      </c>
      <c r="T155" t="s">
        <v>27</v>
      </c>
      <c r="U155" t="s">
        <v>35</v>
      </c>
    </row>
    <row r="156" spans="1:21" x14ac:dyDescent="0.2">
      <c r="A156" s="25">
        <v>44196</v>
      </c>
      <c r="B156" t="s">
        <v>2176</v>
      </c>
      <c r="C156" t="s">
        <v>654</v>
      </c>
      <c r="D156" t="s">
        <v>677</v>
      </c>
      <c r="E156" t="s">
        <v>709</v>
      </c>
      <c r="F156" t="s">
        <v>26</v>
      </c>
      <c r="G156" t="s">
        <v>723</v>
      </c>
      <c r="H156" t="s">
        <v>31</v>
      </c>
      <c r="I156" t="s">
        <v>32</v>
      </c>
      <c r="J156" t="s">
        <v>32</v>
      </c>
      <c r="K156">
        <v>2</v>
      </c>
      <c r="L156" t="s">
        <v>1103</v>
      </c>
      <c r="M156" t="s">
        <v>56</v>
      </c>
      <c r="N156" t="s">
        <v>749</v>
      </c>
      <c r="O156" t="s">
        <v>725</v>
      </c>
      <c r="P156" t="s">
        <v>21</v>
      </c>
      <c r="Q156" t="s">
        <v>21</v>
      </c>
      <c r="R156" t="s">
        <v>27</v>
      </c>
      <c r="S156" t="s">
        <v>25</v>
      </c>
      <c r="T156" t="s">
        <v>27</v>
      </c>
      <c r="U156" t="s">
        <v>35</v>
      </c>
    </row>
    <row r="157" spans="1:21" x14ac:dyDescent="0.2">
      <c r="A157" s="25">
        <v>44196</v>
      </c>
      <c r="B157" t="s">
        <v>2177</v>
      </c>
      <c r="C157" t="s">
        <v>654</v>
      </c>
      <c r="D157" t="s">
        <v>678</v>
      </c>
      <c r="E157" t="s">
        <v>710</v>
      </c>
      <c r="F157" t="s">
        <v>26</v>
      </c>
      <c r="G157" t="s">
        <v>723</v>
      </c>
      <c r="H157" t="s">
        <v>31</v>
      </c>
      <c r="I157" t="s">
        <v>32</v>
      </c>
      <c r="J157" t="s">
        <v>32</v>
      </c>
      <c r="K157">
        <v>2</v>
      </c>
      <c r="L157" t="s">
        <v>1103</v>
      </c>
      <c r="M157" t="s">
        <v>56</v>
      </c>
      <c r="N157" t="s">
        <v>749</v>
      </c>
      <c r="O157" t="s">
        <v>725</v>
      </c>
      <c r="P157" t="s">
        <v>21</v>
      </c>
      <c r="Q157" t="s">
        <v>21</v>
      </c>
      <c r="R157" t="s">
        <v>27</v>
      </c>
      <c r="S157" t="s">
        <v>25</v>
      </c>
      <c r="T157" t="s">
        <v>27</v>
      </c>
      <c r="U157" t="s">
        <v>35</v>
      </c>
    </row>
    <row r="158" spans="1:21" x14ac:dyDescent="0.2">
      <c r="A158" s="25">
        <v>44196</v>
      </c>
      <c r="B158" t="s">
        <v>2178</v>
      </c>
      <c r="C158" t="s">
        <v>654</v>
      </c>
      <c r="D158" t="s">
        <v>679</v>
      </c>
      <c r="E158" t="s">
        <v>711</v>
      </c>
      <c r="F158" t="s">
        <v>26</v>
      </c>
      <c r="G158" t="s">
        <v>721</v>
      </c>
      <c r="H158" t="s">
        <v>31</v>
      </c>
      <c r="I158" t="s">
        <v>32</v>
      </c>
      <c r="J158" t="s">
        <v>32</v>
      </c>
      <c r="K158">
        <v>2</v>
      </c>
      <c r="L158" t="s">
        <v>1103</v>
      </c>
      <c r="M158" t="s">
        <v>56</v>
      </c>
      <c r="N158" t="s">
        <v>727</v>
      </c>
      <c r="O158" t="s">
        <v>725</v>
      </c>
      <c r="P158" t="s">
        <v>21</v>
      </c>
      <c r="Q158" t="s">
        <v>21</v>
      </c>
      <c r="R158" t="s">
        <v>748</v>
      </c>
      <c r="S158" t="s">
        <v>25</v>
      </c>
      <c r="T158" t="s">
        <v>27</v>
      </c>
      <c r="U158" t="s">
        <v>35</v>
      </c>
    </row>
    <row r="159" spans="1:21" x14ac:dyDescent="0.2">
      <c r="A159" s="25">
        <v>44196</v>
      </c>
      <c r="B159" t="s">
        <v>2179</v>
      </c>
      <c r="C159" t="s">
        <v>654</v>
      </c>
      <c r="D159" t="s">
        <v>680</v>
      </c>
      <c r="E159" t="s">
        <v>712</v>
      </c>
      <c r="F159" t="s">
        <v>26</v>
      </c>
      <c r="G159" t="s">
        <v>720</v>
      </c>
      <c r="H159" t="s">
        <v>31</v>
      </c>
      <c r="I159" t="s">
        <v>32</v>
      </c>
      <c r="J159" t="s">
        <v>32</v>
      </c>
      <c r="K159">
        <v>2</v>
      </c>
      <c r="L159" t="s">
        <v>1103</v>
      </c>
      <c r="M159" t="s">
        <v>56</v>
      </c>
      <c r="N159" t="s">
        <v>727</v>
      </c>
      <c r="O159" t="s">
        <v>725</v>
      </c>
      <c r="P159" t="s">
        <v>750</v>
      </c>
      <c r="Q159" t="s">
        <v>758</v>
      </c>
      <c r="R159" t="s">
        <v>744</v>
      </c>
      <c r="S159" t="s">
        <v>25</v>
      </c>
      <c r="T159" t="s">
        <v>27</v>
      </c>
      <c r="U159" t="s">
        <v>35</v>
      </c>
    </row>
    <row r="160" spans="1:21" x14ac:dyDescent="0.2">
      <c r="A160" s="25">
        <v>45199</v>
      </c>
      <c r="B160" t="s">
        <v>2180</v>
      </c>
      <c r="C160" t="s">
        <v>654</v>
      </c>
      <c r="D160" t="s">
        <v>681</v>
      </c>
      <c r="E160" t="s">
        <v>713</v>
      </c>
      <c r="F160" t="s">
        <v>26</v>
      </c>
      <c r="G160" t="s">
        <v>720</v>
      </c>
      <c r="H160" t="s">
        <v>31</v>
      </c>
      <c r="I160" t="s">
        <v>32</v>
      </c>
      <c r="J160" t="s">
        <v>32</v>
      </c>
      <c r="K160">
        <v>2</v>
      </c>
      <c r="L160" t="s">
        <v>1103</v>
      </c>
      <c r="M160" t="s">
        <v>56</v>
      </c>
      <c r="N160" t="s">
        <v>727</v>
      </c>
      <c r="O160" t="s">
        <v>725</v>
      </c>
      <c r="P160" t="s">
        <v>750</v>
      </c>
      <c r="Q160" t="s">
        <v>758</v>
      </c>
      <c r="R160" t="s">
        <v>744</v>
      </c>
      <c r="S160" t="s">
        <v>25</v>
      </c>
      <c r="T160" t="s">
        <v>27</v>
      </c>
      <c r="U160" t="s">
        <v>35</v>
      </c>
    </row>
    <row r="161" spans="1:21" x14ac:dyDescent="0.2">
      <c r="A161" s="25"/>
      <c r="B161" t="s">
        <v>2181</v>
      </c>
      <c r="C161" t="s">
        <v>654</v>
      </c>
      <c r="D161" t="s">
        <v>682</v>
      </c>
      <c r="E161" t="s">
        <v>2466</v>
      </c>
      <c r="F161" t="s">
        <v>26</v>
      </c>
      <c r="G161" t="s">
        <v>721</v>
      </c>
      <c r="H161" t="s">
        <v>31</v>
      </c>
      <c r="I161" t="s">
        <v>32</v>
      </c>
      <c r="J161" t="s">
        <v>32</v>
      </c>
      <c r="K161">
        <v>2</v>
      </c>
      <c r="L161" t="s">
        <v>1103</v>
      </c>
      <c r="M161" t="s">
        <v>56</v>
      </c>
      <c r="N161" t="s">
        <v>2467</v>
      </c>
      <c r="O161" t="s">
        <v>725</v>
      </c>
      <c r="P161" t="s">
        <v>21</v>
      </c>
      <c r="Q161" t="s">
        <v>21</v>
      </c>
      <c r="R161" t="s">
        <v>744</v>
      </c>
      <c r="S161" t="s">
        <v>25</v>
      </c>
      <c r="T161" t="s">
        <v>27</v>
      </c>
      <c r="U161" t="s">
        <v>739</v>
      </c>
    </row>
    <row r="162" spans="1:21" x14ac:dyDescent="0.2">
      <c r="A162" s="25"/>
      <c r="B162" t="s">
        <v>2182</v>
      </c>
      <c r="C162" t="s">
        <v>654</v>
      </c>
      <c r="D162" t="s">
        <v>683</v>
      </c>
      <c r="E162" t="s">
        <v>714</v>
      </c>
      <c r="F162" t="s">
        <v>26</v>
      </c>
      <c r="G162" t="s">
        <v>721</v>
      </c>
      <c r="H162" t="s">
        <v>31</v>
      </c>
      <c r="I162" t="s">
        <v>32</v>
      </c>
      <c r="J162" t="s">
        <v>32</v>
      </c>
      <c r="K162">
        <v>2</v>
      </c>
      <c r="L162" t="s">
        <v>1103</v>
      </c>
      <c r="M162" t="s">
        <v>56</v>
      </c>
      <c r="N162" t="s">
        <v>727</v>
      </c>
      <c r="O162" t="s">
        <v>725</v>
      </c>
      <c r="P162" t="s">
        <v>21</v>
      </c>
      <c r="Q162" t="s">
        <v>21</v>
      </c>
      <c r="R162" t="s">
        <v>748</v>
      </c>
      <c r="S162" t="s">
        <v>25</v>
      </c>
      <c r="T162" t="s">
        <v>27</v>
      </c>
      <c r="U162" t="s">
        <v>35</v>
      </c>
    </row>
    <row r="163" spans="1:21" x14ac:dyDescent="0.2">
      <c r="A163" s="25"/>
      <c r="B163" t="s">
        <v>2183</v>
      </c>
      <c r="C163" t="s">
        <v>654</v>
      </c>
      <c r="D163" t="s">
        <v>684</v>
      </c>
      <c r="E163" t="s">
        <v>715</v>
      </c>
      <c r="F163" t="s">
        <v>26</v>
      </c>
      <c r="G163" t="s">
        <v>721</v>
      </c>
      <c r="H163" t="s">
        <v>31</v>
      </c>
      <c r="I163" t="s">
        <v>32</v>
      </c>
      <c r="J163" t="s">
        <v>32</v>
      </c>
      <c r="K163">
        <v>2</v>
      </c>
      <c r="L163" t="s">
        <v>1103</v>
      </c>
      <c r="M163" t="s">
        <v>56</v>
      </c>
      <c r="N163" t="s">
        <v>727</v>
      </c>
      <c r="O163" t="s">
        <v>725</v>
      </c>
      <c r="P163" t="s">
        <v>21</v>
      </c>
      <c r="Q163" t="s">
        <v>21</v>
      </c>
      <c r="R163" t="s">
        <v>744</v>
      </c>
      <c r="S163" t="s">
        <v>25</v>
      </c>
      <c r="T163" t="s">
        <v>27</v>
      </c>
      <c r="U163" t="s">
        <v>35</v>
      </c>
    </row>
    <row r="164" spans="1:21" x14ac:dyDescent="0.2">
      <c r="A164" s="25"/>
      <c r="B164" t="s">
        <v>2184</v>
      </c>
      <c r="C164" t="s">
        <v>654</v>
      </c>
      <c r="D164" t="s">
        <v>685</v>
      </c>
      <c r="E164" t="s">
        <v>716</v>
      </c>
      <c r="F164" t="s">
        <v>26</v>
      </c>
      <c r="G164" t="s">
        <v>721</v>
      </c>
      <c r="H164" t="s">
        <v>31</v>
      </c>
      <c r="I164" t="s">
        <v>32</v>
      </c>
      <c r="J164" t="s">
        <v>32</v>
      </c>
      <c r="K164">
        <v>2</v>
      </c>
      <c r="L164" t="s">
        <v>1103</v>
      </c>
      <c r="M164" t="s">
        <v>56</v>
      </c>
      <c r="N164" t="s">
        <v>2467</v>
      </c>
      <c r="O164" t="s">
        <v>725</v>
      </c>
      <c r="P164" t="s">
        <v>21</v>
      </c>
      <c r="Q164" t="s">
        <v>21</v>
      </c>
      <c r="R164" t="s">
        <v>744</v>
      </c>
      <c r="S164" t="s">
        <v>25</v>
      </c>
      <c r="T164" t="s">
        <v>27</v>
      </c>
      <c r="U164" t="s">
        <v>35</v>
      </c>
    </row>
    <row r="165" spans="1:21" x14ac:dyDescent="0.2">
      <c r="A165" s="25"/>
      <c r="B165" t="s">
        <v>2185</v>
      </c>
      <c r="C165" t="s">
        <v>654</v>
      </c>
      <c r="D165" t="s">
        <v>686</v>
      </c>
      <c r="E165" t="s">
        <v>717</v>
      </c>
      <c r="F165" t="s">
        <v>26</v>
      </c>
      <c r="G165" t="s">
        <v>721</v>
      </c>
      <c r="H165" t="s">
        <v>31</v>
      </c>
      <c r="I165" t="s">
        <v>32</v>
      </c>
      <c r="J165" t="s">
        <v>32</v>
      </c>
      <c r="K165">
        <v>2</v>
      </c>
      <c r="L165" t="s">
        <v>1103</v>
      </c>
      <c r="M165" t="s">
        <v>56</v>
      </c>
      <c r="N165" t="s">
        <v>2467</v>
      </c>
      <c r="O165" t="s">
        <v>725</v>
      </c>
      <c r="P165" t="s">
        <v>21</v>
      </c>
      <c r="Q165" t="s">
        <v>21</v>
      </c>
      <c r="R165" t="s">
        <v>748</v>
      </c>
      <c r="S165" t="s">
        <v>25</v>
      </c>
      <c r="T165" t="s">
        <v>27</v>
      </c>
      <c r="U165" t="s">
        <v>739</v>
      </c>
    </row>
    <row r="166" spans="1:21" x14ac:dyDescent="0.2">
      <c r="A166" s="25"/>
      <c r="B166" t="s">
        <v>2186</v>
      </c>
      <c r="C166" t="s">
        <v>654</v>
      </c>
      <c r="D166" t="s">
        <v>687</v>
      </c>
      <c r="E166" t="s">
        <v>718</v>
      </c>
      <c r="F166" t="s">
        <v>26</v>
      </c>
      <c r="G166" t="s">
        <v>721</v>
      </c>
      <c r="H166" t="s">
        <v>31</v>
      </c>
      <c r="I166" t="s">
        <v>32</v>
      </c>
      <c r="J166" t="s">
        <v>32</v>
      </c>
      <c r="K166">
        <v>2</v>
      </c>
      <c r="L166" t="s">
        <v>1103</v>
      </c>
      <c r="M166" t="s">
        <v>56</v>
      </c>
      <c r="N166" t="s">
        <v>736</v>
      </c>
      <c r="O166" t="s">
        <v>725</v>
      </c>
      <c r="P166" t="s">
        <v>21</v>
      </c>
      <c r="Q166" t="s">
        <v>21</v>
      </c>
      <c r="R166" t="s">
        <v>744</v>
      </c>
      <c r="S166" t="s">
        <v>25</v>
      </c>
      <c r="T166" t="s">
        <v>27</v>
      </c>
      <c r="U166" t="s">
        <v>739</v>
      </c>
    </row>
    <row r="167" spans="1:21" x14ac:dyDescent="0.2">
      <c r="A167" s="25"/>
      <c r="B167" t="s">
        <v>2187</v>
      </c>
      <c r="C167" t="s">
        <v>654</v>
      </c>
      <c r="D167" t="s">
        <v>688</v>
      </c>
      <c r="E167" t="s">
        <v>719</v>
      </c>
      <c r="F167" t="s">
        <v>26</v>
      </c>
      <c r="G167" t="s">
        <v>721</v>
      </c>
      <c r="H167" t="s">
        <v>31</v>
      </c>
      <c r="I167" t="s">
        <v>32</v>
      </c>
      <c r="J167" t="s">
        <v>32</v>
      </c>
      <c r="K167">
        <v>2</v>
      </c>
      <c r="L167" t="s">
        <v>1103</v>
      </c>
      <c r="M167" t="s">
        <v>56</v>
      </c>
      <c r="N167" t="s">
        <v>736</v>
      </c>
      <c r="O167" t="s">
        <v>725</v>
      </c>
      <c r="P167" t="s">
        <v>21</v>
      </c>
      <c r="Q167" t="s">
        <v>21</v>
      </c>
      <c r="R167" t="s">
        <v>744</v>
      </c>
      <c r="S167" t="s">
        <v>25</v>
      </c>
      <c r="T167" t="s">
        <v>27</v>
      </c>
      <c r="U167" t="s">
        <v>739</v>
      </c>
    </row>
    <row r="168" spans="1:21" x14ac:dyDescent="0.2">
      <c r="A168" s="25">
        <v>44551</v>
      </c>
      <c r="B168" t="s">
        <v>2188</v>
      </c>
      <c r="C168" t="s">
        <v>760</v>
      </c>
      <c r="D168" t="s">
        <v>762</v>
      </c>
      <c r="E168" t="s">
        <v>828</v>
      </c>
      <c r="F168" t="s">
        <v>38</v>
      </c>
      <c r="G168" t="s">
        <v>829</v>
      </c>
      <c r="H168" t="s">
        <v>31</v>
      </c>
      <c r="I168" t="s">
        <v>29</v>
      </c>
      <c r="J168" t="s">
        <v>29</v>
      </c>
      <c r="K168">
        <v>3</v>
      </c>
      <c r="L168" t="s">
        <v>1108</v>
      </c>
      <c r="M168" t="s">
        <v>824</v>
      </c>
      <c r="N168" t="s">
        <v>830</v>
      </c>
      <c r="O168" t="s">
        <v>831</v>
      </c>
      <c r="P168" t="s">
        <v>832</v>
      </c>
      <c r="Q168" t="s">
        <v>21</v>
      </c>
      <c r="R168" t="s">
        <v>21</v>
      </c>
      <c r="S168" t="s">
        <v>25</v>
      </c>
      <c r="T168" t="s">
        <v>39</v>
      </c>
      <c r="U168" t="s">
        <v>30</v>
      </c>
    </row>
    <row r="169" spans="1:21" x14ac:dyDescent="0.2">
      <c r="A169" s="25">
        <v>44551</v>
      </c>
      <c r="B169" t="s">
        <v>2189</v>
      </c>
      <c r="C169" t="s">
        <v>760</v>
      </c>
      <c r="D169" t="s">
        <v>763</v>
      </c>
      <c r="E169" t="s">
        <v>833</v>
      </c>
      <c r="F169" t="s">
        <v>38</v>
      </c>
      <c r="G169" t="s">
        <v>829</v>
      </c>
      <c r="H169" t="s">
        <v>40</v>
      </c>
      <c r="I169" t="s">
        <v>29</v>
      </c>
      <c r="J169" t="s">
        <v>32</v>
      </c>
      <c r="K169">
        <v>3</v>
      </c>
      <c r="L169" t="s">
        <v>1108</v>
      </c>
      <c r="M169" t="s">
        <v>824</v>
      </c>
      <c r="N169" t="s">
        <v>830</v>
      </c>
      <c r="O169" t="s">
        <v>831</v>
      </c>
      <c r="P169" t="s">
        <v>832</v>
      </c>
      <c r="Q169" t="s">
        <v>21</v>
      </c>
      <c r="R169" t="s">
        <v>21</v>
      </c>
      <c r="S169" t="s">
        <v>25</v>
      </c>
      <c r="T169" t="s">
        <v>39</v>
      </c>
      <c r="U169" t="s">
        <v>30</v>
      </c>
    </row>
    <row r="170" spans="1:21" x14ac:dyDescent="0.2">
      <c r="A170" s="25">
        <v>44551</v>
      </c>
      <c r="B170" t="s">
        <v>2190</v>
      </c>
      <c r="C170" t="s">
        <v>760</v>
      </c>
      <c r="D170" t="s">
        <v>764</v>
      </c>
      <c r="E170" t="s">
        <v>834</v>
      </c>
      <c r="F170" t="s">
        <v>38</v>
      </c>
      <c r="G170" t="s">
        <v>829</v>
      </c>
      <c r="H170" t="s">
        <v>40</v>
      </c>
      <c r="I170" t="s">
        <v>29</v>
      </c>
      <c r="J170" t="s">
        <v>29</v>
      </c>
      <c r="K170">
        <v>3</v>
      </c>
      <c r="L170" t="s">
        <v>1108</v>
      </c>
      <c r="M170" t="s">
        <v>824</v>
      </c>
      <c r="N170" t="s">
        <v>830</v>
      </c>
      <c r="O170" t="s">
        <v>831</v>
      </c>
      <c r="P170" t="s">
        <v>832</v>
      </c>
      <c r="Q170" t="s">
        <v>21</v>
      </c>
      <c r="R170" t="s">
        <v>21</v>
      </c>
      <c r="S170" t="s">
        <v>25</v>
      </c>
      <c r="T170" t="s">
        <v>39</v>
      </c>
      <c r="U170" t="s">
        <v>30</v>
      </c>
    </row>
    <row r="171" spans="1:21" x14ac:dyDescent="0.2">
      <c r="A171" s="25">
        <v>44551</v>
      </c>
      <c r="B171" t="s">
        <v>2191</v>
      </c>
      <c r="C171" t="s">
        <v>760</v>
      </c>
      <c r="D171" t="s">
        <v>765</v>
      </c>
      <c r="E171" t="s">
        <v>835</v>
      </c>
      <c r="F171" t="s">
        <v>38</v>
      </c>
      <c r="G171" t="s">
        <v>829</v>
      </c>
      <c r="H171" t="s">
        <v>28</v>
      </c>
      <c r="I171" t="s">
        <v>29</v>
      </c>
      <c r="J171" t="s">
        <v>29</v>
      </c>
      <c r="K171">
        <v>3</v>
      </c>
      <c r="L171" t="s">
        <v>1108</v>
      </c>
      <c r="M171" t="s">
        <v>824</v>
      </c>
      <c r="N171" t="s">
        <v>830</v>
      </c>
      <c r="O171" t="s">
        <v>831</v>
      </c>
      <c r="P171" t="s">
        <v>832</v>
      </c>
      <c r="Q171" t="s">
        <v>21</v>
      </c>
      <c r="R171" t="s">
        <v>21</v>
      </c>
      <c r="S171" t="s">
        <v>25</v>
      </c>
      <c r="T171" t="s">
        <v>39</v>
      </c>
      <c r="U171" t="s">
        <v>30</v>
      </c>
    </row>
    <row r="172" spans="1:21" x14ac:dyDescent="0.2">
      <c r="A172" s="25">
        <v>44551</v>
      </c>
      <c r="B172" t="s">
        <v>2192</v>
      </c>
      <c r="C172" t="s">
        <v>760</v>
      </c>
      <c r="D172" t="s">
        <v>766</v>
      </c>
      <c r="E172" t="s">
        <v>836</v>
      </c>
      <c r="F172" t="s">
        <v>38</v>
      </c>
      <c r="G172" t="s">
        <v>829</v>
      </c>
      <c r="H172" t="s">
        <v>28</v>
      </c>
      <c r="I172" t="s">
        <v>32</v>
      </c>
      <c r="J172" t="s">
        <v>29</v>
      </c>
      <c r="K172">
        <v>3</v>
      </c>
      <c r="L172" t="s">
        <v>1108</v>
      </c>
      <c r="M172" t="s">
        <v>824</v>
      </c>
      <c r="N172" t="s">
        <v>830</v>
      </c>
      <c r="O172" t="s">
        <v>831</v>
      </c>
      <c r="P172" t="s">
        <v>832</v>
      </c>
      <c r="Q172" t="s">
        <v>21</v>
      </c>
      <c r="R172" t="s">
        <v>21</v>
      </c>
      <c r="S172" t="s">
        <v>25</v>
      </c>
      <c r="T172" t="s">
        <v>39</v>
      </c>
      <c r="U172" t="s">
        <v>30</v>
      </c>
    </row>
    <row r="173" spans="1:21" x14ac:dyDescent="0.2">
      <c r="A173" s="25">
        <v>44551</v>
      </c>
      <c r="B173" t="s">
        <v>2193</v>
      </c>
      <c r="C173" t="s">
        <v>760</v>
      </c>
      <c r="D173" t="s">
        <v>767</v>
      </c>
      <c r="E173" t="s">
        <v>837</v>
      </c>
      <c r="F173" t="s">
        <v>38</v>
      </c>
      <c r="G173" t="s">
        <v>829</v>
      </c>
      <c r="H173" t="s">
        <v>31</v>
      </c>
      <c r="I173" t="s">
        <v>32</v>
      </c>
      <c r="J173" t="s">
        <v>32</v>
      </c>
      <c r="K173">
        <v>2</v>
      </c>
      <c r="L173" t="s">
        <v>1103</v>
      </c>
      <c r="M173" t="s">
        <v>824</v>
      </c>
      <c r="N173" t="s">
        <v>830</v>
      </c>
      <c r="O173" t="s">
        <v>831</v>
      </c>
      <c r="P173" t="s">
        <v>832</v>
      </c>
      <c r="Q173" t="s">
        <v>21</v>
      </c>
      <c r="R173" t="s">
        <v>21</v>
      </c>
      <c r="S173" t="s">
        <v>25</v>
      </c>
      <c r="T173" t="s">
        <v>39</v>
      </c>
      <c r="U173" t="s">
        <v>30</v>
      </c>
    </row>
    <row r="174" spans="1:21" x14ac:dyDescent="0.2">
      <c r="A174" s="25">
        <v>44551</v>
      </c>
      <c r="B174" t="s">
        <v>2194</v>
      </c>
      <c r="C174" t="s">
        <v>760</v>
      </c>
      <c r="D174" t="s">
        <v>768</v>
      </c>
      <c r="E174" t="s">
        <v>838</v>
      </c>
      <c r="F174" t="s">
        <v>38</v>
      </c>
      <c r="G174" t="s">
        <v>829</v>
      </c>
      <c r="H174" t="s">
        <v>28</v>
      </c>
      <c r="I174" t="s">
        <v>29</v>
      </c>
      <c r="J174" t="s">
        <v>29</v>
      </c>
      <c r="K174">
        <v>3</v>
      </c>
      <c r="L174" t="s">
        <v>1108</v>
      </c>
      <c r="M174" t="s">
        <v>824</v>
      </c>
      <c r="N174" t="s">
        <v>830</v>
      </c>
      <c r="O174" t="s">
        <v>831</v>
      </c>
      <c r="P174" t="s">
        <v>832</v>
      </c>
      <c r="Q174" t="s">
        <v>21</v>
      </c>
      <c r="R174" t="s">
        <v>21</v>
      </c>
      <c r="S174" t="s">
        <v>25</v>
      </c>
      <c r="T174" t="s">
        <v>39</v>
      </c>
      <c r="U174" t="s">
        <v>30</v>
      </c>
    </row>
    <row r="175" spans="1:21" x14ac:dyDescent="0.2">
      <c r="A175" s="25">
        <v>45177</v>
      </c>
      <c r="B175" t="s">
        <v>2195</v>
      </c>
      <c r="C175" t="s">
        <v>760</v>
      </c>
      <c r="D175" t="s">
        <v>769</v>
      </c>
      <c r="E175" t="s">
        <v>839</v>
      </c>
      <c r="F175" t="s">
        <v>44</v>
      </c>
      <c r="G175" t="s">
        <v>840</v>
      </c>
      <c r="H175" t="s">
        <v>28</v>
      </c>
      <c r="I175" t="s">
        <v>32</v>
      </c>
      <c r="J175" t="s">
        <v>29</v>
      </c>
      <c r="K175">
        <v>3</v>
      </c>
      <c r="L175" t="s">
        <v>1108</v>
      </c>
      <c r="M175" t="s">
        <v>824</v>
      </c>
      <c r="N175" t="s">
        <v>830</v>
      </c>
      <c r="O175" t="s">
        <v>831</v>
      </c>
      <c r="P175" t="s">
        <v>832</v>
      </c>
      <c r="Q175" t="s">
        <v>21</v>
      </c>
      <c r="R175" t="s">
        <v>21</v>
      </c>
      <c r="S175" t="s">
        <v>841</v>
      </c>
      <c r="T175" t="s">
        <v>39</v>
      </c>
      <c r="U175" t="s">
        <v>30</v>
      </c>
    </row>
    <row r="176" spans="1:21" x14ac:dyDescent="0.2">
      <c r="A176" s="25">
        <v>44551</v>
      </c>
      <c r="B176" t="s">
        <v>2196</v>
      </c>
      <c r="C176" t="s">
        <v>760</v>
      </c>
      <c r="D176" t="s">
        <v>770</v>
      </c>
      <c r="E176" t="s">
        <v>842</v>
      </c>
      <c r="F176" t="s">
        <v>38</v>
      </c>
      <c r="G176" t="s">
        <v>829</v>
      </c>
      <c r="H176" t="s">
        <v>28</v>
      </c>
      <c r="I176" t="s">
        <v>32</v>
      </c>
      <c r="J176" t="s">
        <v>32</v>
      </c>
      <c r="K176">
        <v>2</v>
      </c>
      <c r="L176" t="s">
        <v>1103</v>
      </c>
      <c r="M176" t="s">
        <v>824</v>
      </c>
      <c r="N176" t="s">
        <v>830</v>
      </c>
      <c r="O176" t="s">
        <v>831</v>
      </c>
      <c r="P176" t="s">
        <v>832</v>
      </c>
      <c r="Q176" t="s">
        <v>21</v>
      </c>
      <c r="R176" t="s">
        <v>21</v>
      </c>
      <c r="S176" t="s">
        <v>25</v>
      </c>
      <c r="T176" t="s">
        <v>39</v>
      </c>
      <c r="U176" t="s">
        <v>30</v>
      </c>
    </row>
    <row r="177" spans="1:21" x14ac:dyDescent="0.2">
      <c r="A177" s="25">
        <v>44551</v>
      </c>
      <c r="B177" t="s">
        <v>2197</v>
      </c>
      <c r="C177" t="s">
        <v>760</v>
      </c>
      <c r="D177" t="s">
        <v>771</v>
      </c>
      <c r="E177" t="s">
        <v>843</v>
      </c>
      <c r="F177" t="s">
        <v>38</v>
      </c>
      <c r="G177" t="s">
        <v>829</v>
      </c>
      <c r="H177" t="s">
        <v>28</v>
      </c>
      <c r="I177" t="s">
        <v>29</v>
      </c>
      <c r="J177" t="s">
        <v>29</v>
      </c>
      <c r="K177">
        <v>3</v>
      </c>
      <c r="L177" t="s">
        <v>1108</v>
      </c>
      <c r="M177" t="s">
        <v>824</v>
      </c>
      <c r="N177" t="s">
        <v>830</v>
      </c>
      <c r="O177" t="s">
        <v>831</v>
      </c>
      <c r="P177" t="s">
        <v>832</v>
      </c>
      <c r="Q177" t="s">
        <v>21</v>
      </c>
      <c r="R177" t="s">
        <v>21</v>
      </c>
      <c r="S177" t="s">
        <v>25</v>
      </c>
      <c r="T177" t="s">
        <v>39</v>
      </c>
      <c r="U177" t="s">
        <v>30</v>
      </c>
    </row>
    <row r="178" spans="1:21" x14ac:dyDescent="0.2">
      <c r="A178" s="25">
        <v>44551</v>
      </c>
      <c r="B178" t="s">
        <v>2198</v>
      </c>
      <c r="C178" t="s">
        <v>760</v>
      </c>
      <c r="D178" t="s">
        <v>772</v>
      </c>
      <c r="E178" t="s">
        <v>844</v>
      </c>
      <c r="F178" t="s">
        <v>38</v>
      </c>
      <c r="G178" t="s">
        <v>829</v>
      </c>
      <c r="H178" t="s">
        <v>28</v>
      </c>
      <c r="I178" t="s">
        <v>32</v>
      </c>
      <c r="J178" t="s">
        <v>32</v>
      </c>
      <c r="K178">
        <v>2</v>
      </c>
      <c r="L178" t="s">
        <v>1103</v>
      </c>
      <c r="M178" t="s">
        <v>824</v>
      </c>
      <c r="N178" t="s">
        <v>830</v>
      </c>
      <c r="O178" t="s">
        <v>831</v>
      </c>
      <c r="P178" t="s">
        <v>832</v>
      </c>
      <c r="Q178" t="s">
        <v>21</v>
      </c>
      <c r="R178" t="s">
        <v>21</v>
      </c>
      <c r="S178" t="s">
        <v>25</v>
      </c>
      <c r="T178" t="s">
        <v>39</v>
      </c>
      <c r="U178" t="s">
        <v>30</v>
      </c>
    </row>
    <row r="179" spans="1:21" x14ac:dyDescent="0.2">
      <c r="A179" s="25">
        <v>44551</v>
      </c>
      <c r="B179" t="s">
        <v>2199</v>
      </c>
      <c r="C179" t="s">
        <v>760</v>
      </c>
      <c r="D179" t="s">
        <v>773</v>
      </c>
      <c r="E179" t="s">
        <v>845</v>
      </c>
      <c r="F179" t="s">
        <v>44</v>
      </c>
      <c r="G179" t="s">
        <v>829</v>
      </c>
      <c r="H179" t="s">
        <v>31</v>
      </c>
      <c r="I179" t="s">
        <v>29</v>
      </c>
      <c r="J179" t="s">
        <v>29</v>
      </c>
      <c r="K179">
        <v>3</v>
      </c>
      <c r="L179" t="s">
        <v>1108</v>
      </c>
      <c r="M179" t="s">
        <v>824</v>
      </c>
      <c r="N179" t="s">
        <v>830</v>
      </c>
      <c r="O179" t="s">
        <v>831</v>
      </c>
      <c r="P179" t="s">
        <v>832</v>
      </c>
      <c r="Q179" t="s">
        <v>21</v>
      </c>
      <c r="R179" t="s">
        <v>21</v>
      </c>
      <c r="S179" t="s">
        <v>25</v>
      </c>
      <c r="T179" t="s">
        <v>39</v>
      </c>
      <c r="U179" t="s">
        <v>30</v>
      </c>
    </row>
    <row r="180" spans="1:21" x14ac:dyDescent="0.2">
      <c r="A180" s="25">
        <v>44551</v>
      </c>
      <c r="B180" t="s">
        <v>2200</v>
      </c>
      <c r="C180" t="s">
        <v>760</v>
      </c>
      <c r="D180" t="s">
        <v>774</v>
      </c>
      <c r="E180" t="s">
        <v>846</v>
      </c>
      <c r="F180" t="s">
        <v>38</v>
      </c>
      <c r="G180" t="s">
        <v>829</v>
      </c>
      <c r="H180" t="s">
        <v>28</v>
      </c>
      <c r="I180" t="s">
        <v>29</v>
      </c>
      <c r="J180" t="s">
        <v>29</v>
      </c>
      <c r="K180">
        <v>3</v>
      </c>
      <c r="L180" t="s">
        <v>1108</v>
      </c>
      <c r="M180" t="s">
        <v>824</v>
      </c>
      <c r="N180" t="s">
        <v>830</v>
      </c>
      <c r="O180" t="s">
        <v>831</v>
      </c>
      <c r="P180" t="s">
        <v>832</v>
      </c>
      <c r="Q180" t="s">
        <v>21</v>
      </c>
      <c r="R180" t="s">
        <v>21</v>
      </c>
      <c r="S180" t="s">
        <v>25</v>
      </c>
      <c r="T180" t="s">
        <v>39</v>
      </c>
      <c r="U180" t="s">
        <v>30</v>
      </c>
    </row>
    <row r="181" spans="1:21" x14ac:dyDescent="0.2">
      <c r="A181" s="25">
        <v>44551</v>
      </c>
      <c r="B181" t="s">
        <v>2201</v>
      </c>
      <c r="C181" t="s">
        <v>760</v>
      </c>
      <c r="D181" t="s">
        <v>775</v>
      </c>
      <c r="E181" t="s">
        <v>847</v>
      </c>
      <c r="F181" t="s">
        <v>38</v>
      </c>
      <c r="G181" t="s">
        <v>829</v>
      </c>
      <c r="H181" t="s">
        <v>28</v>
      </c>
      <c r="I181" t="s">
        <v>29</v>
      </c>
      <c r="J181" t="s">
        <v>29</v>
      </c>
      <c r="K181">
        <v>3</v>
      </c>
      <c r="L181" t="s">
        <v>1108</v>
      </c>
      <c r="M181" t="s">
        <v>824</v>
      </c>
      <c r="N181" t="s">
        <v>830</v>
      </c>
      <c r="O181" t="s">
        <v>831</v>
      </c>
      <c r="P181" t="s">
        <v>832</v>
      </c>
      <c r="Q181" t="s">
        <v>21</v>
      </c>
      <c r="R181" t="s">
        <v>21</v>
      </c>
      <c r="S181" t="s">
        <v>25</v>
      </c>
      <c r="T181" t="s">
        <v>39</v>
      </c>
      <c r="U181" t="s">
        <v>30</v>
      </c>
    </row>
    <row r="182" spans="1:21" x14ac:dyDescent="0.2">
      <c r="A182" s="25">
        <v>44551</v>
      </c>
      <c r="B182" t="s">
        <v>2202</v>
      </c>
      <c r="C182" t="s">
        <v>760</v>
      </c>
      <c r="D182" t="s">
        <v>776</v>
      </c>
      <c r="E182" t="s">
        <v>848</v>
      </c>
      <c r="F182" t="s">
        <v>38</v>
      </c>
      <c r="G182" t="s">
        <v>829</v>
      </c>
      <c r="H182" t="s">
        <v>40</v>
      </c>
      <c r="I182" t="s">
        <v>29</v>
      </c>
      <c r="J182" t="s">
        <v>29</v>
      </c>
      <c r="K182">
        <v>3</v>
      </c>
      <c r="L182" t="s">
        <v>1108</v>
      </c>
      <c r="M182" t="s">
        <v>824</v>
      </c>
      <c r="N182" t="s">
        <v>830</v>
      </c>
      <c r="O182" t="s">
        <v>831</v>
      </c>
      <c r="P182" t="s">
        <v>832</v>
      </c>
      <c r="Q182" t="s">
        <v>21</v>
      </c>
      <c r="R182" t="s">
        <v>21</v>
      </c>
      <c r="S182" t="s">
        <v>25</v>
      </c>
      <c r="T182" t="s">
        <v>39</v>
      </c>
      <c r="U182" t="s">
        <v>30</v>
      </c>
    </row>
    <row r="183" spans="1:21" x14ac:dyDescent="0.2">
      <c r="A183" s="25">
        <v>44551</v>
      </c>
      <c r="B183" t="s">
        <v>2203</v>
      </c>
      <c r="C183" t="s">
        <v>760</v>
      </c>
      <c r="D183" t="s">
        <v>777</v>
      </c>
      <c r="E183" t="s">
        <v>848</v>
      </c>
      <c r="F183" t="s">
        <v>38</v>
      </c>
      <c r="G183" t="s">
        <v>829</v>
      </c>
      <c r="H183" t="s">
        <v>40</v>
      </c>
      <c r="I183" t="s">
        <v>29</v>
      </c>
      <c r="J183" t="s">
        <v>29</v>
      </c>
      <c r="K183">
        <v>3</v>
      </c>
      <c r="L183" t="s">
        <v>1108</v>
      </c>
      <c r="M183" t="s">
        <v>824</v>
      </c>
      <c r="N183" t="s">
        <v>830</v>
      </c>
      <c r="O183" t="s">
        <v>831</v>
      </c>
      <c r="P183" t="s">
        <v>832</v>
      </c>
      <c r="Q183" t="s">
        <v>21</v>
      </c>
      <c r="R183" t="s">
        <v>21</v>
      </c>
      <c r="S183" t="s">
        <v>25</v>
      </c>
      <c r="T183" t="s">
        <v>39</v>
      </c>
      <c r="U183" t="s">
        <v>30</v>
      </c>
    </row>
    <row r="184" spans="1:21" x14ac:dyDescent="0.2">
      <c r="A184" s="25">
        <v>44551</v>
      </c>
      <c r="B184" t="s">
        <v>2204</v>
      </c>
      <c r="C184" t="s">
        <v>760</v>
      </c>
      <c r="D184" t="s">
        <v>778</v>
      </c>
      <c r="E184" t="s">
        <v>849</v>
      </c>
      <c r="F184" t="s">
        <v>38</v>
      </c>
      <c r="G184" t="s">
        <v>829</v>
      </c>
      <c r="H184" t="s">
        <v>40</v>
      </c>
      <c r="I184" t="s">
        <v>29</v>
      </c>
      <c r="J184" t="s">
        <v>29</v>
      </c>
      <c r="K184">
        <v>3</v>
      </c>
      <c r="L184" t="s">
        <v>1108</v>
      </c>
      <c r="M184" t="s">
        <v>824</v>
      </c>
      <c r="N184" t="s">
        <v>830</v>
      </c>
      <c r="O184" t="s">
        <v>831</v>
      </c>
      <c r="P184" t="s">
        <v>832</v>
      </c>
      <c r="Q184" t="s">
        <v>21</v>
      </c>
      <c r="R184" t="s">
        <v>21</v>
      </c>
      <c r="S184" t="s">
        <v>25</v>
      </c>
      <c r="T184" t="s">
        <v>39</v>
      </c>
      <c r="U184" t="s">
        <v>30</v>
      </c>
    </row>
    <row r="185" spans="1:21" x14ac:dyDescent="0.2">
      <c r="A185" s="25">
        <v>44551</v>
      </c>
      <c r="B185" t="s">
        <v>2205</v>
      </c>
      <c r="C185" t="s">
        <v>760</v>
      </c>
      <c r="D185" t="s">
        <v>779</v>
      </c>
      <c r="E185" t="s">
        <v>850</v>
      </c>
      <c r="F185" t="s">
        <v>38</v>
      </c>
      <c r="G185" t="s">
        <v>829</v>
      </c>
      <c r="H185" t="s">
        <v>40</v>
      </c>
      <c r="I185" t="s">
        <v>32</v>
      </c>
      <c r="J185" t="s">
        <v>32</v>
      </c>
      <c r="K185">
        <v>3</v>
      </c>
      <c r="L185" t="s">
        <v>1108</v>
      </c>
      <c r="M185" t="s">
        <v>824</v>
      </c>
      <c r="N185" t="s">
        <v>830</v>
      </c>
      <c r="O185" t="s">
        <v>831</v>
      </c>
      <c r="P185" t="s">
        <v>832</v>
      </c>
      <c r="Q185" t="s">
        <v>21</v>
      </c>
      <c r="R185" t="s">
        <v>21</v>
      </c>
      <c r="S185" t="s">
        <v>25</v>
      </c>
      <c r="T185" t="s">
        <v>39</v>
      </c>
      <c r="U185" t="s">
        <v>30</v>
      </c>
    </row>
    <row r="186" spans="1:21" x14ac:dyDescent="0.2">
      <c r="A186" s="25">
        <v>44551</v>
      </c>
      <c r="B186" t="s">
        <v>2206</v>
      </c>
      <c r="C186" t="s">
        <v>760</v>
      </c>
      <c r="D186" t="s">
        <v>780</v>
      </c>
      <c r="E186" t="s">
        <v>851</v>
      </c>
      <c r="F186" t="s">
        <v>38</v>
      </c>
      <c r="G186" t="s">
        <v>829</v>
      </c>
      <c r="H186" t="s">
        <v>40</v>
      </c>
      <c r="I186" t="s">
        <v>29</v>
      </c>
      <c r="J186" t="s">
        <v>29</v>
      </c>
      <c r="K186">
        <v>3</v>
      </c>
      <c r="L186" t="s">
        <v>1108</v>
      </c>
      <c r="M186" t="s">
        <v>824</v>
      </c>
      <c r="N186" t="s">
        <v>830</v>
      </c>
      <c r="O186" t="s">
        <v>831</v>
      </c>
      <c r="P186" t="s">
        <v>832</v>
      </c>
      <c r="Q186" t="s">
        <v>21</v>
      </c>
      <c r="R186" t="s">
        <v>21</v>
      </c>
      <c r="S186" t="s">
        <v>25</v>
      </c>
      <c r="T186" t="s">
        <v>39</v>
      </c>
      <c r="U186" t="s">
        <v>30</v>
      </c>
    </row>
    <row r="187" spans="1:21" x14ac:dyDescent="0.2">
      <c r="A187" s="25">
        <v>44551</v>
      </c>
      <c r="B187" t="s">
        <v>2207</v>
      </c>
      <c r="C187" t="s">
        <v>760</v>
      </c>
      <c r="D187" t="s">
        <v>781</v>
      </c>
      <c r="E187" t="s">
        <v>852</v>
      </c>
      <c r="F187" t="s">
        <v>38</v>
      </c>
      <c r="G187" t="s">
        <v>829</v>
      </c>
      <c r="H187" t="s">
        <v>40</v>
      </c>
      <c r="I187" t="s">
        <v>29</v>
      </c>
      <c r="J187" t="s">
        <v>29</v>
      </c>
      <c r="K187">
        <v>3</v>
      </c>
      <c r="L187" t="s">
        <v>1108</v>
      </c>
      <c r="M187" t="s">
        <v>824</v>
      </c>
      <c r="N187" t="s">
        <v>830</v>
      </c>
      <c r="O187" t="s">
        <v>831</v>
      </c>
      <c r="P187" t="s">
        <v>832</v>
      </c>
      <c r="Q187" t="s">
        <v>21</v>
      </c>
      <c r="R187" t="s">
        <v>21</v>
      </c>
      <c r="S187" t="s">
        <v>841</v>
      </c>
      <c r="T187" t="s">
        <v>39</v>
      </c>
      <c r="U187" t="s">
        <v>30</v>
      </c>
    </row>
    <row r="188" spans="1:21" x14ac:dyDescent="0.2">
      <c r="A188" s="25">
        <v>44551</v>
      </c>
      <c r="B188" t="s">
        <v>2208</v>
      </c>
      <c r="C188" t="s">
        <v>760</v>
      </c>
      <c r="D188" t="s">
        <v>782</v>
      </c>
      <c r="E188" t="s">
        <v>853</v>
      </c>
      <c r="F188" t="s">
        <v>38</v>
      </c>
      <c r="G188" t="s">
        <v>829</v>
      </c>
      <c r="H188" t="s">
        <v>40</v>
      </c>
      <c r="I188" t="s">
        <v>29</v>
      </c>
      <c r="J188" t="s">
        <v>29</v>
      </c>
      <c r="K188">
        <v>3</v>
      </c>
      <c r="L188" t="s">
        <v>1108</v>
      </c>
      <c r="M188" t="s">
        <v>824</v>
      </c>
      <c r="N188" t="s">
        <v>830</v>
      </c>
      <c r="O188" t="s">
        <v>831</v>
      </c>
      <c r="P188" t="s">
        <v>832</v>
      </c>
      <c r="Q188" t="s">
        <v>21</v>
      </c>
      <c r="R188" t="s">
        <v>21</v>
      </c>
      <c r="S188" t="s">
        <v>841</v>
      </c>
      <c r="T188" t="s">
        <v>39</v>
      </c>
      <c r="U188" t="s">
        <v>30</v>
      </c>
    </row>
    <row r="189" spans="1:21" x14ac:dyDescent="0.2">
      <c r="A189" s="25">
        <v>44551</v>
      </c>
      <c r="B189" t="s">
        <v>2209</v>
      </c>
      <c r="C189" t="s">
        <v>760</v>
      </c>
      <c r="D189" t="s">
        <v>783</v>
      </c>
      <c r="E189" t="s">
        <v>854</v>
      </c>
      <c r="F189" t="s">
        <v>38</v>
      </c>
      <c r="G189" t="s">
        <v>829</v>
      </c>
      <c r="H189" t="s">
        <v>40</v>
      </c>
      <c r="I189" t="s">
        <v>29</v>
      </c>
      <c r="J189" t="s">
        <v>29</v>
      </c>
      <c r="K189">
        <v>3</v>
      </c>
      <c r="L189" t="s">
        <v>1108</v>
      </c>
      <c r="M189" t="s">
        <v>824</v>
      </c>
      <c r="N189" t="s">
        <v>830</v>
      </c>
      <c r="O189" t="s">
        <v>831</v>
      </c>
      <c r="P189" t="s">
        <v>832</v>
      </c>
      <c r="Q189" t="s">
        <v>21</v>
      </c>
      <c r="R189" t="s">
        <v>21</v>
      </c>
      <c r="S189" t="s">
        <v>841</v>
      </c>
      <c r="T189" t="s">
        <v>39</v>
      </c>
      <c r="U189" t="s">
        <v>30</v>
      </c>
    </row>
    <row r="190" spans="1:21" x14ac:dyDescent="0.2">
      <c r="A190" s="25">
        <v>44551</v>
      </c>
      <c r="B190" t="s">
        <v>2210</v>
      </c>
      <c r="C190" t="s">
        <v>760</v>
      </c>
      <c r="D190" t="s">
        <v>784</v>
      </c>
      <c r="E190" t="s">
        <v>855</v>
      </c>
      <c r="F190" t="s">
        <v>44</v>
      </c>
      <c r="G190" t="s">
        <v>829</v>
      </c>
      <c r="H190" t="s">
        <v>31</v>
      </c>
      <c r="I190" t="s">
        <v>29</v>
      </c>
      <c r="J190" t="s">
        <v>29</v>
      </c>
      <c r="K190">
        <v>3</v>
      </c>
      <c r="L190" t="s">
        <v>1108</v>
      </c>
      <c r="M190" t="s">
        <v>824</v>
      </c>
      <c r="N190" t="s">
        <v>830</v>
      </c>
      <c r="O190" t="s">
        <v>831</v>
      </c>
      <c r="P190" t="s">
        <v>857</v>
      </c>
      <c r="Q190" t="s">
        <v>21</v>
      </c>
      <c r="R190" t="s">
        <v>21</v>
      </c>
      <c r="S190" t="s">
        <v>21</v>
      </c>
      <c r="T190" t="s">
        <v>39</v>
      </c>
      <c r="U190" t="s">
        <v>30</v>
      </c>
    </row>
    <row r="191" spans="1:21" x14ac:dyDescent="0.2">
      <c r="A191" s="25">
        <v>44551</v>
      </c>
      <c r="B191" t="s">
        <v>2211</v>
      </c>
      <c r="C191" t="s">
        <v>760</v>
      </c>
      <c r="D191" t="s">
        <v>785</v>
      </c>
      <c r="E191" t="s">
        <v>858</v>
      </c>
      <c r="F191" t="s">
        <v>38</v>
      </c>
      <c r="G191" t="s">
        <v>829</v>
      </c>
      <c r="H191" t="s">
        <v>40</v>
      </c>
      <c r="I191" t="s">
        <v>29</v>
      </c>
      <c r="J191" t="s">
        <v>29</v>
      </c>
      <c r="K191">
        <v>3</v>
      </c>
      <c r="L191" t="s">
        <v>1108</v>
      </c>
      <c r="M191" t="s">
        <v>824</v>
      </c>
      <c r="N191" t="s">
        <v>830</v>
      </c>
      <c r="O191" t="s">
        <v>831</v>
      </c>
      <c r="P191" t="s">
        <v>859</v>
      </c>
      <c r="Q191" t="s">
        <v>21</v>
      </c>
      <c r="R191" t="s">
        <v>21</v>
      </c>
      <c r="S191" t="s">
        <v>21</v>
      </c>
      <c r="T191" t="s">
        <v>39</v>
      </c>
      <c r="U191" t="s">
        <v>30</v>
      </c>
    </row>
    <row r="192" spans="1:21" x14ac:dyDescent="0.2">
      <c r="A192" s="25">
        <v>44551</v>
      </c>
      <c r="B192" t="s">
        <v>2212</v>
      </c>
      <c r="C192" t="s">
        <v>760</v>
      </c>
      <c r="D192" t="s">
        <v>786</v>
      </c>
      <c r="E192" t="s">
        <v>860</v>
      </c>
      <c r="F192" t="s">
        <v>38</v>
      </c>
      <c r="G192" t="s">
        <v>829</v>
      </c>
      <c r="H192" t="s">
        <v>40</v>
      </c>
      <c r="I192" t="s">
        <v>29</v>
      </c>
      <c r="J192" t="s">
        <v>29</v>
      </c>
      <c r="K192">
        <v>3</v>
      </c>
      <c r="L192" t="s">
        <v>1108</v>
      </c>
      <c r="M192" t="s">
        <v>824</v>
      </c>
      <c r="N192" t="s">
        <v>830</v>
      </c>
      <c r="O192" t="s">
        <v>831</v>
      </c>
      <c r="P192" t="s">
        <v>832</v>
      </c>
      <c r="Q192" t="s">
        <v>21</v>
      </c>
      <c r="R192" t="s">
        <v>21</v>
      </c>
      <c r="S192" t="s">
        <v>21</v>
      </c>
      <c r="T192" t="s">
        <v>39</v>
      </c>
      <c r="U192" t="s">
        <v>30</v>
      </c>
    </row>
    <row r="193" spans="1:21" x14ac:dyDescent="0.2">
      <c r="A193" s="25">
        <v>44551</v>
      </c>
      <c r="B193" t="s">
        <v>1995</v>
      </c>
      <c r="C193" t="s">
        <v>760</v>
      </c>
      <c r="D193" t="s">
        <v>2000</v>
      </c>
      <c r="E193" t="s">
        <v>861</v>
      </c>
      <c r="F193" t="s">
        <v>26</v>
      </c>
      <c r="G193" t="s">
        <v>829</v>
      </c>
      <c r="H193" t="s">
        <v>28</v>
      </c>
      <c r="I193" t="s">
        <v>32</v>
      </c>
      <c r="J193" t="s">
        <v>32</v>
      </c>
      <c r="K193">
        <v>2</v>
      </c>
      <c r="L193" t="s">
        <v>1103</v>
      </c>
      <c r="M193" t="s">
        <v>824</v>
      </c>
      <c r="N193" t="s">
        <v>830</v>
      </c>
      <c r="O193" t="s">
        <v>862</v>
      </c>
      <c r="Q193" t="s">
        <v>21</v>
      </c>
      <c r="R193" t="s">
        <v>748</v>
      </c>
      <c r="S193" t="s">
        <v>25</v>
      </c>
      <c r="T193" t="s">
        <v>27</v>
      </c>
      <c r="U193" t="s">
        <v>30</v>
      </c>
    </row>
    <row r="194" spans="1:21" x14ac:dyDescent="0.2">
      <c r="A194" s="25">
        <v>44551</v>
      </c>
      <c r="B194" t="s">
        <v>1996</v>
      </c>
      <c r="C194" t="s">
        <v>760</v>
      </c>
      <c r="D194" t="s">
        <v>2001</v>
      </c>
      <c r="E194" t="s">
        <v>863</v>
      </c>
      <c r="F194" t="s">
        <v>26</v>
      </c>
      <c r="G194" t="s">
        <v>1021</v>
      </c>
      <c r="H194" t="s">
        <v>28</v>
      </c>
      <c r="I194" t="s">
        <v>29</v>
      </c>
      <c r="J194" t="s">
        <v>29</v>
      </c>
      <c r="K194">
        <v>3</v>
      </c>
      <c r="L194" t="s">
        <v>1108</v>
      </c>
      <c r="M194" t="s">
        <v>824</v>
      </c>
      <c r="N194" t="s">
        <v>830</v>
      </c>
      <c r="O194" t="s">
        <v>864</v>
      </c>
      <c r="Q194" t="s">
        <v>21</v>
      </c>
      <c r="R194" t="s">
        <v>748</v>
      </c>
      <c r="S194" t="s">
        <v>25</v>
      </c>
      <c r="T194" t="s">
        <v>27</v>
      </c>
      <c r="U194" t="s">
        <v>30</v>
      </c>
    </row>
    <row r="195" spans="1:21" x14ac:dyDescent="0.2">
      <c r="A195" s="25">
        <v>44551</v>
      </c>
      <c r="B195" t="s">
        <v>1997</v>
      </c>
      <c r="C195" t="s">
        <v>760</v>
      </c>
      <c r="D195" t="s">
        <v>2002</v>
      </c>
      <c r="E195" t="s">
        <v>865</v>
      </c>
      <c r="F195" t="s">
        <v>26</v>
      </c>
      <c r="G195" t="s">
        <v>1021</v>
      </c>
      <c r="H195" t="s">
        <v>28</v>
      </c>
      <c r="I195" t="s">
        <v>32</v>
      </c>
      <c r="J195" t="s">
        <v>32</v>
      </c>
      <c r="K195">
        <v>2</v>
      </c>
      <c r="L195" t="s">
        <v>1103</v>
      </c>
      <c r="M195" t="s">
        <v>824</v>
      </c>
      <c r="N195" t="s">
        <v>830</v>
      </c>
      <c r="O195" t="s">
        <v>864</v>
      </c>
      <c r="Q195" t="s">
        <v>21</v>
      </c>
      <c r="R195" t="s">
        <v>748</v>
      </c>
      <c r="S195" t="s">
        <v>25</v>
      </c>
      <c r="T195" t="s">
        <v>27</v>
      </c>
      <c r="U195" t="s">
        <v>30</v>
      </c>
    </row>
    <row r="196" spans="1:21" x14ac:dyDescent="0.2">
      <c r="A196" s="25">
        <v>44551</v>
      </c>
      <c r="B196" t="s">
        <v>1987</v>
      </c>
      <c r="C196" t="s">
        <v>760</v>
      </c>
      <c r="D196" t="s">
        <v>1988</v>
      </c>
      <c r="E196" t="s">
        <v>866</v>
      </c>
      <c r="F196" t="s">
        <v>26</v>
      </c>
      <c r="G196" t="s">
        <v>818</v>
      </c>
      <c r="H196" t="s">
        <v>28</v>
      </c>
      <c r="I196" t="s">
        <v>32</v>
      </c>
      <c r="J196" t="s">
        <v>32</v>
      </c>
      <c r="K196">
        <v>2</v>
      </c>
      <c r="L196" t="s">
        <v>1103</v>
      </c>
      <c r="M196" t="s">
        <v>824</v>
      </c>
      <c r="N196" t="s">
        <v>830</v>
      </c>
      <c r="O196" t="s">
        <v>864</v>
      </c>
      <c r="Q196" t="s">
        <v>21</v>
      </c>
      <c r="R196" t="s">
        <v>21</v>
      </c>
      <c r="S196" t="s">
        <v>25</v>
      </c>
      <c r="T196" t="s">
        <v>27</v>
      </c>
      <c r="U196" t="s">
        <v>30</v>
      </c>
    </row>
    <row r="197" spans="1:21" x14ac:dyDescent="0.2">
      <c r="A197" s="25">
        <v>44551</v>
      </c>
      <c r="B197" t="s">
        <v>2036</v>
      </c>
      <c r="C197" t="s">
        <v>760</v>
      </c>
      <c r="D197" t="s">
        <v>2135</v>
      </c>
      <c r="E197" t="s">
        <v>867</v>
      </c>
      <c r="F197" t="s">
        <v>26</v>
      </c>
      <c r="G197" t="s">
        <v>818</v>
      </c>
      <c r="H197" t="s">
        <v>28</v>
      </c>
      <c r="I197" t="s">
        <v>32</v>
      </c>
      <c r="J197" t="s">
        <v>32</v>
      </c>
      <c r="K197">
        <v>2</v>
      </c>
      <c r="L197" t="s">
        <v>1103</v>
      </c>
      <c r="M197" t="s">
        <v>824</v>
      </c>
      <c r="N197" t="s">
        <v>830</v>
      </c>
      <c r="O197" t="s">
        <v>864</v>
      </c>
      <c r="Q197" t="s">
        <v>21</v>
      </c>
      <c r="R197" t="s">
        <v>744</v>
      </c>
      <c r="S197" t="s">
        <v>25</v>
      </c>
      <c r="T197" t="s">
        <v>27</v>
      </c>
      <c r="U197" t="s">
        <v>30</v>
      </c>
    </row>
    <row r="198" spans="1:21" x14ac:dyDescent="0.2">
      <c r="A198" s="25">
        <v>44551</v>
      </c>
      <c r="B198" t="s">
        <v>2037</v>
      </c>
      <c r="C198" t="s">
        <v>760</v>
      </c>
      <c r="D198" t="s">
        <v>2136</v>
      </c>
      <c r="E198" t="s">
        <v>868</v>
      </c>
      <c r="F198" t="s">
        <v>26</v>
      </c>
      <c r="G198" t="s">
        <v>818</v>
      </c>
      <c r="H198" t="s">
        <v>28</v>
      </c>
      <c r="I198" t="s">
        <v>32</v>
      </c>
      <c r="J198" t="s">
        <v>32</v>
      </c>
      <c r="K198">
        <v>2</v>
      </c>
      <c r="L198" t="s">
        <v>1103</v>
      </c>
      <c r="M198" t="s">
        <v>824</v>
      </c>
      <c r="N198" t="s">
        <v>830</v>
      </c>
      <c r="O198" t="s">
        <v>869</v>
      </c>
      <c r="Q198" t="s">
        <v>21</v>
      </c>
      <c r="R198" t="s">
        <v>744</v>
      </c>
      <c r="S198" t="s">
        <v>25</v>
      </c>
      <c r="T198" t="s">
        <v>27</v>
      </c>
      <c r="U198" t="s">
        <v>30</v>
      </c>
    </row>
    <row r="199" spans="1:21" x14ac:dyDescent="0.2">
      <c r="A199" s="25">
        <v>44551</v>
      </c>
      <c r="B199" t="s">
        <v>2038</v>
      </c>
      <c r="C199" t="s">
        <v>760</v>
      </c>
      <c r="D199" t="s">
        <v>2137</v>
      </c>
      <c r="E199" t="s">
        <v>870</v>
      </c>
      <c r="F199" t="s">
        <v>26</v>
      </c>
      <c r="G199" t="s">
        <v>818</v>
      </c>
      <c r="H199" t="s">
        <v>28</v>
      </c>
      <c r="I199" t="s">
        <v>32</v>
      </c>
      <c r="J199" t="s">
        <v>32</v>
      </c>
      <c r="K199">
        <v>2</v>
      </c>
      <c r="L199" t="s">
        <v>1103</v>
      </c>
      <c r="M199" t="s">
        <v>824</v>
      </c>
      <c r="N199" t="s">
        <v>830</v>
      </c>
      <c r="O199" t="s">
        <v>864</v>
      </c>
      <c r="Q199" t="s">
        <v>21</v>
      </c>
      <c r="R199" t="s">
        <v>744</v>
      </c>
      <c r="S199" t="s">
        <v>25</v>
      </c>
      <c r="T199" t="s">
        <v>27</v>
      </c>
      <c r="U199" t="s">
        <v>30</v>
      </c>
    </row>
    <row r="200" spans="1:21" x14ac:dyDescent="0.2">
      <c r="A200" s="25">
        <v>44551</v>
      </c>
      <c r="B200" t="s">
        <v>2039</v>
      </c>
      <c r="C200" t="s">
        <v>760</v>
      </c>
      <c r="D200" t="s">
        <v>2138</v>
      </c>
      <c r="E200" t="s">
        <v>871</v>
      </c>
      <c r="F200" t="s">
        <v>26</v>
      </c>
      <c r="G200" t="s">
        <v>818</v>
      </c>
      <c r="H200" t="s">
        <v>28</v>
      </c>
      <c r="I200" t="s">
        <v>32</v>
      </c>
      <c r="J200" t="s">
        <v>32</v>
      </c>
      <c r="K200">
        <v>2</v>
      </c>
      <c r="L200" t="s">
        <v>1103</v>
      </c>
      <c r="M200" t="s">
        <v>824</v>
      </c>
      <c r="N200" t="s">
        <v>830</v>
      </c>
      <c r="O200" t="s">
        <v>864</v>
      </c>
      <c r="Q200" t="s">
        <v>21</v>
      </c>
      <c r="R200" t="s">
        <v>21</v>
      </c>
      <c r="S200" t="s">
        <v>25</v>
      </c>
      <c r="T200" t="s">
        <v>27</v>
      </c>
      <c r="U200" t="s">
        <v>30</v>
      </c>
    </row>
    <row r="201" spans="1:21" x14ac:dyDescent="0.2">
      <c r="A201" s="25">
        <v>44551</v>
      </c>
      <c r="B201" t="s">
        <v>2040</v>
      </c>
      <c r="C201" t="s">
        <v>760</v>
      </c>
      <c r="D201" t="s">
        <v>2139</v>
      </c>
      <c r="E201" t="s">
        <v>872</v>
      </c>
      <c r="F201" t="s">
        <v>26</v>
      </c>
      <c r="G201" t="s">
        <v>818</v>
      </c>
      <c r="H201" t="s">
        <v>28</v>
      </c>
      <c r="I201" t="s">
        <v>32</v>
      </c>
      <c r="J201" t="s">
        <v>32</v>
      </c>
      <c r="K201">
        <v>2</v>
      </c>
      <c r="L201" t="s">
        <v>1103</v>
      </c>
      <c r="M201" t="s">
        <v>824</v>
      </c>
      <c r="N201" t="s">
        <v>830</v>
      </c>
      <c r="O201" t="s">
        <v>864</v>
      </c>
      <c r="Q201" t="s">
        <v>21</v>
      </c>
      <c r="R201" t="s">
        <v>744</v>
      </c>
      <c r="S201" t="s">
        <v>25</v>
      </c>
      <c r="T201" t="s">
        <v>27</v>
      </c>
      <c r="U201" t="s">
        <v>30</v>
      </c>
    </row>
    <row r="202" spans="1:21" x14ac:dyDescent="0.2">
      <c r="A202" s="25">
        <v>44551</v>
      </c>
      <c r="B202" t="s">
        <v>2213</v>
      </c>
      <c r="C202" t="s">
        <v>760</v>
      </c>
      <c r="D202" t="s">
        <v>787</v>
      </c>
      <c r="E202" t="s">
        <v>873</v>
      </c>
      <c r="F202" t="s">
        <v>26</v>
      </c>
      <c r="G202" t="s">
        <v>874</v>
      </c>
      <c r="H202" t="s">
        <v>28</v>
      </c>
      <c r="I202" t="s">
        <v>29</v>
      </c>
      <c r="J202" t="s">
        <v>29</v>
      </c>
      <c r="K202">
        <v>3</v>
      </c>
      <c r="L202" t="s">
        <v>1108</v>
      </c>
      <c r="M202" t="s">
        <v>824</v>
      </c>
      <c r="N202" t="s">
        <v>830</v>
      </c>
      <c r="O202" t="s">
        <v>876</v>
      </c>
      <c r="Q202" t="s">
        <v>21</v>
      </c>
      <c r="R202" t="s">
        <v>21</v>
      </c>
      <c r="S202" t="s">
        <v>25</v>
      </c>
      <c r="T202" t="s">
        <v>27</v>
      </c>
      <c r="U202" t="s">
        <v>30</v>
      </c>
    </row>
    <row r="203" spans="1:21" x14ac:dyDescent="0.2">
      <c r="A203" s="25">
        <v>44551</v>
      </c>
      <c r="B203" t="s">
        <v>2214</v>
      </c>
      <c r="C203" t="s">
        <v>760</v>
      </c>
      <c r="D203" t="s">
        <v>788</v>
      </c>
      <c r="E203" t="s">
        <v>877</v>
      </c>
      <c r="F203" t="s">
        <v>45</v>
      </c>
      <c r="G203" t="s">
        <v>878</v>
      </c>
      <c r="H203" t="s">
        <v>31</v>
      </c>
      <c r="I203" t="s">
        <v>32</v>
      </c>
      <c r="J203" t="s">
        <v>29</v>
      </c>
      <c r="K203">
        <v>2</v>
      </c>
      <c r="L203" t="s">
        <v>1103</v>
      </c>
      <c r="M203" t="s">
        <v>824</v>
      </c>
      <c r="N203" t="s">
        <v>830</v>
      </c>
      <c r="O203" t="s">
        <v>48</v>
      </c>
      <c r="Q203" t="s">
        <v>21</v>
      </c>
      <c r="R203" t="s">
        <v>748</v>
      </c>
      <c r="S203" t="s">
        <v>25</v>
      </c>
      <c r="T203" t="s">
        <v>27</v>
      </c>
      <c r="U203" t="s">
        <v>30</v>
      </c>
    </row>
    <row r="204" spans="1:21" x14ac:dyDescent="0.2">
      <c r="A204" s="25">
        <v>44551</v>
      </c>
      <c r="B204" t="s">
        <v>2215</v>
      </c>
      <c r="C204" t="s">
        <v>760</v>
      </c>
      <c r="D204" t="s">
        <v>789</v>
      </c>
      <c r="E204" t="s">
        <v>879</v>
      </c>
      <c r="F204" t="s">
        <v>26</v>
      </c>
      <c r="G204" t="s">
        <v>880</v>
      </c>
      <c r="H204" t="s">
        <v>40</v>
      </c>
      <c r="I204" t="s">
        <v>29</v>
      </c>
      <c r="J204" t="s">
        <v>29</v>
      </c>
      <c r="K204">
        <v>3</v>
      </c>
      <c r="L204" t="s">
        <v>1108</v>
      </c>
      <c r="M204" t="s">
        <v>824</v>
      </c>
      <c r="N204" t="s">
        <v>830</v>
      </c>
      <c r="O204" t="s">
        <v>48</v>
      </c>
      <c r="Q204" t="s">
        <v>21</v>
      </c>
      <c r="R204" t="s">
        <v>21</v>
      </c>
      <c r="S204" t="s">
        <v>25</v>
      </c>
      <c r="T204" t="s">
        <v>27</v>
      </c>
      <c r="U204" t="s">
        <v>30</v>
      </c>
    </row>
    <row r="205" spans="1:21" x14ac:dyDescent="0.2">
      <c r="A205" s="25">
        <v>44561</v>
      </c>
      <c r="B205" t="s">
        <v>2154</v>
      </c>
      <c r="C205" t="s">
        <v>760</v>
      </c>
      <c r="D205" t="s">
        <v>2140</v>
      </c>
      <c r="E205" t="s">
        <v>881</v>
      </c>
      <c r="F205" t="s">
        <v>26</v>
      </c>
      <c r="G205" t="s">
        <v>818</v>
      </c>
      <c r="H205" t="s">
        <v>40</v>
      </c>
      <c r="I205" t="s">
        <v>29</v>
      </c>
      <c r="J205" t="s">
        <v>29</v>
      </c>
      <c r="K205">
        <v>3</v>
      </c>
      <c r="L205" t="s">
        <v>1108</v>
      </c>
      <c r="M205" t="s">
        <v>824</v>
      </c>
      <c r="N205" t="s">
        <v>830</v>
      </c>
      <c r="O205" t="s">
        <v>882</v>
      </c>
      <c r="Q205" t="s">
        <v>21</v>
      </c>
      <c r="R205" t="s">
        <v>748</v>
      </c>
      <c r="S205" t="s">
        <v>25</v>
      </c>
      <c r="T205" t="s">
        <v>27</v>
      </c>
      <c r="U205" t="s">
        <v>30</v>
      </c>
    </row>
    <row r="206" spans="1:21" x14ac:dyDescent="0.2">
      <c r="A206" s="25">
        <v>44561</v>
      </c>
      <c r="B206" t="s">
        <v>1998</v>
      </c>
      <c r="C206" t="s">
        <v>760</v>
      </c>
      <c r="D206" t="s">
        <v>2003</v>
      </c>
      <c r="E206" t="s">
        <v>883</v>
      </c>
      <c r="F206" t="s">
        <v>26</v>
      </c>
      <c r="G206" t="s">
        <v>818</v>
      </c>
      <c r="H206" t="s">
        <v>40</v>
      </c>
      <c r="I206" t="s">
        <v>29</v>
      </c>
      <c r="J206" t="s">
        <v>29</v>
      </c>
      <c r="K206">
        <v>3</v>
      </c>
      <c r="L206" t="s">
        <v>1108</v>
      </c>
      <c r="M206" t="s">
        <v>824</v>
      </c>
      <c r="N206" t="s">
        <v>830</v>
      </c>
      <c r="O206" t="s">
        <v>882</v>
      </c>
      <c r="Q206" t="s">
        <v>21</v>
      </c>
      <c r="R206" t="s">
        <v>748</v>
      </c>
      <c r="S206" t="s">
        <v>25</v>
      </c>
      <c r="T206" t="s">
        <v>27</v>
      </c>
      <c r="U206" t="s">
        <v>30</v>
      </c>
    </row>
    <row r="207" spans="1:21" x14ac:dyDescent="0.2">
      <c r="A207" s="25">
        <v>44561</v>
      </c>
      <c r="B207" t="s">
        <v>2041</v>
      </c>
      <c r="C207" t="s">
        <v>760</v>
      </c>
      <c r="D207" t="s">
        <v>2141</v>
      </c>
      <c r="E207" t="s">
        <v>885</v>
      </c>
      <c r="F207" t="s">
        <v>26</v>
      </c>
      <c r="G207" t="s">
        <v>818</v>
      </c>
      <c r="H207" t="s">
        <v>40</v>
      </c>
      <c r="I207" t="s">
        <v>29</v>
      </c>
      <c r="J207" t="s">
        <v>29</v>
      </c>
      <c r="K207">
        <v>3</v>
      </c>
      <c r="L207" t="s">
        <v>1108</v>
      </c>
      <c r="M207" t="s">
        <v>824</v>
      </c>
      <c r="N207" t="s">
        <v>830</v>
      </c>
      <c r="O207" t="s">
        <v>826</v>
      </c>
      <c r="Q207" t="s">
        <v>21</v>
      </c>
      <c r="R207" t="s">
        <v>43</v>
      </c>
      <c r="S207" t="s">
        <v>25</v>
      </c>
      <c r="T207" t="s">
        <v>27</v>
      </c>
      <c r="U207" t="s">
        <v>30</v>
      </c>
    </row>
    <row r="208" spans="1:21" x14ac:dyDescent="0.2">
      <c r="A208" s="25">
        <v>44561</v>
      </c>
      <c r="B208" t="s">
        <v>2216</v>
      </c>
      <c r="C208" t="s">
        <v>760</v>
      </c>
      <c r="D208" t="s">
        <v>148</v>
      </c>
      <c r="E208" t="s">
        <v>886</v>
      </c>
      <c r="F208" t="s">
        <v>52</v>
      </c>
      <c r="G208" t="s">
        <v>887</v>
      </c>
      <c r="H208" t="s">
        <v>40</v>
      </c>
      <c r="I208" t="s">
        <v>29</v>
      </c>
      <c r="J208" t="s">
        <v>29</v>
      </c>
      <c r="K208">
        <v>3</v>
      </c>
      <c r="L208" t="s">
        <v>1108</v>
      </c>
      <c r="M208" t="s">
        <v>824</v>
      </c>
      <c r="N208" t="s">
        <v>830</v>
      </c>
      <c r="O208" t="s">
        <v>888</v>
      </c>
      <c r="Q208" t="s">
        <v>21</v>
      </c>
      <c r="R208" t="s">
        <v>889</v>
      </c>
      <c r="S208" t="s">
        <v>25</v>
      </c>
      <c r="T208" t="s">
        <v>27</v>
      </c>
      <c r="U208" t="s">
        <v>30</v>
      </c>
    </row>
    <row r="209" spans="1:21" x14ac:dyDescent="0.2">
      <c r="A209" s="25">
        <v>45641</v>
      </c>
      <c r="B209" t="s">
        <v>1999</v>
      </c>
      <c r="C209" t="s">
        <v>760</v>
      </c>
      <c r="D209" t="s">
        <v>2004</v>
      </c>
      <c r="E209" t="s">
        <v>890</v>
      </c>
      <c r="F209" t="s">
        <v>26</v>
      </c>
      <c r="G209" t="s">
        <v>818</v>
      </c>
      <c r="H209" t="s">
        <v>28</v>
      </c>
      <c r="I209" t="s">
        <v>32</v>
      </c>
      <c r="J209" t="s">
        <v>32</v>
      </c>
      <c r="K209">
        <v>2</v>
      </c>
      <c r="L209" t="s">
        <v>1103</v>
      </c>
      <c r="M209" t="s">
        <v>824</v>
      </c>
      <c r="N209" t="s">
        <v>891</v>
      </c>
      <c r="O209" t="s">
        <v>888</v>
      </c>
      <c r="Q209" t="s">
        <v>21</v>
      </c>
      <c r="R209" t="s">
        <v>744</v>
      </c>
      <c r="S209" t="s">
        <v>25</v>
      </c>
      <c r="T209" t="s">
        <v>27</v>
      </c>
      <c r="U209" t="s">
        <v>30</v>
      </c>
    </row>
    <row r="210" spans="1:21" x14ac:dyDescent="0.2">
      <c r="A210" s="25">
        <v>45641</v>
      </c>
      <c r="B210" t="s">
        <v>1989</v>
      </c>
      <c r="C210" t="s">
        <v>760</v>
      </c>
      <c r="D210" t="s">
        <v>2005</v>
      </c>
      <c r="E210" t="s">
        <v>892</v>
      </c>
      <c r="F210" t="s">
        <v>26</v>
      </c>
      <c r="G210" t="s">
        <v>818</v>
      </c>
      <c r="H210" t="s">
        <v>28</v>
      </c>
      <c r="I210" t="s">
        <v>32</v>
      </c>
      <c r="J210" t="s">
        <v>32</v>
      </c>
      <c r="K210">
        <v>2</v>
      </c>
      <c r="L210" t="s">
        <v>1103</v>
      </c>
      <c r="M210" t="s">
        <v>824</v>
      </c>
      <c r="N210" t="s">
        <v>891</v>
      </c>
      <c r="O210" t="s">
        <v>888</v>
      </c>
      <c r="Q210" t="s">
        <v>21</v>
      </c>
      <c r="R210" t="s">
        <v>744</v>
      </c>
      <c r="S210" t="s">
        <v>25</v>
      </c>
      <c r="T210" t="s">
        <v>27</v>
      </c>
      <c r="U210" t="s">
        <v>30</v>
      </c>
    </row>
    <row r="211" spans="1:21" x14ac:dyDescent="0.2">
      <c r="A211" s="25">
        <v>45641</v>
      </c>
      <c r="B211" t="s">
        <v>1990</v>
      </c>
      <c r="C211" t="s">
        <v>760</v>
      </c>
      <c r="D211" t="s">
        <v>2006</v>
      </c>
      <c r="E211" t="s">
        <v>893</v>
      </c>
      <c r="F211" t="s">
        <v>26</v>
      </c>
      <c r="G211" t="s">
        <v>818</v>
      </c>
      <c r="H211" t="s">
        <v>28</v>
      </c>
      <c r="I211" t="s">
        <v>32</v>
      </c>
      <c r="J211" t="s">
        <v>32</v>
      </c>
      <c r="K211">
        <v>2</v>
      </c>
      <c r="L211" t="s">
        <v>1103</v>
      </c>
      <c r="M211" t="s">
        <v>824</v>
      </c>
      <c r="N211" t="s">
        <v>891</v>
      </c>
      <c r="O211" t="s">
        <v>888</v>
      </c>
      <c r="Q211" t="s">
        <v>21</v>
      </c>
      <c r="R211" t="s">
        <v>744</v>
      </c>
      <c r="S211" t="s">
        <v>25</v>
      </c>
      <c r="T211" t="s">
        <v>27</v>
      </c>
      <c r="U211" t="s">
        <v>30</v>
      </c>
    </row>
    <row r="212" spans="1:21" x14ac:dyDescent="0.2">
      <c r="A212" s="25">
        <v>45641</v>
      </c>
      <c r="B212" t="s">
        <v>1991</v>
      </c>
      <c r="C212" t="s">
        <v>760</v>
      </c>
      <c r="D212" t="s">
        <v>2007</v>
      </c>
      <c r="E212" t="s">
        <v>894</v>
      </c>
      <c r="F212" t="s">
        <v>26</v>
      </c>
      <c r="G212" t="s">
        <v>818</v>
      </c>
      <c r="H212" t="s">
        <v>28</v>
      </c>
      <c r="I212" t="s">
        <v>32</v>
      </c>
      <c r="J212" t="s">
        <v>32</v>
      </c>
      <c r="K212">
        <v>2</v>
      </c>
      <c r="L212" t="s">
        <v>1103</v>
      </c>
      <c r="M212" t="s">
        <v>824</v>
      </c>
      <c r="N212" t="s">
        <v>891</v>
      </c>
      <c r="O212" t="s">
        <v>888</v>
      </c>
      <c r="Q212" t="s">
        <v>21</v>
      </c>
      <c r="R212" t="s">
        <v>744</v>
      </c>
      <c r="S212" t="s">
        <v>25</v>
      </c>
      <c r="T212" t="s">
        <v>27</v>
      </c>
      <c r="U212" t="s">
        <v>30</v>
      </c>
    </row>
    <row r="213" spans="1:21" x14ac:dyDescent="0.2">
      <c r="A213" s="25">
        <v>45641</v>
      </c>
      <c r="B213" t="s">
        <v>1992</v>
      </c>
      <c r="C213" t="s">
        <v>760</v>
      </c>
      <c r="D213" t="s">
        <v>2008</v>
      </c>
      <c r="E213" t="s">
        <v>895</v>
      </c>
      <c r="F213" t="s">
        <v>26</v>
      </c>
      <c r="G213" t="s">
        <v>818</v>
      </c>
      <c r="H213" t="s">
        <v>28</v>
      </c>
      <c r="I213" t="s">
        <v>32</v>
      </c>
      <c r="J213" t="s">
        <v>32</v>
      </c>
      <c r="K213">
        <v>2</v>
      </c>
      <c r="L213" t="s">
        <v>1103</v>
      </c>
      <c r="M213" t="s">
        <v>824</v>
      </c>
      <c r="N213" t="s">
        <v>891</v>
      </c>
      <c r="O213" t="s">
        <v>888</v>
      </c>
      <c r="Q213" t="s">
        <v>21</v>
      </c>
      <c r="R213" t="s">
        <v>744</v>
      </c>
      <c r="S213" t="s">
        <v>25</v>
      </c>
      <c r="T213" t="s">
        <v>27</v>
      </c>
      <c r="U213" t="s">
        <v>30</v>
      </c>
    </row>
    <row r="214" spans="1:21" x14ac:dyDescent="0.2">
      <c r="A214" s="25">
        <v>45641</v>
      </c>
      <c r="B214" t="s">
        <v>2042</v>
      </c>
      <c r="C214" t="s">
        <v>760</v>
      </c>
      <c r="D214" t="s">
        <v>790</v>
      </c>
      <c r="E214" t="s">
        <v>896</v>
      </c>
      <c r="F214" t="s">
        <v>26</v>
      </c>
      <c r="G214" t="s">
        <v>818</v>
      </c>
      <c r="H214" t="s">
        <v>28</v>
      </c>
      <c r="I214" t="s">
        <v>32</v>
      </c>
      <c r="J214" t="s">
        <v>32</v>
      </c>
      <c r="K214">
        <v>2</v>
      </c>
      <c r="L214" t="s">
        <v>1103</v>
      </c>
      <c r="M214" t="s">
        <v>824</v>
      </c>
      <c r="N214" t="s">
        <v>891</v>
      </c>
      <c r="O214" t="s">
        <v>888</v>
      </c>
      <c r="Q214" t="s">
        <v>21</v>
      </c>
      <c r="R214" t="s">
        <v>744</v>
      </c>
      <c r="S214" t="s">
        <v>25</v>
      </c>
      <c r="T214" t="s">
        <v>27</v>
      </c>
      <c r="U214" t="s">
        <v>30</v>
      </c>
    </row>
    <row r="215" spans="1:21" x14ac:dyDescent="0.2">
      <c r="A215" s="25">
        <v>45641</v>
      </c>
      <c r="B215" t="s">
        <v>2043</v>
      </c>
      <c r="C215" t="s">
        <v>760</v>
      </c>
      <c r="D215" t="s">
        <v>791</v>
      </c>
      <c r="E215" t="s">
        <v>897</v>
      </c>
      <c r="F215" t="s">
        <v>26</v>
      </c>
      <c r="G215" t="s">
        <v>818</v>
      </c>
      <c r="H215" t="s">
        <v>28</v>
      </c>
      <c r="I215" t="s">
        <v>32</v>
      </c>
      <c r="J215" t="s">
        <v>32</v>
      </c>
      <c r="K215">
        <v>2</v>
      </c>
      <c r="L215" t="s">
        <v>1103</v>
      </c>
      <c r="M215" t="s">
        <v>824</v>
      </c>
      <c r="N215" t="s">
        <v>891</v>
      </c>
      <c r="O215" t="s">
        <v>888</v>
      </c>
      <c r="Q215" t="s">
        <v>21</v>
      </c>
      <c r="R215" t="s">
        <v>744</v>
      </c>
      <c r="S215" t="s">
        <v>25</v>
      </c>
      <c r="T215" t="s">
        <v>27</v>
      </c>
      <c r="U215" t="s">
        <v>30</v>
      </c>
    </row>
    <row r="216" spans="1:21" x14ac:dyDescent="0.2">
      <c r="A216" s="25">
        <v>45641</v>
      </c>
      <c r="B216" t="s">
        <v>2044</v>
      </c>
      <c r="C216" t="s">
        <v>760</v>
      </c>
      <c r="D216" t="s">
        <v>2142</v>
      </c>
      <c r="E216" t="s">
        <v>898</v>
      </c>
      <c r="F216" t="s">
        <v>26</v>
      </c>
      <c r="G216" t="s">
        <v>818</v>
      </c>
      <c r="H216" t="s">
        <v>28</v>
      </c>
      <c r="I216" t="s">
        <v>32</v>
      </c>
      <c r="J216" t="s">
        <v>32</v>
      </c>
      <c r="K216">
        <v>2</v>
      </c>
      <c r="L216" t="s">
        <v>1103</v>
      </c>
      <c r="M216" t="s">
        <v>824</v>
      </c>
      <c r="N216" t="s">
        <v>891</v>
      </c>
      <c r="O216" t="s">
        <v>888</v>
      </c>
      <c r="Q216" t="s">
        <v>21</v>
      </c>
      <c r="R216" t="s">
        <v>744</v>
      </c>
      <c r="S216" t="s">
        <v>25</v>
      </c>
      <c r="T216" t="s">
        <v>27</v>
      </c>
      <c r="U216" t="s">
        <v>30</v>
      </c>
    </row>
    <row r="217" spans="1:21" x14ac:dyDescent="0.2">
      <c r="A217" s="25">
        <v>45641</v>
      </c>
      <c r="B217" t="s">
        <v>2045</v>
      </c>
      <c r="C217" t="s">
        <v>760</v>
      </c>
      <c r="D217" t="s">
        <v>2143</v>
      </c>
      <c r="E217" t="s">
        <v>899</v>
      </c>
      <c r="F217" t="s">
        <v>26</v>
      </c>
      <c r="G217" t="s">
        <v>818</v>
      </c>
      <c r="H217" t="s">
        <v>28</v>
      </c>
      <c r="I217" t="s">
        <v>32</v>
      </c>
      <c r="J217" t="s">
        <v>32</v>
      </c>
      <c r="K217">
        <v>2</v>
      </c>
      <c r="L217" t="s">
        <v>1103</v>
      </c>
      <c r="M217" t="s">
        <v>824</v>
      </c>
      <c r="N217" t="s">
        <v>891</v>
      </c>
      <c r="O217" t="s">
        <v>888</v>
      </c>
      <c r="Q217" t="s">
        <v>21</v>
      </c>
      <c r="R217" t="s">
        <v>744</v>
      </c>
      <c r="S217" t="s">
        <v>25</v>
      </c>
      <c r="T217" t="s">
        <v>27</v>
      </c>
      <c r="U217" t="s">
        <v>30</v>
      </c>
    </row>
    <row r="218" spans="1:21" x14ac:dyDescent="0.2">
      <c r="A218" s="25">
        <v>45641</v>
      </c>
      <c r="B218" t="s">
        <v>2046</v>
      </c>
      <c r="C218" t="s">
        <v>760</v>
      </c>
      <c r="D218" t="s">
        <v>2144</v>
      </c>
      <c r="E218" t="s">
        <v>900</v>
      </c>
      <c r="F218" t="s">
        <v>26</v>
      </c>
      <c r="G218" t="s">
        <v>818</v>
      </c>
      <c r="H218" t="s">
        <v>28</v>
      </c>
      <c r="I218" t="s">
        <v>32</v>
      </c>
      <c r="J218" t="s">
        <v>32</v>
      </c>
      <c r="K218">
        <v>2</v>
      </c>
      <c r="L218" t="s">
        <v>1103</v>
      </c>
      <c r="M218" t="s">
        <v>824</v>
      </c>
      <c r="N218" t="s">
        <v>891</v>
      </c>
      <c r="O218" t="s">
        <v>888</v>
      </c>
      <c r="Q218" t="s">
        <v>21</v>
      </c>
      <c r="R218" t="s">
        <v>744</v>
      </c>
      <c r="S218" t="s">
        <v>25</v>
      </c>
      <c r="T218" t="s">
        <v>27</v>
      </c>
      <c r="U218" t="s">
        <v>30</v>
      </c>
    </row>
    <row r="219" spans="1:21" x14ac:dyDescent="0.2">
      <c r="A219" s="25">
        <v>45641</v>
      </c>
      <c r="B219" t="s">
        <v>2047</v>
      </c>
      <c r="C219" t="s">
        <v>760</v>
      </c>
      <c r="D219" t="s">
        <v>2145</v>
      </c>
      <c r="E219" t="s">
        <v>901</v>
      </c>
      <c r="F219" t="s">
        <v>26</v>
      </c>
      <c r="G219" t="s">
        <v>818</v>
      </c>
      <c r="H219" t="s">
        <v>28</v>
      </c>
      <c r="I219" t="s">
        <v>32</v>
      </c>
      <c r="J219" t="s">
        <v>32</v>
      </c>
      <c r="K219">
        <v>2</v>
      </c>
      <c r="L219" t="s">
        <v>1103</v>
      </c>
      <c r="M219" t="s">
        <v>824</v>
      </c>
      <c r="N219" t="s">
        <v>891</v>
      </c>
      <c r="O219" t="s">
        <v>888</v>
      </c>
      <c r="Q219" t="s">
        <v>21</v>
      </c>
      <c r="R219" t="s">
        <v>744</v>
      </c>
      <c r="S219" t="s">
        <v>25</v>
      </c>
      <c r="T219" t="s">
        <v>27</v>
      </c>
      <c r="U219" t="s">
        <v>30</v>
      </c>
    </row>
    <row r="220" spans="1:21" x14ac:dyDescent="0.2">
      <c r="A220" s="25">
        <v>45641</v>
      </c>
      <c r="B220" t="s">
        <v>2048</v>
      </c>
      <c r="C220" t="s">
        <v>760</v>
      </c>
      <c r="D220" t="s">
        <v>2146</v>
      </c>
      <c r="E220" t="s">
        <v>902</v>
      </c>
      <c r="F220" t="s">
        <v>26</v>
      </c>
      <c r="G220" t="s">
        <v>818</v>
      </c>
      <c r="H220" t="s">
        <v>28</v>
      </c>
      <c r="I220" t="s">
        <v>32</v>
      </c>
      <c r="J220" t="s">
        <v>32</v>
      </c>
      <c r="K220">
        <v>2</v>
      </c>
      <c r="L220" t="s">
        <v>1103</v>
      </c>
      <c r="M220" t="s">
        <v>824</v>
      </c>
      <c r="N220" t="s">
        <v>891</v>
      </c>
      <c r="O220" t="s">
        <v>888</v>
      </c>
      <c r="Q220" t="s">
        <v>21</v>
      </c>
      <c r="R220" t="s">
        <v>744</v>
      </c>
      <c r="S220" t="s">
        <v>25</v>
      </c>
      <c r="T220" t="s">
        <v>27</v>
      </c>
      <c r="U220" t="s">
        <v>30</v>
      </c>
    </row>
    <row r="221" spans="1:21" x14ac:dyDescent="0.2">
      <c r="A221" s="25">
        <v>45641</v>
      </c>
      <c r="B221" t="s">
        <v>2049</v>
      </c>
      <c r="C221" t="s">
        <v>760</v>
      </c>
      <c r="D221" t="s">
        <v>2147</v>
      </c>
      <c r="E221" t="s">
        <v>903</v>
      </c>
      <c r="F221" t="s">
        <v>26</v>
      </c>
      <c r="G221" t="s">
        <v>818</v>
      </c>
      <c r="H221" t="s">
        <v>28</v>
      </c>
      <c r="I221" t="s">
        <v>32</v>
      </c>
      <c r="J221" t="s">
        <v>32</v>
      </c>
      <c r="K221">
        <v>2</v>
      </c>
      <c r="L221" t="s">
        <v>1103</v>
      </c>
      <c r="M221" t="s">
        <v>824</v>
      </c>
      <c r="N221" t="s">
        <v>891</v>
      </c>
      <c r="O221" t="s">
        <v>888</v>
      </c>
      <c r="Q221" t="s">
        <v>21</v>
      </c>
      <c r="R221" t="s">
        <v>744</v>
      </c>
      <c r="S221" t="s">
        <v>25</v>
      </c>
      <c r="T221" t="s">
        <v>27</v>
      </c>
      <c r="U221" t="s">
        <v>30</v>
      </c>
    </row>
    <row r="222" spans="1:21" x14ac:dyDescent="0.2">
      <c r="A222" s="25">
        <v>45641</v>
      </c>
      <c r="B222" t="s">
        <v>2050</v>
      </c>
      <c r="C222" t="s">
        <v>760</v>
      </c>
      <c r="D222" t="s">
        <v>2148</v>
      </c>
      <c r="E222" t="s">
        <v>904</v>
      </c>
      <c r="F222" t="s">
        <v>26</v>
      </c>
      <c r="G222" t="s">
        <v>818</v>
      </c>
      <c r="H222" t="s">
        <v>28</v>
      </c>
      <c r="I222" t="s">
        <v>32</v>
      </c>
      <c r="J222" t="s">
        <v>32</v>
      </c>
      <c r="K222">
        <v>2</v>
      </c>
      <c r="L222" t="s">
        <v>1103</v>
      </c>
      <c r="M222" t="s">
        <v>824</v>
      </c>
      <c r="N222" t="s">
        <v>891</v>
      </c>
      <c r="O222" t="s">
        <v>888</v>
      </c>
      <c r="Q222" t="s">
        <v>21</v>
      </c>
      <c r="R222" t="s">
        <v>744</v>
      </c>
      <c r="S222" t="s">
        <v>25</v>
      </c>
      <c r="T222" t="s">
        <v>27</v>
      </c>
      <c r="U222" t="s">
        <v>30</v>
      </c>
    </row>
    <row r="223" spans="1:21" x14ac:dyDescent="0.2">
      <c r="A223" s="25">
        <v>45641</v>
      </c>
      <c r="B223" t="s">
        <v>2051</v>
      </c>
      <c r="C223" t="s">
        <v>760</v>
      </c>
      <c r="D223" t="s">
        <v>2149</v>
      </c>
      <c r="E223" t="s">
        <v>905</v>
      </c>
      <c r="F223" t="s">
        <v>26</v>
      </c>
      <c r="G223" t="s">
        <v>818</v>
      </c>
      <c r="H223" t="s">
        <v>28</v>
      </c>
      <c r="I223" t="s">
        <v>32</v>
      </c>
      <c r="J223" t="s">
        <v>32</v>
      </c>
      <c r="K223">
        <v>2</v>
      </c>
      <c r="L223" t="s">
        <v>1103</v>
      </c>
      <c r="M223" t="s">
        <v>824</v>
      </c>
      <c r="N223" t="s">
        <v>891</v>
      </c>
      <c r="O223" t="s">
        <v>888</v>
      </c>
      <c r="Q223" t="s">
        <v>21</v>
      </c>
      <c r="R223" t="s">
        <v>744</v>
      </c>
      <c r="S223" t="s">
        <v>25</v>
      </c>
      <c r="T223" t="s">
        <v>27</v>
      </c>
      <c r="U223" t="s">
        <v>30</v>
      </c>
    </row>
    <row r="224" spans="1:21" x14ac:dyDescent="0.2">
      <c r="A224" s="25">
        <v>45641</v>
      </c>
      <c r="B224" t="s">
        <v>2052</v>
      </c>
      <c r="C224" t="s">
        <v>760</v>
      </c>
      <c r="D224" t="s">
        <v>2150</v>
      </c>
      <c r="E224" t="s">
        <v>906</v>
      </c>
      <c r="F224" t="s">
        <v>26</v>
      </c>
      <c r="G224" t="s">
        <v>818</v>
      </c>
      <c r="H224" t="s">
        <v>28</v>
      </c>
      <c r="I224" t="s">
        <v>32</v>
      </c>
      <c r="J224" t="s">
        <v>32</v>
      </c>
      <c r="K224">
        <v>2</v>
      </c>
      <c r="L224" t="s">
        <v>1103</v>
      </c>
      <c r="M224" t="s">
        <v>824</v>
      </c>
      <c r="N224" t="s">
        <v>891</v>
      </c>
      <c r="O224" t="s">
        <v>888</v>
      </c>
      <c r="Q224" t="s">
        <v>21</v>
      </c>
      <c r="R224" t="s">
        <v>744</v>
      </c>
      <c r="S224" t="s">
        <v>25</v>
      </c>
      <c r="T224" t="s">
        <v>27</v>
      </c>
      <c r="U224" t="s">
        <v>30</v>
      </c>
    </row>
    <row r="225" spans="1:21" x14ac:dyDescent="0.2">
      <c r="A225" s="25">
        <v>45641</v>
      </c>
      <c r="B225" t="s">
        <v>2053</v>
      </c>
      <c r="C225" t="s">
        <v>760</v>
      </c>
      <c r="D225" t="s">
        <v>2151</v>
      </c>
      <c r="E225" t="s">
        <v>907</v>
      </c>
      <c r="F225" t="s">
        <v>26</v>
      </c>
      <c r="G225" t="s">
        <v>818</v>
      </c>
      <c r="H225" t="s">
        <v>28</v>
      </c>
      <c r="I225" t="s">
        <v>32</v>
      </c>
      <c r="J225" t="s">
        <v>32</v>
      </c>
      <c r="K225">
        <v>2</v>
      </c>
      <c r="L225" t="s">
        <v>1103</v>
      </c>
      <c r="M225" t="s">
        <v>824</v>
      </c>
      <c r="N225" t="s">
        <v>891</v>
      </c>
      <c r="O225" t="s">
        <v>888</v>
      </c>
      <c r="Q225" t="s">
        <v>21</v>
      </c>
      <c r="R225" t="s">
        <v>744</v>
      </c>
      <c r="S225" t="s">
        <v>25</v>
      </c>
      <c r="T225" t="s">
        <v>27</v>
      </c>
      <c r="U225" t="s">
        <v>30</v>
      </c>
    </row>
    <row r="226" spans="1:21" x14ac:dyDescent="0.2">
      <c r="A226" s="25">
        <v>45641</v>
      </c>
      <c r="B226" t="s">
        <v>2054</v>
      </c>
      <c r="C226" t="s">
        <v>760</v>
      </c>
      <c r="D226" t="s">
        <v>2152</v>
      </c>
      <c r="E226" t="s">
        <v>908</v>
      </c>
      <c r="F226" t="s">
        <v>26</v>
      </c>
      <c r="G226" t="s">
        <v>818</v>
      </c>
      <c r="H226" t="s">
        <v>28</v>
      </c>
      <c r="I226" t="s">
        <v>32</v>
      </c>
      <c r="J226" t="s">
        <v>32</v>
      </c>
      <c r="K226">
        <v>2</v>
      </c>
      <c r="L226" t="s">
        <v>1103</v>
      </c>
      <c r="M226" t="s">
        <v>824</v>
      </c>
      <c r="N226" t="s">
        <v>891</v>
      </c>
      <c r="O226" t="s">
        <v>888</v>
      </c>
      <c r="Q226" t="s">
        <v>21</v>
      </c>
      <c r="R226" t="s">
        <v>744</v>
      </c>
      <c r="S226" t="s">
        <v>25</v>
      </c>
      <c r="T226" t="s">
        <v>27</v>
      </c>
      <c r="U226" t="s">
        <v>30</v>
      </c>
    </row>
    <row r="227" spans="1:21" x14ac:dyDescent="0.2">
      <c r="A227" s="25">
        <v>45641</v>
      </c>
      <c r="B227" t="s">
        <v>2055</v>
      </c>
      <c r="C227" t="s">
        <v>760</v>
      </c>
      <c r="D227" t="s">
        <v>2153</v>
      </c>
      <c r="E227" t="s">
        <v>909</v>
      </c>
      <c r="F227" t="s">
        <v>26</v>
      </c>
      <c r="G227" t="s">
        <v>818</v>
      </c>
      <c r="H227" t="s">
        <v>28</v>
      </c>
      <c r="I227" t="s">
        <v>32</v>
      </c>
      <c r="J227" t="s">
        <v>32</v>
      </c>
      <c r="K227">
        <v>2</v>
      </c>
      <c r="L227" t="s">
        <v>1103</v>
      </c>
      <c r="M227" t="s">
        <v>824</v>
      </c>
      <c r="N227" t="s">
        <v>891</v>
      </c>
      <c r="O227" t="s">
        <v>888</v>
      </c>
      <c r="Q227" t="s">
        <v>21</v>
      </c>
      <c r="R227" t="s">
        <v>744</v>
      </c>
      <c r="S227" t="s">
        <v>25</v>
      </c>
      <c r="T227" t="s">
        <v>27</v>
      </c>
      <c r="U227" t="s">
        <v>30</v>
      </c>
    </row>
    <row r="228" spans="1:21" x14ac:dyDescent="0.2">
      <c r="A228" s="25">
        <v>45641</v>
      </c>
      <c r="B228" t="s">
        <v>2035</v>
      </c>
      <c r="C228" t="s">
        <v>760</v>
      </c>
      <c r="D228" t="s">
        <v>2056</v>
      </c>
      <c r="E228" t="s">
        <v>910</v>
      </c>
      <c r="F228" t="s">
        <v>26</v>
      </c>
      <c r="G228" t="s">
        <v>818</v>
      </c>
      <c r="H228" t="s">
        <v>28</v>
      </c>
      <c r="I228" t="s">
        <v>32</v>
      </c>
      <c r="J228" t="s">
        <v>32</v>
      </c>
      <c r="K228">
        <v>2</v>
      </c>
      <c r="L228" t="s">
        <v>1103</v>
      </c>
      <c r="M228" t="s">
        <v>824</v>
      </c>
      <c r="N228" t="s">
        <v>891</v>
      </c>
      <c r="O228" t="s">
        <v>888</v>
      </c>
      <c r="Q228" t="s">
        <v>21</v>
      </c>
      <c r="R228" t="s">
        <v>744</v>
      </c>
      <c r="S228" t="s">
        <v>25</v>
      </c>
      <c r="T228" t="s">
        <v>27</v>
      </c>
      <c r="U228" t="s">
        <v>30</v>
      </c>
    </row>
    <row r="229" spans="1:21" x14ac:dyDescent="0.2">
      <c r="A229" s="25">
        <v>45641</v>
      </c>
      <c r="B229" t="s">
        <v>2034</v>
      </c>
      <c r="C229" t="s">
        <v>760</v>
      </c>
      <c r="D229" t="s">
        <v>2057</v>
      </c>
      <c r="E229" t="s">
        <v>911</v>
      </c>
      <c r="F229" t="s">
        <v>26</v>
      </c>
      <c r="G229" t="s">
        <v>818</v>
      </c>
      <c r="H229" t="s">
        <v>28</v>
      </c>
      <c r="I229" t="s">
        <v>32</v>
      </c>
      <c r="J229" t="s">
        <v>32</v>
      </c>
      <c r="K229">
        <v>2</v>
      </c>
      <c r="L229" t="s">
        <v>1103</v>
      </c>
      <c r="M229" t="s">
        <v>824</v>
      </c>
      <c r="N229" t="s">
        <v>891</v>
      </c>
      <c r="O229" t="s">
        <v>888</v>
      </c>
      <c r="Q229" t="s">
        <v>21</v>
      </c>
      <c r="R229" t="s">
        <v>744</v>
      </c>
      <c r="S229" t="s">
        <v>25</v>
      </c>
      <c r="T229" t="s">
        <v>27</v>
      </c>
      <c r="U229" t="s">
        <v>30</v>
      </c>
    </row>
    <row r="230" spans="1:21" x14ac:dyDescent="0.2">
      <c r="A230" s="25">
        <v>45641</v>
      </c>
      <c r="B230" t="s">
        <v>2033</v>
      </c>
      <c r="C230" t="s">
        <v>760</v>
      </c>
      <c r="D230" t="s">
        <v>2058</v>
      </c>
      <c r="E230" t="s">
        <v>912</v>
      </c>
      <c r="F230" t="s">
        <v>26</v>
      </c>
      <c r="G230" t="s">
        <v>818</v>
      </c>
      <c r="H230" t="s">
        <v>28</v>
      </c>
      <c r="I230" t="s">
        <v>32</v>
      </c>
      <c r="J230" t="s">
        <v>32</v>
      </c>
      <c r="K230">
        <v>2</v>
      </c>
      <c r="L230" t="s">
        <v>1103</v>
      </c>
      <c r="M230" t="s">
        <v>824</v>
      </c>
      <c r="N230" t="s">
        <v>891</v>
      </c>
      <c r="O230" t="s">
        <v>888</v>
      </c>
      <c r="Q230" t="s">
        <v>21</v>
      </c>
      <c r="R230" t="s">
        <v>744</v>
      </c>
      <c r="S230" t="s">
        <v>25</v>
      </c>
      <c r="T230" t="s">
        <v>27</v>
      </c>
      <c r="U230" t="s">
        <v>30</v>
      </c>
    </row>
    <row r="231" spans="1:21" x14ac:dyDescent="0.2">
      <c r="A231" s="25">
        <v>45641</v>
      </c>
      <c r="B231" t="s">
        <v>2032</v>
      </c>
      <c r="C231" t="s">
        <v>760</v>
      </c>
      <c r="D231" t="s">
        <v>2059</v>
      </c>
      <c r="E231" t="s">
        <v>913</v>
      </c>
      <c r="F231" t="s">
        <v>26</v>
      </c>
      <c r="G231" t="s">
        <v>818</v>
      </c>
      <c r="H231" t="s">
        <v>28</v>
      </c>
      <c r="I231" t="s">
        <v>32</v>
      </c>
      <c r="J231" t="s">
        <v>32</v>
      </c>
      <c r="K231">
        <v>2</v>
      </c>
      <c r="L231" t="s">
        <v>1103</v>
      </c>
      <c r="M231" t="s">
        <v>824</v>
      </c>
      <c r="N231" t="s">
        <v>891</v>
      </c>
      <c r="O231" t="s">
        <v>888</v>
      </c>
      <c r="Q231" t="s">
        <v>21</v>
      </c>
      <c r="R231" t="s">
        <v>744</v>
      </c>
      <c r="S231" t="s">
        <v>25</v>
      </c>
      <c r="T231" t="s">
        <v>27</v>
      </c>
      <c r="U231" t="s">
        <v>30</v>
      </c>
    </row>
    <row r="232" spans="1:21" x14ac:dyDescent="0.2">
      <c r="A232" s="25">
        <v>45641</v>
      </c>
      <c r="B232" t="s">
        <v>2132</v>
      </c>
      <c r="C232" t="s">
        <v>760</v>
      </c>
      <c r="D232" t="s">
        <v>2028</v>
      </c>
      <c r="E232" t="s">
        <v>914</v>
      </c>
      <c r="F232" t="s">
        <v>26</v>
      </c>
      <c r="G232" t="s">
        <v>818</v>
      </c>
      <c r="H232" t="s">
        <v>28</v>
      </c>
      <c r="I232" t="s">
        <v>32</v>
      </c>
      <c r="J232" t="s">
        <v>32</v>
      </c>
      <c r="K232">
        <v>2</v>
      </c>
      <c r="L232" t="s">
        <v>1103</v>
      </c>
      <c r="M232" t="s">
        <v>824</v>
      </c>
      <c r="N232" t="s">
        <v>891</v>
      </c>
      <c r="O232" t="s">
        <v>888</v>
      </c>
      <c r="Q232" t="s">
        <v>21</v>
      </c>
      <c r="R232" t="s">
        <v>744</v>
      </c>
      <c r="S232" t="s">
        <v>25</v>
      </c>
      <c r="T232" t="s">
        <v>27</v>
      </c>
      <c r="U232" t="s">
        <v>30</v>
      </c>
    </row>
    <row r="233" spans="1:21" x14ac:dyDescent="0.2">
      <c r="A233" s="25">
        <v>45641</v>
      </c>
      <c r="B233" t="s">
        <v>2031</v>
      </c>
      <c r="C233" t="s">
        <v>760</v>
      </c>
      <c r="D233" t="s">
        <v>2060</v>
      </c>
      <c r="E233" t="s">
        <v>915</v>
      </c>
      <c r="F233" t="s">
        <v>26</v>
      </c>
      <c r="G233" t="s">
        <v>818</v>
      </c>
      <c r="H233" t="s">
        <v>28</v>
      </c>
      <c r="I233" t="s">
        <v>32</v>
      </c>
      <c r="J233" t="s">
        <v>32</v>
      </c>
      <c r="K233">
        <v>2</v>
      </c>
      <c r="L233" t="s">
        <v>1103</v>
      </c>
      <c r="M233" t="s">
        <v>824</v>
      </c>
      <c r="N233" t="s">
        <v>891</v>
      </c>
      <c r="O233" t="s">
        <v>888</v>
      </c>
      <c r="Q233" t="s">
        <v>21</v>
      </c>
      <c r="R233" t="s">
        <v>744</v>
      </c>
      <c r="S233" t="s">
        <v>25</v>
      </c>
      <c r="T233" t="s">
        <v>27</v>
      </c>
      <c r="U233" t="s">
        <v>30</v>
      </c>
    </row>
    <row r="234" spans="1:21" x14ac:dyDescent="0.2">
      <c r="A234" s="25">
        <v>45641</v>
      </c>
      <c r="B234" t="s">
        <v>2029</v>
      </c>
      <c r="C234" t="s">
        <v>760</v>
      </c>
      <c r="D234" t="s">
        <v>2061</v>
      </c>
      <c r="E234" t="s">
        <v>916</v>
      </c>
      <c r="F234" t="s">
        <v>26</v>
      </c>
      <c r="G234" t="s">
        <v>818</v>
      </c>
      <c r="H234" t="s">
        <v>28</v>
      </c>
      <c r="I234" t="s">
        <v>32</v>
      </c>
      <c r="J234" t="s">
        <v>32</v>
      </c>
      <c r="K234">
        <v>2</v>
      </c>
      <c r="L234" t="s">
        <v>1103</v>
      </c>
      <c r="M234" t="s">
        <v>824</v>
      </c>
      <c r="N234" t="s">
        <v>891</v>
      </c>
      <c r="O234" t="s">
        <v>888</v>
      </c>
      <c r="Q234" t="s">
        <v>21</v>
      </c>
      <c r="R234" t="s">
        <v>744</v>
      </c>
      <c r="S234" t="s">
        <v>25</v>
      </c>
      <c r="T234" t="s">
        <v>27</v>
      </c>
      <c r="U234" t="s">
        <v>30</v>
      </c>
    </row>
    <row r="235" spans="1:21" x14ac:dyDescent="0.2">
      <c r="A235" s="25">
        <v>45641</v>
      </c>
      <c r="B235" t="s">
        <v>2030</v>
      </c>
      <c r="C235" t="s">
        <v>760</v>
      </c>
      <c r="D235" t="s">
        <v>2062</v>
      </c>
      <c r="E235" t="s">
        <v>917</v>
      </c>
      <c r="F235" t="s">
        <v>26</v>
      </c>
      <c r="G235" t="s">
        <v>818</v>
      </c>
      <c r="H235" t="s">
        <v>28</v>
      </c>
      <c r="I235" t="s">
        <v>32</v>
      </c>
      <c r="J235" t="s">
        <v>32</v>
      </c>
      <c r="K235">
        <v>2</v>
      </c>
      <c r="L235" t="s">
        <v>1103</v>
      </c>
      <c r="M235" t="s">
        <v>824</v>
      </c>
      <c r="N235" t="s">
        <v>891</v>
      </c>
      <c r="O235" t="s">
        <v>888</v>
      </c>
      <c r="Q235" t="s">
        <v>21</v>
      </c>
      <c r="R235" t="s">
        <v>744</v>
      </c>
      <c r="S235" t="s">
        <v>25</v>
      </c>
      <c r="T235" t="s">
        <v>27</v>
      </c>
      <c r="U235" t="s">
        <v>30</v>
      </c>
    </row>
    <row r="236" spans="1:21" x14ac:dyDescent="0.2">
      <c r="A236" s="25">
        <v>45641</v>
      </c>
      <c r="B236" t="s">
        <v>2027</v>
      </c>
      <c r="C236" t="s">
        <v>760</v>
      </c>
      <c r="D236" t="s">
        <v>2063</v>
      </c>
      <c r="E236" t="s">
        <v>918</v>
      </c>
      <c r="F236" t="s">
        <v>26</v>
      </c>
      <c r="G236" t="s">
        <v>818</v>
      </c>
      <c r="H236" t="s">
        <v>28</v>
      </c>
      <c r="I236" t="s">
        <v>32</v>
      </c>
      <c r="J236" t="s">
        <v>32</v>
      </c>
      <c r="K236">
        <v>2</v>
      </c>
      <c r="L236" t="s">
        <v>1103</v>
      </c>
      <c r="M236" t="s">
        <v>824</v>
      </c>
      <c r="N236" t="s">
        <v>891</v>
      </c>
      <c r="O236" t="s">
        <v>888</v>
      </c>
      <c r="Q236" t="s">
        <v>21</v>
      </c>
      <c r="R236" t="s">
        <v>744</v>
      </c>
      <c r="S236" t="s">
        <v>25</v>
      </c>
      <c r="T236" t="s">
        <v>27</v>
      </c>
      <c r="U236" t="s">
        <v>30</v>
      </c>
    </row>
    <row r="237" spans="1:21" x14ac:dyDescent="0.2">
      <c r="A237" s="25">
        <v>45641</v>
      </c>
      <c r="B237" t="s">
        <v>2026</v>
      </c>
      <c r="C237" t="s">
        <v>760</v>
      </c>
      <c r="D237" t="s">
        <v>2064</v>
      </c>
      <c r="E237" t="s">
        <v>919</v>
      </c>
      <c r="F237" t="s">
        <v>26</v>
      </c>
      <c r="G237" t="s">
        <v>818</v>
      </c>
      <c r="H237" t="s">
        <v>28</v>
      </c>
      <c r="I237" t="s">
        <v>32</v>
      </c>
      <c r="J237" t="s">
        <v>32</v>
      </c>
      <c r="K237">
        <v>2</v>
      </c>
      <c r="L237" t="s">
        <v>1103</v>
      </c>
      <c r="M237" t="s">
        <v>824</v>
      </c>
      <c r="N237" t="s">
        <v>891</v>
      </c>
      <c r="O237" t="s">
        <v>888</v>
      </c>
      <c r="Q237" t="s">
        <v>21</v>
      </c>
      <c r="R237" t="s">
        <v>744</v>
      </c>
      <c r="S237" t="s">
        <v>25</v>
      </c>
      <c r="T237" t="s">
        <v>27</v>
      </c>
      <c r="U237" t="s">
        <v>30</v>
      </c>
    </row>
    <row r="238" spans="1:21" x14ac:dyDescent="0.2">
      <c r="A238" s="25">
        <v>45641</v>
      </c>
      <c r="B238" t="s">
        <v>2025</v>
      </c>
      <c r="C238" t="s">
        <v>760</v>
      </c>
      <c r="D238" t="s">
        <v>2065</v>
      </c>
      <c r="E238" t="s">
        <v>920</v>
      </c>
      <c r="F238" t="s">
        <v>26</v>
      </c>
      <c r="G238" t="s">
        <v>818</v>
      </c>
      <c r="H238" t="s">
        <v>28</v>
      </c>
      <c r="I238" t="s">
        <v>32</v>
      </c>
      <c r="J238" t="s">
        <v>32</v>
      </c>
      <c r="K238">
        <v>2</v>
      </c>
      <c r="L238" t="s">
        <v>1103</v>
      </c>
      <c r="M238" t="s">
        <v>824</v>
      </c>
      <c r="N238" t="s">
        <v>891</v>
      </c>
      <c r="O238" t="s">
        <v>888</v>
      </c>
      <c r="Q238" t="s">
        <v>21</v>
      </c>
      <c r="R238" t="s">
        <v>744</v>
      </c>
      <c r="S238" t="s">
        <v>25</v>
      </c>
      <c r="T238" t="s">
        <v>27</v>
      </c>
      <c r="U238" t="s">
        <v>30</v>
      </c>
    </row>
    <row r="239" spans="1:21" x14ac:dyDescent="0.2">
      <c r="A239" s="25">
        <v>45641</v>
      </c>
      <c r="B239" t="s">
        <v>2024</v>
      </c>
      <c r="C239" t="s">
        <v>760</v>
      </c>
      <c r="D239" t="s">
        <v>2066</v>
      </c>
      <c r="E239" t="s">
        <v>921</v>
      </c>
      <c r="F239" t="s">
        <v>26</v>
      </c>
      <c r="G239" t="s">
        <v>818</v>
      </c>
      <c r="H239" t="s">
        <v>28</v>
      </c>
      <c r="I239" t="s">
        <v>32</v>
      </c>
      <c r="J239" t="s">
        <v>32</v>
      </c>
      <c r="K239">
        <v>2</v>
      </c>
      <c r="L239" t="s">
        <v>1103</v>
      </c>
      <c r="M239" t="s">
        <v>824</v>
      </c>
      <c r="N239" t="s">
        <v>891</v>
      </c>
      <c r="O239" t="s">
        <v>888</v>
      </c>
      <c r="Q239" t="s">
        <v>21</v>
      </c>
      <c r="R239" t="s">
        <v>744</v>
      </c>
      <c r="S239" t="s">
        <v>25</v>
      </c>
      <c r="T239" t="s">
        <v>27</v>
      </c>
      <c r="U239" t="s">
        <v>30</v>
      </c>
    </row>
    <row r="240" spans="1:21" x14ac:dyDescent="0.2">
      <c r="A240" s="25">
        <v>45641</v>
      </c>
      <c r="B240" t="s">
        <v>2023</v>
      </c>
      <c r="C240" t="s">
        <v>760</v>
      </c>
      <c r="D240" t="s">
        <v>2067</v>
      </c>
      <c r="E240" t="s">
        <v>922</v>
      </c>
      <c r="F240" t="s">
        <v>26</v>
      </c>
      <c r="G240" t="s">
        <v>818</v>
      </c>
      <c r="H240" t="s">
        <v>28</v>
      </c>
      <c r="I240" t="s">
        <v>32</v>
      </c>
      <c r="J240" t="s">
        <v>32</v>
      </c>
      <c r="K240">
        <v>2</v>
      </c>
      <c r="L240" t="s">
        <v>1103</v>
      </c>
      <c r="M240" t="s">
        <v>824</v>
      </c>
      <c r="N240" t="s">
        <v>891</v>
      </c>
      <c r="O240" t="s">
        <v>888</v>
      </c>
      <c r="Q240" t="s">
        <v>21</v>
      </c>
      <c r="R240" t="s">
        <v>744</v>
      </c>
      <c r="S240" t="s">
        <v>25</v>
      </c>
      <c r="T240" t="s">
        <v>27</v>
      </c>
      <c r="U240" t="s">
        <v>30</v>
      </c>
    </row>
    <row r="241" spans="1:21" x14ac:dyDescent="0.2">
      <c r="A241" s="25">
        <v>45641</v>
      </c>
      <c r="B241" t="s">
        <v>2022</v>
      </c>
      <c r="C241" t="s">
        <v>760</v>
      </c>
      <c r="D241" t="s">
        <v>2068</v>
      </c>
      <c r="E241" t="s">
        <v>923</v>
      </c>
      <c r="F241" t="s">
        <v>26</v>
      </c>
      <c r="G241" t="s">
        <v>818</v>
      </c>
      <c r="H241" t="s">
        <v>28</v>
      </c>
      <c r="I241" t="s">
        <v>32</v>
      </c>
      <c r="J241" t="s">
        <v>32</v>
      </c>
      <c r="K241">
        <v>2</v>
      </c>
      <c r="L241" t="s">
        <v>1103</v>
      </c>
      <c r="M241" t="s">
        <v>824</v>
      </c>
      <c r="N241" t="s">
        <v>891</v>
      </c>
      <c r="O241" t="s">
        <v>888</v>
      </c>
      <c r="Q241" t="s">
        <v>21</v>
      </c>
      <c r="R241" t="s">
        <v>744</v>
      </c>
      <c r="S241" t="s">
        <v>25</v>
      </c>
      <c r="T241" t="s">
        <v>27</v>
      </c>
      <c r="U241" t="s">
        <v>30</v>
      </c>
    </row>
    <row r="242" spans="1:21" x14ac:dyDescent="0.2">
      <c r="A242" s="25">
        <v>45641</v>
      </c>
      <c r="B242" t="s">
        <v>2021</v>
      </c>
      <c r="C242" t="s">
        <v>760</v>
      </c>
      <c r="D242" t="s">
        <v>2069</v>
      </c>
      <c r="E242" t="s">
        <v>924</v>
      </c>
      <c r="F242" t="s">
        <v>26</v>
      </c>
      <c r="G242" t="s">
        <v>818</v>
      </c>
      <c r="H242" t="s">
        <v>28</v>
      </c>
      <c r="I242" t="s">
        <v>32</v>
      </c>
      <c r="J242" t="s">
        <v>32</v>
      </c>
      <c r="K242">
        <v>2</v>
      </c>
      <c r="L242" t="s">
        <v>1103</v>
      </c>
      <c r="M242" t="s">
        <v>824</v>
      </c>
      <c r="N242" t="s">
        <v>891</v>
      </c>
      <c r="O242" t="s">
        <v>888</v>
      </c>
      <c r="Q242" t="s">
        <v>21</v>
      </c>
      <c r="R242" t="s">
        <v>744</v>
      </c>
      <c r="S242" t="s">
        <v>25</v>
      </c>
      <c r="T242" t="s">
        <v>27</v>
      </c>
      <c r="U242" t="s">
        <v>30</v>
      </c>
    </row>
    <row r="243" spans="1:21" x14ac:dyDescent="0.2">
      <c r="A243" s="25">
        <v>45641</v>
      </c>
      <c r="B243" t="s">
        <v>2020</v>
      </c>
      <c r="C243" t="s">
        <v>760</v>
      </c>
      <c r="D243" t="s">
        <v>2070</v>
      </c>
      <c r="E243" t="s">
        <v>925</v>
      </c>
      <c r="F243" t="s">
        <v>26</v>
      </c>
      <c r="G243" t="s">
        <v>818</v>
      </c>
      <c r="H243" t="s">
        <v>28</v>
      </c>
      <c r="I243" t="s">
        <v>32</v>
      </c>
      <c r="J243" t="s">
        <v>32</v>
      </c>
      <c r="K243">
        <v>2</v>
      </c>
      <c r="L243" t="s">
        <v>1103</v>
      </c>
      <c r="M243" t="s">
        <v>824</v>
      </c>
      <c r="N243" t="s">
        <v>891</v>
      </c>
      <c r="O243" t="s">
        <v>888</v>
      </c>
      <c r="Q243" t="s">
        <v>21</v>
      </c>
      <c r="R243" t="s">
        <v>744</v>
      </c>
      <c r="S243" t="s">
        <v>25</v>
      </c>
      <c r="T243" t="s">
        <v>27</v>
      </c>
      <c r="U243" t="s">
        <v>30</v>
      </c>
    </row>
    <row r="244" spans="1:21" x14ac:dyDescent="0.2">
      <c r="A244" s="25">
        <v>45641</v>
      </c>
      <c r="B244" t="s">
        <v>2019</v>
      </c>
      <c r="C244" t="s">
        <v>760</v>
      </c>
      <c r="D244" t="s">
        <v>2071</v>
      </c>
      <c r="E244" t="s">
        <v>926</v>
      </c>
      <c r="F244" t="s">
        <v>26</v>
      </c>
      <c r="G244" t="s">
        <v>818</v>
      </c>
      <c r="H244" t="s">
        <v>28</v>
      </c>
      <c r="I244" t="s">
        <v>32</v>
      </c>
      <c r="J244" t="s">
        <v>32</v>
      </c>
      <c r="K244">
        <v>2</v>
      </c>
      <c r="L244" t="s">
        <v>1103</v>
      </c>
      <c r="M244" t="s">
        <v>824</v>
      </c>
      <c r="N244" t="s">
        <v>891</v>
      </c>
      <c r="O244" t="s">
        <v>888</v>
      </c>
      <c r="Q244" t="s">
        <v>21</v>
      </c>
      <c r="R244" t="s">
        <v>744</v>
      </c>
      <c r="S244" t="s">
        <v>25</v>
      </c>
      <c r="T244" t="s">
        <v>27</v>
      </c>
      <c r="U244" t="s">
        <v>30</v>
      </c>
    </row>
    <row r="245" spans="1:21" x14ac:dyDescent="0.2">
      <c r="A245" s="25">
        <v>45641</v>
      </c>
      <c r="B245" t="s">
        <v>2018</v>
      </c>
      <c r="C245" t="s">
        <v>760</v>
      </c>
      <c r="D245" t="s">
        <v>2072</v>
      </c>
      <c r="E245" t="s">
        <v>927</v>
      </c>
      <c r="F245" t="s">
        <v>26</v>
      </c>
      <c r="G245" t="s">
        <v>818</v>
      </c>
      <c r="H245" t="s">
        <v>28</v>
      </c>
      <c r="I245" t="s">
        <v>32</v>
      </c>
      <c r="J245" t="s">
        <v>32</v>
      </c>
      <c r="K245">
        <v>2</v>
      </c>
      <c r="L245" t="s">
        <v>1103</v>
      </c>
      <c r="M245" t="s">
        <v>824</v>
      </c>
      <c r="N245" t="s">
        <v>891</v>
      </c>
      <c r="O245" t="s">
        <v>888</v>
      </c>
      <c r="Q245" t="s">
        <v>21</v>
      </c>
      <c r="R245" t="s">
        <v>744</v>
      </c>
      <c r="S245" t="s">
        <v>25</v>
      </c>
      <c r="T245" t="s">
        <v>27</v>
      </c>
      <c r="U245" t="s">
        <v>30</v>
      </c>
    </row>
    <row r="246" spans="1:21" x14ac:dyDescent="0.2">
      <c r="A246" s="25">
        <v>45641</v>
      </c>
      <c r="B246" t="s">
        <v>2017</v>
      </c>
      <c r="C246" t="s">
        <v>760</v>
      </c>
      <c r="D246" t="s">
        <v>2073</v>
      </c>
      <c r="E246" t="s">
        <v>928</v>
      </c>
      <c r="F246" t="s">
        <v>26</v>
      </c>
      <c r="G246" t="s">
        <v>818</v>
      </c>
      <c r="H246" t="s">
        <v>28</v>
      </c>
      <c r="I246" t="s">
        <v>32</v>
      </c>
      <c r="J246" t="s">
        <v>32</v>
      </c>
      <c r="K246">
        <v>2</v>
      </c>
      <c r="L246" t="s">
        <v>1103</v>
      </c>
      <c r="M246" t="s">
        <v>824</v>
      </c>
      <c r="N246" t="s">
        <v>891</v>
      </c>
      <c r="O246" t="s">
        <v>888</v>
      </c>
      <c r="Q246" t="s">
        <v>21</v>
      </c>
      <c r="R246" t="s">
        <v>744</v>
      </c>
      <c r="S246" t="s">
        <v>25</v>
      </c>
      <c r="T246" t="s">
        <v>27</v>
      </c>
      <c r="U246" t="s">
        <v>30</v>
      </c>
    </row>
    <row r="247" spans="1:21" x14ac:dyDescent="0.2">
      <c r="A247" s="25">
        <v>45641</v>
      </c>
      <c r="B247" t="s">
        <v>2016</v>
      </c>
      <c r="C247" t="s">
        <v>760</v>
      </c>
      <c r="D247" t="s">
        <v>2074</v>
      </c>
      <c r="E247" t="s">
        <v>929</v>
      </c>
      <c r="F247" t="s">
        <v>26</v>
      </c>
      <c r="G247" t="s">
        <v>818</v>
      </c>
      <c r="H247" t="s">
        <v>28</v>
      </c>
      <c r="I247" t="s">
        <v>32</v>
      </c>
      <c r="J247" t="s">
        <v>32</v>
      </c>
      <c r="K247">
        <v>2</v>
      </c>
      <c r="L247" t="s">
        <v>1103</v>
      </c>
      <c r="M247" t="s">
        <v>824</v>
      </c>
      <c r="N247" t="s">
        <v>891</v>
      </c>
      <c r="O247" t="s">
        <v>888</v>
      </c>
      <c r="Q247" t="s">
        <v>21</v>
      </c>
      <c r="R247" t="s">
        <v>744</v>
      </c>
      <c r="S247" t="s">
        <v>25</v>
      </c>
      <c r="T247" t="s">
        <v>27</v>
      </c>
      <c r="U247" t="s">
        <v>30</v>
      </c>
    </row>
    <row r="248" spans="1:21" x14ac:dyDescent="0.2">
      <c r="A248" s="25">
        <v>45641</v>
      </c>
      <c r="B248" t="s">
        <v>2015</v>
      </c>
      <c r="C248" t="s">
        <v>760</v>
      </c>
      <c r="D248" t="s">
        <v>2075</v>
      </c>
      <c r="E248" t="s">
        <v>930</v>
      </c>
      <c r="F248" t="s">
        <v>26</v>
      </c>
      <c r="G248" t="s">
        <v>818</v>
      </c>
      <c r="H248" t="s">
        <v>28</v>
      </c>
      <c r="I248" t="s">
        <v>32</v>
      </c>
      <c r="J248" t="s">
        <v>32</v>
      </c>
      <c r="K248">
        <v>2</v>
      </c>
      <c r="L248" t="s">
        <v>1103</v>
      </c>
      <c r="M248" t="s">
        <v>824</v>
      </c>
      <c r="N248" t="s">
        <v>891</v>
      </c>
      <c r="O248" t="s">
        <v>888</v>
      </c>
      <c r="Q248" t="s">
        <v>21</v>
      </c>
      <c r="R248" t="s">
        <v>744</v>
      </c>
      <c r="S248" t="s">
        <v>25</v>
      </c>
      <c r="T248" t="s">
        <v>27</v>
      </c>
      <c r="U248" t="s">
        <v>30</v>
      </c>
    </row>
    <row r="249" spans="1:21" x14ac:dyDescent="0.2">
      <c r="A249" s="25">
        <v>45641</v>
      </c>
      <c r="B249" t="s">
        <v>2014</v>
      </c>
      <c r="C249" t="s">
        <v>760</v>
      </c>
      <c r="D249" t="s">
        <v>2076</v>
      </c>
      <c r="E249" t="s">
        <v>931</v>
      </c>
      <c r="F249" t="s">
        <v>26</v>
      </c>
      <c r="G249" t="s">
        <v>818</v>
      </c>
      <c r="H249" t="s">
        <v>28</v>
      </c>
      <c r="I249" t="s">
        <v>32</v>
      </c>
      <c r="J249" t="s">
        <v>32</v>
      </c>
      <c r="K249">
        <v>2</v>
      </c>
      <c r="L249" t="s">
        <v>1103</v>
      </c>
      <c r="M249" t="s">
        <v>824</v>
      </c>
      <c r="N249" t="s">
        <v>891</v>
      </c>
      <c r="O249" t="s">
        <v>888</v>
      </c>
      <c r="Q249" t="s">
        <v>21</v>
      </c>
      <c r="R249" t="s">
        <v>744</v>
      </c>
      <c r="S249" t="s">
        <v>25</v>
      </c>
      <c r="T249" t="s">
        <v>27</v>
      </c>
      <c r="U249" t="s">
        <v>30</v>
      </c>
    </row>
    <row r="250" spans="1:21" x14ac:dyDescent="0.2">
      <c r="A250" s="25">
        <v>45641</v>
      </c>
      <c r="B250" t="s">
        <v>1993</v>
      </c>
      <c r="C250" t="s">
        <v>760</v>
      </c>
      <c r="D250" t="s">
        <v>2009</v>
      </c>
      <c r="E250" t="s">
        <v>932</v>
      </c>
      <c r="F250" t="s">
        <v>26</v>
      </c>
      <c r="G250" t="s">
        <v>818</v>
      </c>
      <c r="H250" t="s">
        <v>28</v>
      </c>
      <c r="I250" t="s">
        <v>32</v>
      </c>
      <c r="J250" t="s">
        <v>32</v>
      </c>
      <c r="K250">
        <v>2</v>
      </c>
      <c r="L250" t="s">
        <v>1103</v>
      </c>
      <c r="M250" t="s">
        <v>824</v>
      </c>
      <c r="N250" t="s">
        <v>891</v>
      </c>
      <c r="O250" t="s">
        <v>888</v>
      </c>
      <c r="Q250" t="s">
        <v>21</v>
      </c>
      <c r="R250" t="s">
        <v>744</v>
      </c>
      <c r="S250" t="s">
        <v>25</v>
      </c>
      <c r="T250" t="s">
        <v>27</v>
      </c>
      <c r="U250" t="s">
        <v>30</v>
      </c>
    </row>
    <row r="251" spans="1:21" x14ac:dyDescent="0.2">
      <c r="A251" s="25">
        <v>45641</v>
      </c>
      <c r="B251" t="s">
        <v>1994</v>
      </c>
      <c r="C251" t="s">
        <v>760</v>
      </c>
      <c r="D251" t="s">
        <v>2010</v>
      </c>
      <c r="E251" t="s">
        <v>933</v>
      </c>
      <c r="F251" t="s">
        <v>26</v>
      </c>
      <c r="G251" t="s">
        <v>818</v>
      </c>
      <c r="H251" t="s">
        <v>28</v>
      </c>
      <c r="I251" t="s">
        <v>32</v>
      </c>
      <c r="J251" t="s">
        <v>32</v>
      </c>
      <c r="K251">
        <v>2</v>
      </c>
      <c r="L251" t="s">
        <v>1103</v>
      </c>
      <c r="M251" t="s">
        <v>824</v>
      </c>
      <c r="N251" t="s">
        <v>891</v>
      </c>
      <c r="O251" t="s">
        <v>888</v>
      </c>
      <c r="Q251" t="s">
        <v>21</v>
      </c>
      <c r="R251" t="s">
        <v>744</v>
      </c>
      <c r="S251" t="s">
        <v>25</v>
      </c>
      <c r="T251" t="s">
        <v>27</v>
      </c>
      <c r="U251" t="s">
        <v>30</v>
      </c>
    </row>
    <row r="252" spans="1:21" x14ac:dyDescent="0.2">
      <c r="A252" s="25">
        <v>45641</v>
      </c>
      <c r="B252" t="s">
        <v>2011</v>
      </c>
      <c r="C252" t="s">
        <v>760</v>
      </c>
      <c r="D252" t="s">
        <v>2077</v>
      </c>
      <c r="E252" t="s">
        <v>934</v>
      </c>
      <c r="F252" t="s">
        <v>26</v>
      </c>
      <c r="G252" t="s">
        <v>818</v>
      </c>
      <c r="H252" t="s">
        <v>28</v>
      </c>
      <c r="I252" t="s">
        <v>32</v>
      </c>
      <c r="J252" t="s">
        <v>32</v>
      </c>
      <c r="K252">
        <v>2</v>
      </c>
      <c r="L252" t="s">
        <v>1103</v>
      </c>
      <c r="M252" t="s">
        <v>824</v>
      </c>
      <c r="N252" t="s">
        <v>891</v>
      </c>
      <c r="O252" t="s">
        <v>888</v>
      </c>
      <c r="Q252" t="s">
        <v>21</v>
      </c>
      <c r="R252" t="s">
        <v>744</v>
      </c>
      <c r="S252" t="s">
        <v>25</v>
      </c>
      <c r="T252" t="s">
        <v>27</v>
      </c>
      <c r="U252" t="s">
        <v>30</v>
      </c>
    </row>
    <row r="253" spans="1:21" x14ac:dyDescent="0.2">
      <c r="A253" s="25">
        <v>44561</v>
      </c>
      <c r="B253" t="s">
        <v>2217</v>
      </c>
      <c r="C253" t="s">
        <v>760</v>
      </c>
      <c r="D253" t="s">
        <v>792</v>
      </c>
      <c r="E253" t="s">
        <v>935</v>
      </c>
      <c r="F253" t="s">
        <v>26</v>
      </c>
      <c r="G253" t="s">
        <v>936</v>
      </c>
      <c r="H253" t="s">
        <v>40</v>
      </c>
      <c r="I253" t="s">
        <v>29</v>
      </c>
      <c r="J253" t="s">
        <v>29</v>
      </c>
      <c r="K253">
        <v>3</v>
      </c>
      <c r="L253" t="s">
        <v>1108</v>
      </c>
      <c r="M253" t="s">
        <v>824</v>
      </c>
      <c r="N253" t="s">
        <v>891</v>
      </c>
      <c r="O253" t="s">
        <v>888</v>
      </c>
      <c r="Q253" t="s">
        <v>21</v>
      </c>
      <c r="R253" t="s">
        <v>937</v>
      </c>
      <c r="S253" t="s">
        <v>841</v>
      </c>
      <c r="T253" t="s">
        <v>27</v>
      </c>
      <c r="U253" t="s">
        <v>30</v>
      </c>
    </row>
    <row r="254" spans="1:21" x14ac:dyDescent="0.2">
      <c r="A254" s="25">
        <v>44561</v>
      </c>
      <c r="B254" t="s">
        <v>2218</v>
      </c>
      <c r="C254" t="s">
        <v>760</v>
      </c>
      <c r="D254" t="s">
        <v>793</v>
      </c>
      <c r="E254" t="s">
        <v>938</v>
      </c>
      <c r="F254" t="s">
        <v>44</v>
      </c>
      <c r="G254" t="s">
        <v>939</v>
      </c>
      <c r="H254" t="s">
        <v>28</v>
      </c>
      <c r="I254" t="s">
        <v>32</v>
      </c>
      <c r="J254" t="s">
        <v>32</v>
      </c>
      <c r="K254">
        <v>2</v>
      </c>
      <c r="L254" t="s">
        <v>1103</v>
      </c>
      <c r="M254" t="s">
        <v>824</v>
      </c>
      <c r="N254" t="s">
        <v>891</v>
      </c>
      <c r="O254" t="s">
        <v>940</v>
      </c>
      <c r="Q254" t="s">
        <v>21</v>
      </c>
      <c r="R254" t="s">
        <v>21</v>
      </c>
      <c r="S254" t="s">
        <v>25</v>
      </c>
      <c r="T254" t="s">
        <v>27</v>
      </c>
      <c r="U254" t="s">
        <v>30</v>
      </c>
    </row>
    <row r="255" spans="1:21" x14ac:dyDescent="0.2">
      <c r="A255" s="25">
        <v>44561</v>
      </c>
      <c r="B255" t="s">
        <v>2219</v>
      </c>
      <c r="C255" t="s">
        <v>760</v>
      </c>
      <c r="D255" t="s">
        <v>794</v>
      </c>
      <c r="E255" t="s">
        <v>941</v>
      </c>
      <c r="F255" t="s">
        <v>44</v>
      </c>
      <c r="G255" t="s">
        <v>939</v>
      </c>
      <c r="H255" t="s">
        <v>28</v>
      </c>
      <c r="I255" t="s">
        <v>32</v>
      </c>
      <c r="J255" t="s">
        <v>32</v>
      </c>
      <c r="K255">
        <v>2</v>
      </c>
      <c r="L255" t="s">
        <v>1103</v>
      </c>
      <c r="M255" t="s">
        <v>824</v>
      </c>
      <c r="N255" t="s">
        <v>891</v>
      </c>
      <c r="O255" t="s">
        <v>940</v>
      </c>
      <c r="Q255" t="s">
        <v>21</v>
      </c>
      <c r="R255" t="s">
        <v>733</v>
      </c>
      <c r="S255" t="s">
        <v>25</v>
      </c>
      <c r="T255" t="s">
        <v>27</v>
      </c>
      <c r="U255" t="s">
        <v>30</v>
      </c>
    </row>
    <row r="256" spans="1:21" x14ac:dyDescent="0.2">
      <c r="A256" s="25">
        <v>44561</v>
      </c>
      <c r="B256" t="s">
        <v>2220</v>
      </c>
      <c r="C256" t="s">
        <v>760</v>
      </c>
      <c r="D256" t="s">
        <v>795</v>
      </c>
      <c r="E256" t="s">
        <v>942</v>
      </c>
      <c r="F256" t="s">
        <v>52</v>
      </c>
      <c r="G256" t="s">
        <v>829</v>
      </c>
      <c r="H256" t="s">
        <v>28</v>
      </c>
      <c r="I256" t="s">
        <v>29</v>
      </c>
      <c r="J256" t="s">
        <v>29</v>
      </c>
      <c r="K256">
        <v>3</v>
      </c>
      <c r="L256" t="s">
        <v>1108</v>
      </c>
      <c r="M256" t="s">
        <v>824</v>
      </c>
      <c r="N256" t="s">
        <v>891</v>
      </c>
      <c r="O256" t="s">
        <v>888</v>
      </c>
      <c r="Q256" t="s">
        <v>21</v>
      </c>
      <c r="R256" t="s">
        <v>943</v>
      </c>
      <c r="S256" t="s">
        <v>25</v>
      </c>
      <c r="T256" t="s">
        <v>27</v>
      </c>
      <c r="U256" t="s">
        <v>30</v>
      </c>
    </row>
    <row r="257" spans="1:21" x14ac:dyDescent="0.2">
      <c r="A257" s="25">
        <v>44561</v>
      </c>
      <c r="B257" t="s">
        <v>2221</v>
      </c>
      <c r="C257" t="s">
        <v>760</v>
      </c>
      <c r="D257" t="s">
        <v>796</v>
      </c>
      <c r="E257" t="s">
        <v>944</v>
      </c>
      <c r="F257" t="s">
        <v>52</v>
      </c>
      <c r="G257" t="s">
        <v>945</v>
      </c>
      <c r="H257" t="s">
        <v>28</v>
      </c>
      <c r="I257" t="s">
        <v>29</v>
      </c>
      <c r="J257" t="s">
        <v>29</v>
      </c>
      <c r="K257">
        <v>3</v>
      </c>
      <c r="L257" t="s">
        <v>1108</v>
      </c>
      <c r="M257" t="s">
        <v>824</v>
      </c>
      <c r="N257" t="s">
        <v>891</v>
      </c>
      <c r="O257" t="s">
        <v>888</v>
      </c>
      <c r="Q257" t="s">
        <v>21</v>
      </c>
      <c r="R257" t="s">
        <v>946</v>
      </c>
      <c r="S257" t="s">
        <v>25</v>
      </c>
      <c r="T257" t="s">
        <v>27</v>
      </c>
      <c r="U257" t="s">
        <v>30</v>
      </c>
    </row>
    <row r="258" spans="1:21" x14ac:dyDescent="0.2">
      <c r="A258" s="25">
        <v>44621</v>
      </c>
      <c r="B258" t="s">
        <v>2222</v>
      </c>
      <c r="C258" t="s">
        <v>760</v>
      </c>
      <c r="D258" t="s">
        <v>797</v>
      </c>
      <c r="E258" t="s">
        <v>947</v>
      </c>
      <c r="F258" t="s">
        <v>52</v>
      </c>
      <c r="G258" t="s">
        <v>1021</v>
      </c>
      <c r="H258" t="s">
        <v>28</v>
      </c>
      <c r="I258" t="s">
        <v>29</v>
      </c>
      <c r="J258" t="s">
        <v>29</v>
      </c>
      <c r="K258">
        <v>3</v>
      </c>
      <c r="L258" t="s">
        <v>1108</v>
      </c>
      <c r="M258" t="s">
        <v>824</v>
      </c>
      <c r="N258" t="s">
        <v>948</v>
      </c>
      <c r="O258" t="s">
        <v>949</v>
      </c>
      <c r="Q258" t="s">
        <v>21</v>
      </c>
      <c r="R258" t="s">
        <v>21</v>
      </c>
      <c r="S258" t="s">
        <v>25</v>
      </c>
      <c r="T258" t="s">
        <v>27</v>
      </c>
      <c r="U258" t="s">
        <v>30</v>
      </c>
    </row>
    <row r="259" spans="1:21" x14ac:dyDescent="0.2">
      <c r="A259" s="25">
        <v>44896</v>
      </c>
      <c r="B259" t="s">
        <v>2223</v>
      </c>
      <c r="C259" t="s">
        <v>760</v>
      </c>
      <c r="D259" t="s">
        <v>798</v>
      </c>
      <c r="E259" t="s">
        <v>950</v>
      </c>
      <c r="F259" t="s">
        <v>45</v>
      </c>
      <c r="G259" t="s">
        <v>1021</v>
      </c>
      <c r="H259" t="s">
        <v>28</v>
      </c>
      <c r="I259" t="s">
        <v>29</v>
      </c>
      <c r="J259" t="s">
        <v>29</v>
      </c>
      <c r="K259">
        <v>3</v>
      </c>
      <c r="L259" t="s">
        <v>1108</v>
      </c>
      <c r="M259" t="s">
        <v>824</v>
      </c>
      <c r="N259" t="s">
        <v>891</v>
      </c>
      <c r="O259" t="s">
        <v>951</v>
      </c>
      <c r="Q259" t="s">
        <v>21</v>
      </c>
      <c r="R259" t="s">
        <v>733</v>
      </c>
      <c r="S259" t="s">
        <v>25</v>
      </c>
      <c r="T259" t="s">
        <v>27</v>
      </c>
      <c r="U259" t="s">
        <v>30</v>
      </c>
    </row>
    <row r="260" spans="1:21" x14ac:dyDescent="0.2">
      <c r="A260" s="25">
        <v>44896</v>
      </c>
      <c r="B260" t="s">
        <v>2224</v>
      </c>
      <c r="C260" t="s">
        <v>760</v>
      </c>
      <c r="D260" t="s">
        <v>799</v>
      </c>
      <c r="E260" t="s">
        <v>950</v>
      </c>
      <c r="F260" t="s">
        <v>45</v>
      </c>
      <c r="G260" t="s">
        <v>1021</v>
      </c>
      <c r="H260" t="s">
        <v>28</v>
      </c>
      <c r="I260" t="s">
        <v>29</v>
      </c>
      <c r="J260" t="s">
        <v>29</v>
      </c>
      <c r="K260">
        <v>3</v>
      </c>
      <c r="L260" t="s">
        <v>1108</v>
      </c>
      <c r="M260" t="s">
        <v>824</v>
      </c>
      <c r="N260" t="s">
        <v>891</v>
      </c>
      <c r="O260" t="s">
        <v>951</v>
      </c>
      <c r="Q260" t="s">
        <v>21</v>
      </c>
      <c r="R260" t="s">
        <v>733</v>
      </c>
      <c r="S260" t="s">
        <v>25</v>
      </c>
      <c r="T260" t="s">
        <v>27</v>
      </c>
      <c r="U260" t="s">
        <v>30</v>
      </c>
    </row>
    <row r="261" spans="1:21" x14ac:dyDescent="0.2">
      <c r="A261" s="25">
        <v>44896</v>
      </c>
      <c r="B261" t="s">
        <v>2225</v>
      </c>
      <c r="C261" t="s">
        <v>760</v>
      </c>
      <c r="D261" t="s">
        <v>800</v>
      </c>
      <c r="E261" t="s">
        <v>950</v>
      </c>
      <c r="F261" t="s">
        <v>45</v>
      </c>
      <c r="G261" t="s">
        <v>1021</v>
      </c>
      <c r="H261" t="s">
        <v>28</v>
      </c>
      <c r="I261" t="s">
        <v>29</v>
      </c>
      <c r="J261" t="s">
        <v>29</v>
      </c>
      <c r="K261">
        <v>3</v>
      </c>
      <c r="L261" t="s">
        <v>1108</v>
      </c>
      <c r="M261" t="s">
        <v>824</v>
      </c>
      <c r="N261" t="s">
        <v>891</v>
      </c>
      <c r="O261" t="s">
        <v>951</v>
      </c>
      <c r="Q261" t="s">
        <v>21</v>
      </c>
      <c r="R261" t="s">
        <v>733</v>
      </c>
      <c r="S261" t="s">
        <v>25</v>
      </c>
      <c r="T261" t="s">
        <v>27</v>
      </c>
      <c r="U261" t="s">
        <v>30</v>
      </c>
    </row>
    <row r="262" spans="1:21" x14ac:dyDescent="0.2">
      <c r="A262" s="25">
        <v>44896</v>
      </c>
      <c r="B262" t="s">
        <v>2226</v>
      </c>
      <c r="C262" t="s">
        <v>760</v>
      </c>
      <c r="D262" t="s">
        <v>801</v>
      </c>
      <c r="E262" t="s">
        <v>950</v>
      </c>
      <c r="F262" t="s">
        <v>45</v>
      </c>
      <c r="G262" t="s">
        <v>1021</v>
      </c>
      <c r="H262" t="s">
        <v>28</v>
      </c>
      <c r="I262" t="s">
        <v>29</v>
      </c>
      <c r="J262" t="s">
        <v>29</v>
      </c>
      <c r="K262">
        <v>3</v>
      </c>
      <c r="L262" t="s">
        <v>1108</v>
      </c>
      <c r="M262" t="s">
        <v>824</v>
      </c>
      <c r="N262" t="s">
        <v>891</v>
      </c>
      <c r="O262" t="s">
        <v>951</v>
      </c>
      <c r="Q262" t="s">
        <v>21</v>
      </c>
      <c r="R262" t="s">
        <v>733</v>
      </c>
      <c r="S262" t="s">
        <v>25</v>
      </c>
      <c r="T262" t="s">
        <v>27</v>
      </c>
      <c r="U262" t="s">
        <v>30</v>
      </c>
    </row>
    <row r="263" spans="1:21" x14ac:dyDescent="0.2">
      <c r="A263" s="25">
        <v>44896</v>
      </c>
      <c r="B263" t="s">
        <v>2227</v>
      </c>
      <c r="C263" t="s">
        <v>760</v>
      </c>
      <c r="D263" t="s">
        <v>802</v>
      </c>
      <c r="E263" t="s">
        <v>950</v>
      </c>
      <c r="F263" t="s">
        <v>45</v>
      </c>
      <c r="G263" t="s">
        <v>1021</v>
      </c>
      <c r="H263" t="s">
        <v>28</v>
      </c>
      <c r="I263" t="s">
        <v>29</v>
      </c>
      <c r="J263" t="s">
        <v>29</v>
      </c>
      <c r="K263">
        <v>3</v>
      </c>
      <c r="L263" t="s">
        <v>1108</v>
      </c>
      <c r="M263" t="s">
        <v>824</v>
      </c>
      <c r="N263" t="s">
        <v>891</v>
      </c>
      <c r="O263" t="s">
        <v>951</v>
      </c>
      <c r="Q263" t="s">
        <v>21</v>
      </c>
      <c r="R263" t="s">
        <v>733</v>
      </c>
      <c r="S263" t="s">
        <v>25</v>
      </c>
      <c r="T263" t="s">
        <v>27</v>
      </c>
      <c r="U263" t="s">
        <v>30</v>
      </c>
    </row>
    <row r="264" spans="1:21" x14ac:dyDescent="0.2">
      <c r="A264" s="25">
        <v>44896</v>
      </c>
      <c r="B264" t="s">
        <v>2228</v>
      </c>
      <c r="C264" t="s">
        <v>760</v>
      </c>
      <c r="D264" t="s">
        <v>803</v>
      </c>
      <c r="E264" t="s">
        <v>950</v>
      </c>
      <c r="F264" t="s">
        <v>45</v>
      </c>
      <c r="G264" t="s">
        <v>1021</v>
      </c>
      <c r="H264" t="s">
        <v>28</v>
      </c>
      <c r="I264" t="s">
        <v>29</v>
      </c>
      <c r="J264" t="s">
        <v>29</v>
      </c>
      <c r="K264">
        <v>3</v>
      </c>
      <c r="L264" t="s">
        <v>1108</v>
      </c>
      <c r="M264" t="s">
        <v>824</v>
      </c>
      <c r="N264" t="s">
        <v>891</v>
      </c>
      <c r="O264" t="s">
        <v>951</v>
      </c>
      <c r="Q264" t="s">
        <v>21</v>
      </c>
      <c r="R264" t="s">
        <v>733</v>
      </c>
      <c r="S264" t="s">
        <v>25</v>
      </c>
      <c r="T264" t="s">
        <v>27</v>
      </c>
      <c r="U264" t="s">
        <v>30</v>
      </c>
    </row>
    <row r="265" spans="1:21" x14ac:dyDescent="0.2">
      <c r="A265" s="25">
        <v>44896</v>
      </c>
      <c r="B265" t="s">
        <v>2229</v>
      </c>
      <c r="C265" t="s">
        <v>760</v>
      </c>
      <c r="D265" t="s">
        <v>804</v>
      </c>
      <c r="E265" t="s">
        <v>950</v>
      </c>
      <c r="F265" t="s">
        <v>45</v>
      </c>
      <c r="G265" t="s">
        <v>1021</v>
      </c>
      <c r="H265" t="s">
        <v>28</v>
      </c>
      <c r="I265" t="s">
        <v>29</v>
      </c>
      <c r="J265" t="s">
        <v>29</v>
      </c>
      <c r="K265">
        <v>3</v>
      </c>
      <c r="L265" t="s">
        <v>1108</v>
      </c>
      <c r="M265" t="s">
        <v>824</v>
      </c>
      <c r="N265" t="s">
        <v>891</v>
      </c>
      <c r="O265" t="s">
        <v>951</v>
      </c>
      <c r="Q265" t="s">
        <v>21</v>
      </c>
      <c r="R265" t="s">
        <v>733</v>
      </c>
      <c r="S265" t="s">
        <v>25</v>
      </c>
      <c r="T265" t="s">
        <v>27</v>
      </c>
      <c r="U265" t="s">
        <v>30</v>
      </c>
    </row>
    <row r="266" spans="1:21" x14ac:dyDescent="0.2">
      <c r="A266" s="25">
        <v>44896</v>
      </c>
      <c r="B266" t="s">
        <v>2230</v>
      </c>
      <c r="C266" t="s">
        <v>760</v>
      </c>
      <c r="D266" t="s">
        <v>805</v>
      </c>
      <c r="E266" t="s">
        <v>950</v>
      </c>
      <c r="F266" t="s">
        <v>45</v>
      </c>
      <c r="G266" t="s">
        <v>1021</v>
      </c>
      <c r="H266" t="s">
        <v>28</v>
      </c>
      <c r="I266" t="s">
        <v>29</v>
      </c>
      <c r="J266" t="s">
        <v>29</v>
      </c>
      <c r="K266">
        <v>3</v>
      </c>
      <c r="L266" t="s">
        <v>1108</v>
      </c>
      <c r="M266" t="s">
        <v>824</v>
      </c>
      <c r="N266" t="s">
        <v>891</v>
      </c>
      <c r="O266" t="s">
        <v>951</v>
      </c>
      <c r="Q266" t="s">
        <v>21</v>
      </c>
      <c r="R266" t="s">
        <v>733</v>
      </c>
      <c r="S266" t="s">
        <v>25</v>
      </c>
      <c r="T266" t="s">
        <v>27</v>
      </c>
      <c r="U266" t="s">
        <v>30</v>
      </c>
    </row>
    <row r="267" spans="1:21" x14ac:dyDescent="0.2">
      <c r="A267" s="25">
        <v>44896</v>
      </c>
      <c r="B267" t="s">
        <v>2231</v>
      </c>
      <c r="C267" t="s">
        <v>760</v>
      </c>
      <c r="D267" t="s">
        <v>806</v>
      </c>
      <c r="E267" t="s">
        <v>950</v>
      </c>
      <c r="F267" t="s">
        <v>45</v>
      </c>
      <c r="G267" t="s">
        <v>1021</v>
      </c>
      <c r="H267" t="s">
        <v>28</v>
      </c>
      <c r="I267" t="s">
        <v>29</v>
      </c>
      <c r="J267" t="s">
        <v>29</v>
      </c>
      <c r="K267">
        <v>3</v>
      </c>
      <c r="L267" t="s">
        <v>1108</v>
      </c>
      <c r="M267" t="s">
        <v>824</v>
      </c>
      <c r="N267" t="s">
        <v>891</v>
      </c>
      <c r="O267" t="s">
        <v>951</v>
      </c>
      <c r="Q267" t="s">
        <v>21</v>
      </c>
      <c r="R267" t="s">
        <v>733</v>
      </c>
      <c r="S267" t="s">
        <v>25</v>
      </c>
      <c r="T267" t="s">
        <v>27</v>
      </c>
      <c r="U267" t="s">
        <v>30</v>
      </c>
    </row>
    <row r="268" spans="1:21" x14ac:dyDescent="0.2">
      <c r="A268" s="25">
        <v>44896</v>
      </c>
      <c r="B268" t="s">
        <v>2232</v>
      </c>
      <c r="C268" t="s">
        <v>760</v>
      </c>
      <c r="D268" t="s">
        <v>807</v>
      </c>
      <c r="E268" t="s">
        <v>950</v>
      </c>
      <c r="F268" t="s">
        <v>45</v>
      </c>
      <c r="G268" t="s">
        <v>1021</v>
      </c>
      <c r="H268" t="s">
        <v>28</v>
      </c>
      <c r="I268" t="s">
        <v>29</v>
      </c>
      <c r="J268" t="s">
        <v>29</v>
      </c>
      <c r="K268">
        <v>3</v>
      </c>
      <c r="L268" t="s">
        <v>1108</v>
      </c>
      <c r="M268" t="s">
        <v>824</v>
      </c>
      <c r="N268" t="s">
        <v>891</v>
      </c>
      <c r="O268" t="s">
        <v>951</v>
      </c>
      <c r="Q268" t="s">
        <v>21</v>
      </c>
      <c r="R268" t="s">
        <v>733</v>
      </c>
      <c r="S268" t="s">
        <v>25</v>
      </c>
      <c r="T268" t="s">
        <v>27</v>
      </c>
      <c r="U268" t="s">
        <v>30</v>
      </c>
    </row>
    <row r="269" spans="1:21" x14ac:dyDescent="0.2">
      <c r="A269" s="25">
        <v>44896</v>
      </c>
      <c r="B269" t="s">
        <v>2233</v>
      </c>
      <c r="C269" t="s">
        <v>760</v>
      </c>
      <c r="D269" t="s">
        <v>808</v>
      </c>
      <c r="E269" t="s">
        <v>950</v>
      </c>
      <c r="F269" t="s">
        <v>45</v>
      </c>
      <c r="G269" t="s">
        <v>1021</v>
      </c>
      <c r="H269" t="s">
        <v>28</v>
      </c>
      <c r="I269" t="s">
        <v>29</v>
      </c>
      <c r="J269" t="s">
        <v>29</v>
      </c>
      <c r="K269">
        <v>3</v>
      </c>
      <c r="L269" t="s">
        <v>1108</v>
      </c>
      <c r="M269" t="s">
        <v>824</v>
      </c>
      <c r="N269" t="s">
        <v>891</v>
      </c>
      <c r="O269" t="s">
        <v>951</v>
      </c>
      <c r="Q269" t="s">
        <v>21</v>
      </c>
      <c r="R269" t="s">
        <v>733</v>
      </c>
      <c r="S269" t="s">
        <v>25</v>
      </c>
      <c r="T269" t="s">
        <v>27</v>
      </c>
      <c r="U269" t="s">
        <v>30</v>
      </c>
    </row>
    <row r="270" spans="1:21" x14ac:dyDescent="0.2">
      <c r="A270" s="25">
        <v>44896</v>
      </c>
      <c r="B270" t="s">
        <v>2234</v>
      </c>
      <c r="C270" t="s">
        <v>760</v>
      </c>
      <c r="D270" t="s">
        <v>809</v>
      </c>
      <c r="E270" t="s">
        <v>950</v>
      </c>
      <c r="F270" t="s">
        <v>45</v>
      </c>
      <c r="G270" t="s">
        <v>1021</v>
      </c>
      <c r="H270" t="s">
        <v>28</v>
      </c>
      <c r="I270" t="s">
        <v>29</v>
      </c>
      <c r="J270" t="s">
        <v>29</v>
      </c>
      <c r="K270">
        <v>3</v>
      </c>
      <c r="L270" t="s">
        <v>1108</v>
      </c>
      <c r="M270" t="s">
        <v>824</v>
      </c>
      <c r="N270" t="s">
        <v>891</v>
      </c>
      <c r="O270" t="s">
        <v>951</v>
      </c>
      <c r="Q270" t="s">
        <v>21</v>
      </c>
      <c r="R270" t="s">
        <v>733</v>
      </c>
      <c r="S270" t="s">
        <v>25</v>
      </c>
      <c r="T270" t="s">
        <v>27</v>
      </c>
      <c r="U270" t="s">
        <v>30</v>
      </c>
    </row>
    <row r="271" spans="1:21" x14ac:dyDescent="0.2">
      <c r="A271" s="25">
        <v>44896</v>
      </c>
      <c r="B271" t="s">
        <v>2235</v>
      </c>
      <c r="C271" t="s">
        <v>760</v>
      </c>
      <c r="D271" t="s">
        <v>810</v>
      </c>
      <c r="E271" t="s">
        <v>950</v>
      </c>
      <c r="F271" t="s">
        <v>45</v>
      </c>
      <c r="G271" t="s">
        <v>1021</v>
      </c>
      <c r="H271" t="s">
        <v>28</v>
      </c>
      <c r="I271" t="s">
        <v>29</v>
      </c>
      <c r="J271" t="s">
        <v>29</v>
      </c>
      <c r="K271">
        <v>3</v>
      </c>
      <c r="L271" t="s">
        <v>1108</v>
      </c>
      <c r="M271" t="s">
        <v>824</v>
      </c>
      <c r="N271" t="s">
        <v>891</v>
      </c>
      <c r="O271" t="s">
        <v>951</v>
      </c>
      <c r="Q271" t="s">
        <v>21</v>
      </c>
      <c r="R271" t="s">
        <v>733</v>
      </c>
      <c r="S271" t="s">
        <v>25</v>
      </c>
      <c r="T271" t="s">
        <v>27</v>
      </c>
      <c r="U271" t="s">
        <v>30</v>
      </c>
    </row>
    <row r="272" spans="1:21" x14ac:dyDescent="0.2">
      <c r="A272" s="25">
        <v>44896</v>
      </c>
      <c r="B272" t="s">
        <v>2236</v>
      </c>
      <c r="C272" t="s">
        <v>760</v>
      </c>
      <c r="D272" t="s">
        <v>811</v>
      </c>
      <c r="E272" t="s">
        <v>950</v>
      </c>
      <c r="F272" t="s">
        <v>45</v>
      </c>
      <c r="G272" t="s">
        <v>1021</v>
      </c>
      <c r="H272" t="s">
        <v>28</v>
      </c>
      <c r="I272" t="s">
        <v>29</v>
      </c>
      <c r="J272" t="s">
        <v>29</v>
      </c>
      <c r="K272">
        <v>3</v>
      </c>
      <c r="L272" t="s">
        <v>1108</v>
      </c>
      <c r="M272" t="s">
        <v>824</v>
      </c>
      <c r="N272" t="s">
        <v>891</v>
      </c>
      <c r="O272" t="s">
        <v>951</v>
      </c>
      <c r="Q272" t="s">
        <v>21</v>
      </c>
      <c r="R272" t="s">
        <v>733</v>
      </c>
      <c r="S272" t="s">
        <v>25</v>
      </c>
      <c r="T272" t="s">
        <v>27</v>
      </c>
      <c r="U272" t="s">
        <v>30</v>
      </c>
    </row>
    <row r="273" spans="1:21" x14ac:dyDescent="0.2">
      <c r="A273" s="25">
        <v>44896</v>
      </c>
      <c r="B273" t="s">
        <v>2237</v>
      </c>
      <c r="C273" t="s">
        <v>760</v>
      </c>
      <c r="D273" t="s">
        <v>812</v>
      </c>
      <c r="E273" t="s">
        <v>950</v>
      </c>
      <c r="F273" t="s">
        <v>45</v>
      </c>
      <c r="G273" t="s">
        <v>1021</v>
      </c>
      <c r="H273" t="s">
        <v>28</v>
      </c>
      <c r="I273" t="s">
        <v>29</v>
      </c>
      <c r="J273" t="s">
        <v>29</v>
      </c>
      <c r="K273">
        <v>3</v>
      </c>
      <c r="L273" t="s">
        <v>1108</v>
      </c>
      <c r="M273" t="s">
        <v>824</v>
      </c>
      <c r="N273" t="s">
        <v>891</v>
      </c>
      <c r="O273" t="s">
        <v>951</v>
      </c>
      <c r="Q273" t="s">
        <v>21</v>
      </c>
      <c r="R273" t="s">
        <v>733</v>
      </c>
      <c r="S273" t="s">
        <v>25</v>
      </c>
      <c r="T273" t="s">
        <v>27</v>
      </c>
      <c r="U273" t="s">
        <v>30</v>
      </c>
    </row>
    <row r="274" spans="1:21" x14ac:dyDescent="0.2">
      <c r="A274" s="25">
        <v>44896</v>
      </c>
      <c r="B274" t="s">
        <v>2238</v>
      </c>
      <c r="C274" t="s">
        <v>760</v>
      </c>
      <c r="D274" t="s">
        <v>813</v>
      </c>
      <c r="E274" t="s">
        <v>950</v>
      </c>
      <c r="F274" t="s">
        <v>45</v>
      </c>
      <c r="G274" t="s">
        <v>1021</v>
      </c>
      <c r="H274" t="s">
        <v>28</v>
      </c>
      <c r="I274" t="s">
        <v>29</v>
      </c>
      <c r="J274" t="s">
        <v>29</v>
      </c>
      <c r="K274">
        <v>3</v>
      </c>
      <c r="L274" t="s">
        <v>1108</v>
      </c>
      <c r="M274" t="s">
        <v>824</v>
      </c>
      <c r="N274" t="s">
        <v>891</v>
      </c>
      <c r="O274" t="s">
        <v>951</v>
      </c>
      <c r="Q274" t="s">
        <v>21</v>
      </c>
      <c r="R274" t="s">
        <v>27</v>
      </c>
      <c r="S274" t="s">
        <v>25</v>
      </c>
      <c r="T274" t="s">
        <v>27</v>
      </c>
      <c r="U274" t="s">
        <v>30</v>
      </c>
    </row>
    <row r="275" spans="1:21" x14ac:dyDescent="0.2">
      <c r="A275" s="25">
        <v>44896</v>
      </c>
      <c r="B275" t="s">
        <v>2239</v>
      </c>
      <c r="C275" t="s">
        <v>760</v>
      </c>
      <c r="D275" t="s">
        <v>814</v>
      </c>
      <c r="E275" t="s">
        <v>950</v>
      </c>
      <c r="F275" t="s">
        <v>45</v>
      </c>
      <c r="G275" t="s">
        <v>1021</v>
      </c>
      <c r="H275" t="s">
        <v>28</v>
      </c>
      <c r="I275" t="s">
        <v>29</v>
      </c>
      <c r="J275" t="s">
        <v>29</v>
      </c>
      <c r="K275">
        <v>3</v>
      </c>
      <c r="L275" t="s">
        <v>1108</v>
      </c>
      <c r="M275" t="s">
        <v>824</v>
      </c>
      <c r="N275" t="s">
        <v>891</v>
      </c>
      <c r="O275" t="s">
        <v>951</v>
      </c>
      <c r="Q275" t="s">
        <v>21</v>
      </c>
      <c r="R275" t="s">
        <v>27</v>
      </c>
      <c r="S275" t="s">
        <v>25</v>
      </c>
      <c r="T275" t="s">
        <v>27</v>
      </c>
      <c r="U275" t="s">
        <v>30</v>
      </c>
    </row>
    <row r="276" spans="1:21" x14ac:dyDescent="0.2">
      <c r="A276" s="25">
        <v>44896</v>
      </c>
      <c r="B276" t="s">
        <v>2240</v>
      </c>
      <c r="C276" t="s">
        <v>760</v>
      </c>
      <c r="D276" t="s">
        <v>815</v>
      </c>
      <c r="E276" t="s">
        <v>950</v>
      </c>
      <c r="F276" t="s">
        <v>45</v>
      </c>
      <c r="G276" t="s">
        <v>1021</v>
      </c>
      <c r="H276" t="s">
        <v>28</v>
      </c>
      <c r="I276" t="s">
        <v>29</v>
      </c>
      <c r="J276" t="s">
        <v>29</v>
      </c>
      <c r="K276">
        <v>3</v>
      </c>
      <c r="L276" t="s">
        <v>1108</v>
      </c>
      <c r="M276" t="s">
        <v>824</v>
      </c>
      <c r="N276" t="s">
        <v>891</v>
      </c>
      <c r="O276" t="s">
        <v>951</v>
      </c>
      <c r="Q276" t="s">
        <v>21</v>
      </c>
      <c r="R276" t="s">
        <v>27</v>
      </c>
      <c r="S276" t="s">
        <v>25</v>
      </c>
      <c r="T276" t="s">
        <v>27</v>
      </c>
      <c r="U276" t="s">
        <v>30</v>
      </c>
    </row>
    <row r="277" spans="1:21" x14ac:dyDescent="0.2">
      <c r="A277" s="25">
        <v>44896</v>
      </c>
      <c r="B277" t="s">
        <v>2241</v>
      </c>
      <c r="C277" t="s">
        <v>760</v>
      </c>
      <c r="D277" t="s">
        <v>816</v>
      </c>
      <c r="E277" t="s">
        <v>952</v>
      </c>
      <c r="F277" t="s">
        <v>26</v>
      </c>
      <c r="G277" t="s">
        <v>939</v>
      </c>
      <c r="H277" t="s">
        <v>40</v>
      </c>
      <c r="I277" t="s">
        <v>29</v>
      </c>
      <c r="J277" t="s">
        <v>29</v>
      </c>
      <c r="K277">
        <v>3</v>
      </c>
      <c r="L277" t="s">
        <v>1108</v>
      </c>
      <c r="M277" t="s">
        <v>824</v>
      </c>
      <c r="N277" t="s">
        <v>891</v>
      </c>
      <c r="O277" t="s">
        <v>953</v>
      </c>
      <c r="Q277" t="s">
        <v>21</v>
      </c>
      <c r="R277" t="s">
        <v>27</v>
      </c>
      <c r="S277" t="s">
        <v>25</v>
      </c>
      <c r="T277" t="s">
        <v>27</v>
      </c>
      <c r="U277" t="s">
        <v>30</v>
      </c>
    </row>
    <row r="278" spans="1:21" x14ac:dyDescent="0.2">
      <c r="A278" s="25">
        <v>45641</v>
      </c>
      <c r="B278" t="s">
        <v>2013</v>
      </c>
      <c r="C278" t="s">
        <v>760</v>
      </c>
      <c r="D278" t="s">
        <v>2078</v>
      </c>
      <c r="E278" t="s">
        <v>954</v>
      </c>
      <c r="F278" t="s">
        <v>26</v>
      </c>
      <c r="G278" t="s">
        <v>818</v>
      </c>
      <c r="H278" t="s">
        <v>28</v>
      </c>
      <c r="I278" t="s">
        <v>32</v>
      </c>
      <c r="J278" t="s">
        <v>32</v>
      </c>
      <c r="K278">
        <v>2</v>
      </c>
      <c r="L278" t="s">
        <v>1103</v>
      </c>
      <c r="M278" t="s">
        <v>824</v>
      </c>
      <c r="N278" t="s">
        <v>891</v>
      </c>
      <c r="O278" t="s">
        <v>888</v>
      </c>
      <c r="Q278" t="s">
        <v>21</v>
      </c>
      <c r="R278" t="s">
        <v>744</v>
      </c>
      <c r="S278" t="s">
        <v>25</v>
      </c>
      <c r="T278" t="s">
        <v>27</v>
      </c>
      <c r="U278" t="s">
        <v>30</v>
      </c>
    </row>
    <row r="279" spans="1:21" x14ac:dyDescent="0.2">
      <c r="A279" s="25">
        <v>45641</v>
      </c>
      <c r="B279" t="s">
        <v>2012</v>
      </c>
      <c r="C279" t="s">
        <v>760</v>
      </c>
      <c r="D279" t="s">
        <v>2079</v>
      </c>
      <c r="E279" t="s">
        <v>955</v>
      </c>
      <c r="F279" t="s">
        <v>26</v>
      </c>
      <c r="G279" t="s">
        <v>818</v>
      </c>
      <c r="H279" t="s">
        <v>28</v>
      </c>
      <c r="I279" t="s">
        <v>32</v>
      </c>
      <c r="J279" t="s">
        <v>32</v>
      </c>
      <c r="K279">
        <v>2</v>
      </c>
      <c r="L279" t="s">
        <v>1103</v>
      </c>
      <c r="M279" t="s">
        <v>824</v>
      </c>
      <c r="N279" t="s">
        <v>825</v>
      </c>
      <c r="O279" t="s">
        <v>888</v>
      </c>
      <c r="Q279" t="s">
        <v>21</v>
      </c>
      <c r="R279" t="s">
        <v>744</v>
      </c>
      <c r="S279" t="s">
        <v>25</v>
      </c>
      <c r="T279" t="s">
        <v>27</v>
      </c>
      <c r="U279" t="s">
        <v>30</v>
      </c>
    </row>
    <row r="280" spans="1:21" x14ac:dyDescent="0.2">
      <c r="A280" s="25">
        <v>45641</v>
      </c>
      <c r="B280" t="s">
        <v>2080</v>
      </c>
      <c r="C280" t="s">
        <v>761</v>
      </c>
      <c r="D280" t="s">
        <v>2103</v>
      </c>
      <c r="E280" t="s">
        <v>956</v>
      </c>
      <c r="F280" t="s">
        <v>26</v>
      </c>
      <c r="G280" t="s">
        <v>818</v>
      </c>
      <c r="H280" t="s">
        <v>28</v>
      </c>
      <c r="I280" t="s">
        <v>32</v>
      </c>
      <c r="J280" t="s">
        <v>32</v>
      </c>
      <c r="K280">
        <v>2</v>
      </c>
      <c r="L280" t="s">
        <v>1103</v>
      </c>
      <c r="M280" t="s">
        <v>824</v>
      </c>
      <c r="N280" t="s">
        <v>825</v>
      </c>
      <c r="O280" t="s">
        <v>888</v>
      </c>
      <c r="Q280" t="s">
        <v>21</v>
      </c>
      <c r="R280" t="s">
        <v>744</v>
      </c>
      <c r="S280" t="s">
        <v>25</v>
      </c>
      <c r="T280" t="s">
        <v>27</v>
      </c>
      <c r="U280" t="s">
        <v>30</v>
      </c>
    </row>
    <row r="281" spans="1:21" x14ac:dyDescent="0.2">
      <c r="A281" s="25">
        <v>45641</v>
      </c>
      <c r="B281" t="s">
        <v>2081</v>
      </c>
      <c r="C281" t="s">
        <v>761</v>
      </c>
      <c r="D281" t="s">
        <v>2104</v>
      </c>
      <c r="E281" t="s">
        <v>957</v>
      </c>
      <c r="F281" t="s">
        <v>26</v>
      </c>
      <c r="G281" t="s">
        <v>818</v>
      </c>
      <c r="H281" t="s">
        <v>28</v>
      </c>
      <c r="I281" t="s">
        <v>32</v>
      </c>
      <c r="J281" t="s">
        <v>32</v>
      </c>
      <c r="K281">
        <v>2</v>
      </c>
      <c r="L281" t="s">
        <v>1103</v>
      </c>
      <c r="M281" t="s">
        <v>824</v>
      </c>
      <c r="N281" t="s">
        <v>825</v>
      </c>
      <c r="O281" t="s">
        <v>37</v>
      </c>
      <c r="P281" t="s">
        <v>958</v>
      </c>
      <c r="Q281" t="s">
        <v>21</v>
      </c>
      <c r="R281" t="s">
        <v>744</v>
      </c>
      <c r="S281" t="s">
        <v>47</v>
      </c>
      <c r="T281" t="s">
        <v>27</v>
      </c>
      <c r="U281" t="s">
        <v>30</v>
      </c>
    </row>
    <row r="282" spans="1:21" x14ac:dyDescent="0.2">
      <c r="A282" s="25">
        <v>45641</v>
      </c>
      <c r="B282" t="s">
        <v>2082</v>
      </c>
      <c r="C282" t="s">
        <v>761</v>
      </c>
      <c r="D282" t="s">
        <v>2105</v>
      </c>
      <c r="E282" t="s">
        <v>959</v>
      </c>
      <c r="F282" t="s">
        <v>26</v>
      </c>
      <c r="G282" t="s">
        <v>818</v>
      </c>
      <c r="H282" t="s">
        <v>28</v>
      </c>
      <c r="I282" t="s">
        <v>32</v>
      </c>
      <c r="J282" t="s">
        <v>32</v>
      </c>
      <c r="K282">
        <v>2</v>
      </c>
      <c r="L282" t="s">
        <v>1103</v>
      </c>
      <c r="M282" t="s">
        <v>824</v>
      </c>
      <c r="N282" t="s">
        <v>825</v>
      </c>
      <c r="O282" t="s">
        <v>37</v>
      </c>
      <c r="P282" t="s">
        <v>960</v>
      </c>
      <c r="Q282" t="s">
        <v>21</v>
      </c>
      <c r="R282" t="s">
        <v>744</v>
      </c>
      <c r="S282" t="s">
        <v>47</v>
      </c>
      <c r="T282" t="s">
        <v>27</v>
      </c>
      <c r="U282" t="s">
        <v>30</v>
      </c>
    </row>
    <row r="283" spans="1:21" x14ac:dyDescent="0.2">
      <c r="A283" s="25">
        <v>45641</v>
      </c>
      <c r="B283" t="s">
        <v>2083</v>
      </c>
      <c r="C283" t="s">
        <v>761</v>
      </c>
      <c r="D283" t="s">
        <v>2106</v>
      </c>
      <c r="E283" t="s">
        <v>961</v>
      </c>
      <c r="F283" t="s">
        <v>26</v>
      </c>
      <c r="G283" t="s">
        <v>818</v>
      </c>
      <c r="H283" t="s">
        <v>28</v>
      </c>
      <c r="I283" t="s">
        <v>32</v>
      </c>
      <c r="J283" t="s">
        <v>32</v>
      </c>
      <c r="K283">
        <v>2</v>
      </c>
      <c r="L283" t="s">
        <v>1103</v>
      </c>
      <c r="M283" t="s">
        <v>824</v>
      </c>
      <c r="N283" t="s">
        <v>825</v>
      </c>
      <c r="O283" t="s">
        <v>37</v>
      </c>
      <c r="P283" t="s">
        <v>960</v>
      </c>
      <c r="Q283" t="s">
        <v>21</v>
      </c>
      <c r="R283" t="s">
        <v>744</v>
      </c>
      <c r="S283" t="s">
        <v>47</v>
      </c>
      <c r="T283" t="s">
        <v>27</v>
      </c>
      <c r="U283" t="s">
        <v>30</v>
      </c>
    </row>
    <row r="284" spans="1:21" x14ac:dyDescent="0.2">
      <c r="A284" s="25">
        <v>45641</v>
      </c>
      <c r="B284" t="s">
        <v>2084</v>
      </c>
      <c r="C284" t="s">
        <v>761</v>
      </c>
      <c r="D284" t="s">
        <v>2107</v>
      </c>
      <c r="E284" t="s">
        <v>962</v>
      </c>
      <c r="F284" t="s">
        <v>26</v>
      </c>
      <c r="G284" t="s">
        <v>818</v>
      </c>
      <c r="H284" t="s">
        <v>28</v>
      </c>
      <c r="I284" t="s">
        <v>32</v>
      </c>
      <c r="J284" t="s">
        <v>32</v>
      </c>
      <c r="K284">
        <v>2</v>
      </c>
      <c r="L284" t="s">
        <v>1103</v>
      </c>
      <c r="M284" t="s">
        <v>824</v>
      </c>
      <c r="N284" t="s">
        <v>825</v>
      </c>
      <c r="O284" t="s">
        <v>37</v>
      </c>
      <c r="P284" t="s">
        <v>960</v>
      </c>
      <c r="Q284" t="s">
        <v>21</v>
      </c>
      <c r="R284" t="s">
        <v>744</v>
      </c>
      <c r="S284" t="s">
        <v>47</v>
      </c>
      <c r="T284" t="s">
        <v>27</v>
      </c>
      <c r="U284" t="s">
        <v>30</v>
      </c>
    </row>
    <row r="285" spans="1:21" x14ac:dyDescent="0.2">
      <c r="A285" s="25">
        <v>45641</v>
      </c>
      <c r="B285" t="s">
        <v>2085</v>
      </c>
      <c r="C285" t="s">
        <v>761</v>
      </c>
      <c r="D285" t="s">
        <v>2108</v>
      </c>
      <c r="E285" t="s">
        <v>963</v>
      </c>
      <c r="F285" t="s">
        <v>26</v>
      </c>
      <c r="G285" t="s">
        <v>818</v>
      </c>
      <c r="H285" t="s">
        <v>28</v>
      </c>
      <c r="I285" t="s">
        <v>32</v>
      </c>
      <c r="J285" t="s">
        <v>32</v>
      </c>
      <c r="K285">
        <v>2</v>
      </c>
      <c r="L285" t="s">
        <v>1103</v>
      </c>
      <c r="M285" t="s">
        <v>824</v>
      </c>
      <c r="N285" t="s">
        <v>825</v>
      </c>
      <c r="O285" t="s">
        <v>826</v>
      </c>
      <c r="P285" t="s">
        <v>827</v>
      </c>
      <c r="Q285" t="s">
        <v>21</v>
      </c>
      <c r="R285" t="s">
        <v>744</v>
      </c>
      <c r="S285" t="s">
        <v>47</v>
      </c>
      <c r="T285" t="s">
        <v>27</v>
      </c>
      <c r="U285" t="s">
        <v>30</v>
      </c>
    </row>
    <row r="286" spans="1:21" x14ac:dyDescent="0.2">
      <c r="A286" s="25">
        <v>45641</v>
      </c>
      <c r="B286" t="s">
        <v>2087</v>
      </c>
      <c r="C286" t="s">
        <v>761</v>
      </c>
      <c r="D286" t="s">
        <v>2110</v>
      </c>
      <c r="E286" t="s">
        <v>964</v>
      </c>
      <c r="F286" t="s">
        <v>26</v>
      </c>
      <c r="G286" t="s">
        <v>818</v>
      </c>
      <c r="H286" t="s">
        <v>28</v>
      </c>
      <c r="I286" t="s">
        <v>32</v>
      </c>
      <c r="J286" t="s">
        <v>32</v>
      </c>
      <c r="K286">
        <v>2</v>
      </c>
      <c r="L286" t="s">
        <v>1103</v>
      </c>
      <c r="M286" t="s">
        <v>824</v>
      </c>
      <c r="N286" t="s">
        <v>825</v>
      </c>
      <c r="O286" t="s">
        <v>37</v>
      </c>
      <c r="P286" t="s">
        <v>960</v>
      </c>
      <c r="Q286" t="s">
        <v>21</v>
      </c>
      <c r="R286" t="s">
        <v>744</v>
      </c>
      <c r="S286" t="s">
        <v>47</v>
      </c>
      <c r="T286" t="s">
        <v>27</v>
      </c>
      <c r="U286" t="s">
        <v>30</v>
      </c>
    </row>
    <row r="287" spans="1:21" x14ac:dyDescent="0.2">
      <c r="A287" s="25">
        <v>45641</v>
      </c>
      <c r="B287" t="s">
        <v>2088</v>
      </c>
      <c r="C287" t="s">
        <v>761</v>
      </c>
      <c r="D287" t="s">
        <v>2111</v>
      </c>
      <c r="E287" t="s">
        <v>965</v>
      </c>
      <c r="F287" t="s">
        <v>26</v>
      </c>
      <c r="G287" t="s">
        <v>818</v>
      </c>
      <c r="H287" t="s">
        <v>28</v>
      </c>
      <c r="I287" t="s">
        <v>32</v>
      </c>
      <c r="J287" t="s">
        <v>32</v>
      </c>
      <c r="K287">
        <v>2</v>
      </c>
      <c r="L287" t="s">
        <v>1103</v>
      </c>
      <c r="M287" t="s">
        <v>824</v>
      </c>
      <c r="N287" t="s">
        <v>825</v>
      </c>
      <c r="O287" t="s">
        <v>37</v>
      </c>
      <c r="P287" t="s">
        <v>966</v>
      </c>
      <c r="Q287" t="s">
        <v>21</v>
      </c>
      <c r="R287" t="s">
        <v>744</v>
      </c>
      <c r="S287" t="s">
        <v>47</v>
      </c>
      <c r="T287" t="s">
        <v>27</v>
      </c>
      <c r="U287" t="s">
        <v>30</v>
      </c>
    </row>
    <row r="288" spans="1:21" x14ac:dyDescent="0.2">
      <c r="A288" s="25">
        <v>45641</v>
      </c>
      <c r="B288" t="s">
        <v>2089</v>
      </c>
      <c r="C288" t="s">
        <v>761</v>
      </c>
      <c r="D288" t="s">
        <v>2112</v>
      </c>
      <c r="E288" t="s">
        <v>967</v>
      </c>
      <c r="F288" t="s">
        <v>26</v>
      </c>
      <c r="G288" t="s">
        <v>818</v>
      </c>
      <c r="H288" t="s">
        <v>28</v>
      </c>
      <c r="I288" t="s">
        <v>32</v>
      </c>
      <c r="J288" t="s">
        <v>32</v>
      </c>
      <c r="K288">
        <v>2</v>
      </c>
      <c r="L288" t="s">
        <v>1103</v>
      </c>
      <c r="M288" t="s">
        <v>824</v>
      </c>
      <c r="N288" t="s">
        <v>825</v>
      </c>
      <c r="O288" t="s">
        <v>826</v>
      </c>
      <c r="P288" t="s">
        <v>827</v>
      </c>
      <c r="Q288" t="s">
        <v>21</v>
      </c>
      <c r="R288" t="s">
        <v>744</v>
      </c>
      <c r="S288" t="s">
        <v>47</v>
      </c>
      <c r="T288" t="s">
        <v>27</v>
      </c>
      <c r="U288" t="s">
        <v>30</v>
      </c>
    </row>
    <row r="289" spans="1:25" x14ac:dyDescent="0.2">
      <c r="A289" s="25">
        <v>45641</v>
      </c>
      <c r="B289" t="s">
        <v>2090</v>
      </c>
      <c r="C289" t="s">
        <v>761</v>
      </c>
      <c r="D289" t="s">
        <v>2113</v>
      </c>
      <c r="E289" t="s">
        <v>968</v>
      </c>
      <c r="F289" t="s">
        <v>26</v>
      </c>
      <c r="G289" t="s">
        <v>818</v>
      </c>
      <c r="H289" t="s">
        <v>28</v>
      </c>
      <c r="I289" t="s">
        <v>32</v>
      </c>
      <c r="J289" t="s">
        <v>32</v>
      </c>
      <c r="K289">
        <v>2</v>
      </c>
      <c r="L289" t="s">
        <v>1103</v>
      </c>
      <c r="M289" t="s">
        <v>824</v>
      </c>
      <c r="N289" t="s">
        <v>825</v>
      </c>
      <c r="O289" t="s">
        <v>826</v>
      </c>
      <c r="P289" t="s">
        <v>969</v>
      </c>
      <c r="Q289" t="s">
        <v>21</v>
      </c>
      <c r="R289" t="s">
        <v>744</v>
      </c>
      <c r="S289" t="s">
        <v>47</v>
      </c>
      <c r="T289" t="s">
        <v>27</v>
      </c>
      <c r="U289" t="s">
        <v>30</v>
      </c>
    </row>
    <row r="290" spans="1:25" x14ac:dyDescent="0.2">
      <c r="A290" s="25">
        <v>45641</v>
      </c>
      <c r="B290" t="s">
        <v>2091</v>
      </c>
      <c r="C290" t="s">
        <v>761</v>
      </c>
      <c r="D290" t="s">
        <v>2114</v>
      </c>
      <c r="E290" t="s">
        <v>970</v>
      </c>
      <c r="F290" t="s">
        <v>26</v>
      </c>
      <c r="G290" t="s">
        <v>818</v>
      </c>
      <c r="H290" t="s">
        <v>28</v>
      </c>
      <c r="I290" t="s">
        <v>32</v>
      </c>
      <c r="J290" t="s">
        <v>32</v>
      </c>
      <c r="K290">
        <v>2</v>
      </c>
      <c r="L290" t="s">
        <v>1103</v>
      </c>
      <c r="M290" t="s">
        <v>824</v>
      </c>
      <c r="N290" t="s">
        <v>825</v>
      </c>
      <c r="O290" t="s">
        <v>826</v>
      </c>
      <c r="P290" t="s">
        <v>827</v>
      </c>
      <c r="Q290" t="s">
        <v>21</v>
      </c>
      <c r="R290" t="s">
        <v>744</v>
      </c>
      <c r="S290" t="s">
        <v>47</v>
      </c>
      <c r="T290" t="s">
        <v>27</v>
      </c>
      <c r="U290" t="s">
        <v>30</v>
      </c>
    </row>
    <row r="291" spans="1:25" x14ac:dyDescent="0.2">
      <c r="A291" s="25">
        <v>45641</v>
      </c>
      <c r="B291" t="s">
        <v>2092</v>
      </c>
      <c r="C291" t="s">
        <v>761</v>
      </c>
      <c r="D291" t="s">
        <v>2115</v>
      </c>
      <c r="E291" t="s">
        <v>971</v>
      </c>
      <c r="F291" t="s">
        <v>26</v>
      </c>
      <c r="G291" t="s">
        <v>818</v>
      </c>
      <c r="H291" t="s">
        <v>28</v>
      </c>
      <c r="I291" t="s">
        <v>32</v>
      </c>
      <c r="J291" t="s">
        <v>32</v>
      </c>
      <c r="K291">
        <v>2</v>
      </c>
      <c r="L291" t="s">
        <v>1103</v>
      </c>
      <c r="M291" t="s">
        <v>824</v>
      </c>
      <c r="N291" t="s">
        <v>825</v>
      </c>
      <c r="O291" t="s">
        <v>826</v>
      </c>
      <c r="P291" t="s">
        <v>827</v>
      </c>
      <c r="Q291" t="s">
        <v>21</v>
      </c>
      <c r="R291" t="s">
        <v>744</v>
      </c>
      <c r="S291" t="s">
        <v>47</v>
      </c>
      <c r="T291" t="s">
        <v>27</v>
      </c>
      <c r="U291" t="s">
        <v>30</v>
      </c>
    </row>
    <row r="292" spans="1:25" x14ac:dyDescent="0.2">
      <c r="A292" s="25">
        <v>45641</v>
      </c>
      <c r="B292" t="s">
        <v>2093</v>
      </c>
      <c r="C292" t="s">
        <v>761</v>
      </c>
      <c r="D292" t="s">
        <v>2116</v>
      </c>
      <c r="E292" t="s">
        <v>972</v>
      </c>
      <c r="F292" t="s">
        <v>26</v>
      </c>
      <c r="G292" t="s">
        <v>818</v>
      </c>
      <c r="H292" t="s">
        <v>28</v>
      </c>
      <c r="I292" t="s">
        <v>32</v>
      </c>
      <c r="J292" t="s">
        <v>32</v>
      </c>
      <c r="K292">
        <v>2</v>
      </c>
      <c r="L292" t="s">
        <v>1103</v>
      </c>
      <c r="M292" t="s">
        <v>824</v>
      </c>
      <c r="N292" t="s">
        <v>825</v>
      </c>
      <c r="O292" t="s">
        <v>826</v>
      </c>
      <c r="P292" t="s">
        <v>827</v>
      </c>
      <c r="Q292" t="s">
        <v>21</v>
      </c>
      <c r="R292" t="s">
        <v>744</v>
      </c>
      <c r="S292" t="s">
        <v>47</v>
      </c>
      <c r="T292" t="s">
        <v>27</v>
      </c>
      <c r="U292" t="s">
        <v>30</v>
      </c>
    </row>
    <row r="293" spans="1:25" x14ac:dyDescent="0.2">
      <c r="A293" s="25">
        <v>45641</v>
      </c>
      <c r="B293" t="s">
        <v>2094</v>
      </c>
      <c r="C293" t="s">
        <v>761</v>
      </c>
      <c r="D293" t="s">
        <v>2117</v>
      </c>
      <c r="E293" t="s">
        <v>973</v>
      </c>
      <c r="F293" t="s">
        <v>26</v>
      </c>
      <c r="G293" t="s">
        <v>818</v>
      </c>
      <c r="H293" t="s">
        <v>28</v>
      </c>
      <c r="I293" t="s">
        <v>32</v>
      </c>
      <c r="J293" t="s">
        <v>32</v>
      </c>
      <c r="K293">
        <v>2</v>
      </c>
      <c r="L293" t="s">
        <v>1103</v>
      </c>
      <c r="M293" t="s">
        <v>824</v>
      </c>
      <c r="N293" t="s">
        <v>825</v>
      </c>
      <c r="O293" t="s">
        <v>826</v>
      </c>
      <c r="P293" t="s">
        <v>827</v>
      </c>
      <c r="Q293" t="s">
        <v>21</v>
      </c>
      <c r="R293" t="s">
        <v>744</v>
      </c>
      <c r="S293" t="s">
        <v>47</v>
      </c>
      <c r="T293" t="s">
        <v>27</v>
      </c>
      <c r="U293" t="s">
        <v>30</v>
      </c>
    </row>
    <row r="294" spans="1:25" x14ac:dyDescent="0.2">
      <c r="A294" s="25">
        <v>45641</v>
      </c>
      <c r="B294" t="s">
        <v>2095</v>
      </c>
      <c r="C294" t="s">
        <v>761</v>
      </c>
      <c r="D294" t="s">
        <v>2118</v>
      </c>
      <c r="E294" t="s">
        <v>974</v>
      </c>
      <c r="F294" t="s">
        <v>26</v>
      </c>
      <c r="G294" t="s">
        <v>818</v>
      </c>
      <c r="H294" t="s">
        <v>28</v>
      </c>
      <c r="I294" t="s">
        <v>32</v>
      </c>
      <c r="J294" t="s">
        <v>32</v>
      </c>
      <c r="K294">
        <v>2</v>
      </c>
      <c r="L294" t="s">
        <v>1103</v>
      </c>
      <c r="M294" t="s">
        <v>824</v>
      </c>
      <c r="N294" t="s">
        <v>825</v>
      </c>
      <c r="O294" t="s">
        <v>826</v>
      </c>
      <c r="P294" t="s">
        <v>827</v>
      </c>
      <c r="Q294" t="s">
        <v>21</v>
      </c>
      <c r="R294" t="s">
        <v>744</v>
      </c>
      <c r="S294" t="s">
        <v>47</v>
      </c>
      <c r="T294" t="s">
        <v>27</v>
      </c>
      <c r="U294" t="s">
        <v>30</v>
      </c>
    </row>
    <row r="295" spans="1:25" x14ac:dyDescent="0.2">
      <c r="A295" s="25">
        <v>45641</v>
      </c>
      <c r="B295" t="s">
        <v>2096</v>
      </c>
      <c r="C295" t="s">
        <v>761</v>
      </c>
      <c r="D295" t="s">
        <v>2119</v>
      </c>
      <c r="E295" t="s">
        <v>975</v>
      </c>
      <c r="F295" t="s">
        <v>26</v>
      </c>
      <c r="G295" t="s">
        <v>818</v>
      </c>
      <c r="H295" t="s">
        <v>28</v>
      </c>
      <c r="I295" t="s">
        <v>32</v>
      </c>
      <c r="J295" t="s">
        <v>32</v>
      </c>
      <c r="K295">
        <v>2</v>
      </c>
      <c r="L295" t="s">
        <v>1103</v>
      </c>
      <c r="M295" t="s">
        <v>824</v>
      </c>
      <c r="N295" t="s">
        <v>825</v>
      </c>
      <c r="O295" t="s">
        <v>826</v>
      </c>
      <c r="P295" t="s">
        <v>827</v>
      </c>
      <c r="Q295" t="s">
        <v>21</v>
      </c>
      <c r="R295" t="s">
        <v>744</v>
      </c>
      <c r="S295" t="s">
        <v>47</v>
      </c>
      <c r="T295" t="s">
        <v>27</v>
      </c>
      <c r="U295" t="s">
        <v>30</v>
      </c>
    </row>
    <row r="296" spans="1:25" x14ac:dyDescent="0.2">
      <c r="A296" s="25">
        <v>45641</v>
      </c>
      <c r="B296" t="s">
        <v>2097</v>
      </c>
      <c r="C296" t="s">
        <v>761</v>
      </c>
      <c r="D296" t="s">
        <v>2120</v>
      </c>
      <c r="E296" t="s">
        <v>976</v>
      </c>
      <c r="F296" t="s">
        <v>26</v>
      </c>
      <c r="G296" t="s">
        <v>818</v>
      </c>
      <c r="H296" t="s">
        <v>28</v>
      </c>
      <c r="I296" t="s">
        <v>32</v>
      </c>
      <c r="J296" t="s">
        <v>32</v>
      </c>
      <c r="K296">
        <v>2</v>
      </c>
      <c r="L296" t="s">
        <v>1103</v>
      </c>
      <c r="M296" t="s">
        <v>824</v>
      </c>
      <c r="N296" t="s">
        <v>825</v>
      </c>
      <c r="O296" t="s">
        <v>826</v>
      </c>
      <c r="P296" t="s">
        <v>827</v>
      </c>
      <c r="Q296" t="s">
        <v>21</v>
      </c>
      <c r="R296" t="s">
        <v>744</v>
      </c>
      <c r="S296" t="s">
        <v>47</v>
      </c>
      <c r="T296" t="s">
        <v>27</v>
      </c>
      <c r="U296" t="s">
        <v>30</v>
      </c>
    </row>
    <row r="297" spans="1:25" x14ac:dyDescent="0.2">
      <c r="A297" s="25">
        <v>45641</v>
      </c>
      <c r="B297" t="s">
        <v>2098</v>
      </c>
      <c r="C297" t="s">
        <v>761</v>
      </c>
      <c r="D297" t="s">
        <v>2121</v>
      </c>
      <c r="E297" t="s">
        <v>977</v>
      </c>
      <c r="F297" t="s">
        <v>26</v>
      </c>
      <c r="G297" t="s">
        <v>818</v>
      </c>
      <c r="H297" t="s">
        <v>28</v>
      </c>
      <c r="I297" t="s">
        <v>32</v>
      </c>
      <c r="J297" t="s">
        <v>32</v>
      </c>
      <c r="K297">
        <v>2</v>
      </c>
      <c r="L297" t="s">
        <v>1103</v>
      </c>
      <c r="M297" t="s">
        <v>824</v>
      </c>
      <c r="N297" t="s">
        <v>825</v>
      </c>
      <c r="O297" t="s">
        <v>826</v>
      </c>
      <c r="P297" t="s">
        <v>827</v>
      </c>
      <c r="Q297" t="s">
        <v>21</v>
      </c>
      <c r="R297" t="s">
        <v>744</v>
      </c>
      <c r="S297" t="s">
        <v>47</v>
      </c>
      <c r="T297" t="s">
        <v>27</v>
      </c>
      <c r="U297" t="s">
        <v>30</v>
      </c>
    </row>
    <row r="298" spans="1:25" x14ac:dyDescent="0.2">
      <c r="A298" s="25">
        <v>45641</v>
      </c>
      <c r="B298" t="s">
        <v>2099</v>
      </c>
      <c r="C298" t="s">
        <v>761</v>
      </c>
      <c r="D298" t="s">
        <v>2122</v>
      </c>
      <c r="E298" t="s">
        <v>817</v>
      </c>
      <c r="F298" t="s">
        <v>26</v>
      </c>
      <c r="G298" t="s">
        <v>818</v>
      </c>
      <c r="H298" t="s">
        <v>28</v>
      </c>
      <c r="I298" t="s">
        <v>32</v>
      </c>
      <c r="J298" t="s">
        <v>32</v>
      </c>
      <c r="K298">
        <v>2</v>
      </c>
      <c r="L298" t="s">
        <v>1103</v>
      </c>
      <c r="M298" t="s">
        <v>824</v>
      </c>
      <c r="N298" t="s">
        <v>825</v>
      </c>
      <c r="O298" t="s">
        <v>826</v>
      </c>
      <c r="P298" t="s">
        <v>827</v>
      </c>
      <c r="Q298" t="s">
        <v>21</v>
      </c>
      <c r="R298" t="s">
        <v>744</v>
      </c>
      <c r="S298" t="s">
        <v>47</v>
      </c>
      <c r="T298" t="s">
        <v>27</v>
      </c>
      <c r="U298" t="s">
        <v>30</v>
      </c>
    </row>
    <row r="299" spans="1:25" x14ac:dyDescent="0.2">
      <c r="A299" s="25">
        <v>45641</v>
      </c>
      <c r="B299" t="s">
        <v>2100</v>
      </c>
      <c r="C299" t="s">
        <v>761</v>
      </c>
      <c r="D299" t="s">
        <v>2123</v>
      </c>
      <c r="E299" t="s">
        <v>819</v>
      </c>
      <c r="F299" t="s">
        <v>26</v>
      </c>
      <c r="G299" t="s">
        <v>818</v>
      </c>
      <c r="H299" t="s">
        <v>28</v>
      </c>
      <c r="I299" t="s">
        <v>32</v>
      </c>
      <c r="J299" t="s">
        <v>32</v>
      </c>
      <c r="K299">
        <v>2</v>
      </c>
      <c r="L299" t="s">
        <v>1103</v>
      </c>
      <c r="M299" t="s">
        <v>824</v>
      </c>
      <c r="N299" t="s">
        <v>825</v>
      </c>
      <c r="O299" t="s">
        <v>826</v>
      </c>
      <c r="P299" t="s">
        <v>827</v>
      </c>
      <c r="Q299" t="s">
        <v>21</v>
      </c>
      <c r="R299" t="s">
        <v>744</v>
      </c>
      <c r="S299" t="s">
        <v>47</v>
      </c>
      <c r="T299" t="s">
        <v>27</v>
      </c>
      <c r="U299" t="s">
        <v>30</v>
      </c>
    </row>
    <row r="300" spans="1:25" x14ac:dyDescent="0.2">
      <c r="A300" s="25">
        <v>45641</v>
      </c>
      <c r="B300" t="s">
        <v>2101</v>
      </c>
      <c r="C300" t="s">
        <v>761</v>
      </c>
      <c r="D300" t="s">
        <v>2124</v>
      </c>
      <c r="E300" t="s">
        <v>820</v>
      </c>
      <c r="F300" t="s">
        <v>26</v>
      </c>
      <c r="G300" t="s">
        <v>818</v>
      </c>
      <c r="H300" t="s">
        <v>28</v>
      </c>
      <c r="I300" t="s">
        <v>32</v>
      </c>
      <c r="J300" t="s">
        <v>32</v>
      </c>
      <c r="K300">
        <v>2</v>
      </c>
      <c r="L300" t="s">
        <v>1103</v>
      </c>
      <c r="M300" t="s">
        <v>824</v>
      </c>
      <c r="N300" t="s">
        <v>825</v>
      </c>
      <c r="O300" t="s">
        <v>826</v>
      </c>
      <c r="P300" t="s">
        <v>827</v>
      </c>
      <c r="Q300" t="s">
        <v>21</v>
      </c>
      <c r="R300" t="s">
        <v>744</v>
      </c>
      <c r="S300" t="s">
        <v>47</v>
      </c>
      <c r="T300" t="s">
        <v>27</v>
      </c>
      <c r="U300" t="s">
        <v>30</v>
      </c>
    </row>
    <row r="301" spans="1:25" x14ac:dyDescent="0.2">
      <c r="A301" s="25">
        <v>45642</v>
      </c>
      <c r="B301" t="s">
        <v>2086</v>
      </c>
      <c r="C301" t="s">
        <v>761</v>
      </c>
      <c r="D301" t="s">
        <v>2109</v>
      </c>
      <c r="E301" t="s">
        <v>821</v>
      </c>
      <c r="F301" t="s">
        <v>26</v>
      </c>
      <c r="G301" t="s">
        <v>818</v>
      </c>
      <c r="H301" t="s">
        <v>28</v>
      </c>
      <c r="I301" t="s">
        <v>32</v>
      </c>
      <c r="J301" t="s">
        <v>32</v>
      </c>
      <c r="K301">
        <v>2</v>
      </c>
      <c r="L301" t="s">
        <v>1103</v>
      </c>
      <c r="M301" t="s">
        <v>824</v>
      </c>
      <c r="N301" t="s">
        <v>825</v>
      </c>
      <c r="O301" t="s">
        <v>826</v>
      </c>
      <c r="P301" t="s">
        <v>827</v>
      </c>
      <c r="Q301" t="s">
        <v>21</v>
      </c>
      <c r="R301" t="s">
        <v>744</v>
      </c>
      <c r="S301" t="s">
        <v>47</v>
      </c>
      <c r="T301" t="s">
        <v>27</v>
      </c>
      <c r="U301" t="s">
        <v>30</v>
      </c>
    </row>
    <row r="302" spans="1:25" x14ac:dyDescent="0.2">
      <c r="A302" s="25">
        <v>45642</v>
      </c>
      <c r="B302" t="s">
        <v>2102</v>
      </c>
      <c r="C302" t="s">
        <v>761</v>
      </c>
      <c r="D302" t="s">
        <v>2125</v>
      </c>
      <c r="E302" t="s">
        <v>822</v>
      </c>
      <c r="F302" t="s">
        <v>26</v>
      </c>
      <c r="G302" t="s">
        <v>818</v>
      </c>
      <c r="H302" t="s">
        <v>28</v>
      </c>
      <c r="I302" t="s">
        <v>32</v>
      </c>
      <c r="J302" t="s">
        <v>32</v>
      </c>
      <c r="K302">
        <v>2</v>
      </c>
      <c r="L302" t="s">
        <v>1103</v>
      </c>
      <c r="M302" t="s">
        <v>824</v>
      </c>
      <c r="N302" t="s">
        <v>825</v>
      </c>
      <c r="O302" t="s">
        <v>826</v>
      </c>
      <c r="P302" t="s">
        <v>827</v>
      </c>
      <c r="Q302" t="s">
        <v>21</v>
      </c>
      <c r="R302" t="s">
        <v>744</v>
      </c>
      <c r="S302" t="s">
        <v>47</v>
      </c>
      <c r="T302" t="s">
        <v>27</v>
      </c>
      <c r="U302" t="s">
        <v>30</v>
      </c>
    </row>
    <row r="303" spans="1:25" x14ac:dyDescent="0.2">
      <c r="A303" s="25">
        <v>43545</v>
      </c>
      <c r="B303" t="s">
        <v>1346</v>
      </c>
      <c r="C303" t="s">
        <v>1130</v>
      </c>
      <c r="D303" t="s">
        <v>1347</v>
      </c>
      <c r="E303" t="s">
        <v>1348</v>
      </c>
      <c r="F303" t="s">
        <v>26</v>
      </c>
      <c r="G303" t="s">
        <v>722</v>
      </c>
      <c r="H303" t="s">
        <v>28</v>
      </c>
      <c r="I303" t="s">
        <v>32</v>
      </c>
      <c r="J303" t="s">
        <v>32</v>
      </c>
      <c r="K303">
        <v>2</v>
      </c>
      <c r="L303" t="s">
        <v>1103</v>
      </c>
      <c r="M303" t="s">
        <v>41</v>
      </c>
      <c r="N303" t="s">
        <v>1748</v>
      </c>
      <c r="O303" t="s">
        <v>1752</v>
      </c>
      <c r="P303" t="s">
        <v>1022</v>
      </c>
      <c r="Q303" t="s">
        <v>21</v>
      </c>
      <c r="R303" t="s">
        <v>748</v>
      </c>
      <c r="S303" t="s">
        <v>25</v>
      </c>
      <c r="T303" t="s">
        <v>27</v>
      </c>
      <c r="U303" t="s">
        <v>35</v>
      </c>
      <c r="V303" t="s">
        <v>984</v>
      </c>
      <c r="W303" t="s">
        <v>1037</v>
      </c>
      <c r="X303" t="s">
        <v>1037</v>
      </c>
      <c r="Y303" t="s">
        <v>1112</v>
      </c>
    </row>
    <row r="304" spans="1:25" x14ac:dyDescent="0.2">
      <c r="A304" s="25">
        <v>44136</v>
      </c>
      <c r="B304" t="s">
        <v>1349</v>
      </c>
      <c r="C304" t="s">
        <v>1130</v>
      </c>
      <c r="D304" t="s">
        <v>1350</v>
      </c>
      <c r="E304" t="s">
        <v>1351</v>
      </c>
      <c r="F304" t="s">
        <v>26</v>
      </c>
      <c r="G304" t="s">
        <v>722</v>
      </c>
      <c r="H304" t="s">
        <v>28</v>
      </c>
      <c r="I304" t="s">
        <v>32</v>
      </c>
      <c r="J304" t="s">
        <v>32</v>
      </c>
      <c r="K304">
        <v>2</v>
      </c>
      <c r="L304" t="s">
        <v>1103</v>
      </c>
      <c r="M304" t="s">
        <v>41</v>
      </c>
      <c r="N304" t="s">
        <v>1748</v>
      </c>
      <c r="O304" t="s">
        <v>1752</v>
      </c>
      <c r="P304" t="s">
        <v>1753</v>
      </c>
      <c r="Q304" t="s">
        <v>21</v>
      </c>
      <c r="R304" t="s">
        <v>1176</v>
      </c>
      <c r="S304" t="s">
        <v>25</v>
      </c>
      <c r="T304" t="s">
        <v>27</v>
      </c>
      <c r="U304" t="s">
        <v>35</v>
      </c>
      <c r="V304" t="s">
        <v>984</v>
      </c>
      <c r="W304" t="s">
        <v>1037</v>
      </c>
      <c r="X304" t="s">
        <v>1037</v>
      </c>
      <c r="Y304" t="s">
        <v>1177</v>
      </c>
    </row>
    <row r="305" spans="1:25" x14ac:dyDescent="0.2">
      <c r="A305" s="25">
        <v>44136</v>
      </c>
      <c r="B305" t="s">
        <v>1352</v>
      </c>
      <c r="C305" t="s">
        <v>1130</v>
      </c>
      <c r="D305" t="s">
        <v>1353</v>
      </c>
      <c r="E305" t="s">
        <v>1354</v>
      </c>
      <c r="F305" t="s">
        <v>26</v>
      </c>
      <c r="G305" t="s">
        <v>722</v>
      </c>
      <c r="H305" t="s">
        <v>28</v>
      </c>
      <c r="I305" t="s">
        <v>32</v>
      </c>
      <c r="J305" t="s">
        <v>32</v>
      </c>
      <c r="K305">
        <v>2</v>
      </c>
      <c r="L305" t="s">
        <v>1103</v>
      </c>
      <c r="M305" t="s">
        <v>41</v>
      </c>
      <c r="N305" t="s">
        <v>1748</v>
      </c>
      <c r="O305" t="s">
        <v>1752</v>
      </c>
      <c r="P305" t="s">
        <v>1731</v>
      </c>
      <c r="Q305" t="s">
        <v>21</v>
      </c>
      <c r="R305" t="s">
        <v>1176</v>
      </c>
      <c r="S305" t="s">
        <v>25</v>
      </c>
      <c r="T305" t="s">
        <v>27</v>
      </c>
      <c r="U305" t="s">
        <v>35</v>
      </c>
      <c r="V305" t="s">
        <v>984</v>
      </c>
      <c r="W305" t="s">
        <v>1037</v>
      </c>
      <c r="X305" t="s">
        <v>1037</v>
      </c>
      <c r="Y305" t="s">
        <v>1177</v>
      </c>
    </row>
    <row r="306" spans="1:25" x14ac:dyDescent="0.2">
      <c r="A306" s="25">
        <v>44136</v>
      </c>
      <c r="B306" t="s">
        <v>1355</v>
      </c>
      <c r="C306" t="s">
        <v>1130</v>
      </c>
      <c r="D306" t="s">
        <v>1900</v>
      </c>
      <c r="E306" t="s">
        <v>1357</v>
      </c>
      <c r="F306" t="s">
        <v>26</v>
      </c>
      <c r="G306" t="s">
        <v>722</v>
      </c>
      <c r="H306" t="s">
        <v>28</v>
      </c>
      <c r="I306" t="s">
        <v>32</v>
      </c>
      <c r="J306" t="s">
        <v>32</v>
      </c>
      <c r="K306">
        <v>2</v>
      </c>
      <c r="L306" t="s">
        <v>1103</v>
      </c>
      <c r="M306" t="s">
        <v>41</v>
      </c>
      <c r="N306" t="s">
        <v>1748</v>
      </c>
      <c r="O306" t="s">
        <v>1752</v>
      </c>
      <c r="P306" t="s">
        <v>1731</v>
      </c>
      <c r="Q306" t="s">
        <v>21</v>
      </c>
      <c r="R306" t="s">
        <v>748</v>
      </c>
      <c r="S306" t="s">
        <v>25</v>
      </c>
      <c r="T306" t="s">
        <v>27</v>
      </c>
      <c r="U306" t="s">
        <v>35</v>
      </c>
      <c r="V306" t="s">
        <v>984</v>
      </c>
      <c r="W306" t="s">
        <v>1037</v>
      </c>
      <c r="X306" t="s">
        <v>1037</v>
      </c>
      <c r="Y306" t="s">
        <v>1178</v>
      </c>
    </row>
    <row r="307" spans="1:25" x14ac:dyDescent="0.2">
      <c r="A307" s="25">
        <v>44562</v>
      </c>
      <c r="B307" t="s">
        <v>1358</v>
      </c>
      <c r="C307" t="s">
        <v>1130</v>
      </c>
      <c r="D307" t="s">
        <v>1901</v>
      </c>
      <c r="E307" t="s">
        <v>1360</v>
      </c>
      <c r="F307" t="s">
        <v>26</v>
      </c>
      <c r="G307" t="s">
        <v>722</v>
      </c>
      <c r="H307" t="s">
        <v>28</v>
      </c>
      <c r="I307" t="s">
        <v>32</v>
      </c>
      <c r="J307" t="s">
        <v>32</v>
      </c>
      <c r="K307">
        <v>2</v>
      </c>
      <c r="L307" t="s">
        <v>1103</v>
      </c>
      <c r="M307" t="s">
        <v>41</v>
      </c>
      <c r="N307" t="s">
        <v>1752</v>
      </c>
      <c r="O307" t="s">
        <v>1752</v>
      </c>
      <c r="P307" t="s">
        <v>1731</v>
      </c>
      <c r="Q307" t="s">
        <v>21</v>
      </c>
      <c r="R307" t="s">
        <v>748</v>
      </c>
      <c r="S307" t="s">
        <v>25</v>
      </c>
      <c r="T307" t="s">
        <v>27</v>
      </c>
      <c r="U307" t="s">
        <v>35</v>
      </c>
      <c r="V307" t="s">
        <v>984</v>
      </c>
      <c r="W307" t="s">
        <v>1037</v>
      </c>
      <c r="X307" t="s">
        <v>1037</v>
      </c>
      <c r="Y307" t="s">
        <v>1112</v>
      </c>
    </row>
    <row r="308" spans="1:25" x14ac:dyDescent="0.2">
      <c r="A308" s="25">
        <v>44593</v>
      </c>
      <c r="B308" t="s">
        <v>1361</v>
      </c>
      <c r="C308" t="s">
        <v>1130</v>
      </c>
      <c r="D308" t="s">
        <v>1902</v>
      </c>
      <c r="E308" t="s">
        <v>1363</v>
      </c>
      <c r="F308" t="s">
        <v>26</v>
      </c>
      <c r="G308" t="s">
        <v>722</v>
      </c>
      <c r="H308" t="s">
        <v>28</v>
      </c>
      <c r="I308" t="s">
        <v>32</v>
      </c>
      <c r="J308" t="s">
        <v>32</v>
      </c>
      <c r="K308">
        <v>2</v>
      </c>
      <c r="L308" t="s">
        <v>1103</v>
      </c>
      <c r="M308" t="s">
        <v>41</v>
      </c>
      <c r="N308" t="s">
        <v>1752</v>
      </c>
      <c r="O308" t="s">
        <v>1752</v>
      </c>
      <c r="P308" t="s">
        <v>1731</v>
      </c>
      <c r="Q308" t="s">
        <v>21</v>
      </c>
      <c r="R308" t="s">
        <v>748</v>
      </c>
      <c r="S308" t="s">
        <v>25</v>
      </c>
      <c r="T308" t="s">
        <v>27</v>
      </c>
      <c r="U308" t="s">
        <v>35</v>
      </c>
      <c r="V308" t="s">
        <v>984</v>
      </c>
      <c r="W308" t="s">
        <v>1037</v>
      </c>
      <c r="X308" t="s">
        <v>1037</v>
      </c>
      <c r="Y308" t="s">
        <v>1112</v>
      </c>
    </row>
    <row r="309" spans="1:25" x14ac:dyDescent="0.2">
      <c r="A309" s="25">
        <v>44682</v>
      </c>
      <c r="B309" t="s">
        <v>1364</v>
      </c>
      <c r="C309" t="s">
        <v>1130</v>
      </c>
      <c r="D309" t="s">
        <v>1365</v>
      </c>
      <c r="E309" t="s">
        <v>1366</v>
      </c>
      <c r="F309" t="s">
        <v>26</v>
      </c>
      <c r="G309" t="s">
        <v>722</v>
      </c>
      <c r="H309" t="s">
        <v>28</v>
      </c>
      <c r="I309" t="s">
        <v>32</v>
      </c>
      <c r="J309" t="s">
        <v>32</v>
      </c>
      <c r="K309">
        <v>2</v>
      </c>
      <c r="L309" t="s">
        <v>1103</v>
      </c>
      <c r="M309" t="s">
        <v>41</v>
      </c>
      <c r="N309" t="s">
        <v>1752</v>
      </c>
      <c r="O309" t="s">
        <v>1752</v>
      </c>
      <c r="P309" t="s">
        <v>1731</v>
      </c>
      <c r="Q309" t="s">
        <v>21</v>
      </c>
      <c r="R309" t="s">
        <v>748</v>
      </c>
      <c r="S309" t="s">
        <v>25</v>
      </c>
      <c r="T309" t="s">
        <v>27</v>
      </c>
      <c r="U309" t="s">
        <v>35</v>
      </c>
      <c r="V309" t="s">
        <v>984</v>
      </c>
      <c r="W309" t="s">
        <v>1037</v>
      </c>
      <c r="X309" t="s">
        <v>1037</v>
      </c>
      <c r="Y309" t="s">
        <v>1112</v>
      </c>
    </row>
    <row r="310" spans="1:25" x14ac:dyDescent="0.2">
      <c r="A310" s="25">
        <v>44682</v>
      </c>
      <c r="B310" t="s">
        <v>1367</v>
      </c>
      <c r="C310" t="s">
        <v>1130</v>
      </c>
      <c r="D310" t="s">
        <v>2430</v>
      </c>
      <c r="E310" t="s">
        <v>1369</v>
      </c>
      <c r="F310" t="s">
        <v>26</v>
      </c>
      <c r="G310" t="s">
        <v>722</v>
      </c>
      <c r="H310" t="s">
        <v>28</v>
      </c>
      <c r="I310" t="s">
        <v>32</v>
      </c>
      <c r="J310" t="s">
        <v>32</v>
      </c>
      <c r="K310">
        <v>2</v>
      </c>
      <c r="L310" t="s">
        <v>1103</v>
      </c>
      <c r="M310" t="s">
        <v>41</v>
      </c>
      <c r="N310" t="s">
        <v>1752</v>
      </c>
      <c r="O310" t="s">
        <v>1752</v>
      </c>
      <c r="P310" t="s">
        <v>1753</v>
      </c>
      <c r="Q310" t="s">
        <v>21</v>
      </c>
      <c r="R310" t="s">
        <v>748</v>
      </c>
      <c r="S310" t="s">
        <v>25</v>
      </c>
      <c r="T310" t="s">
        <v>27</v>
      </c>
      <c r="U310" t="s">
        <v>35</v>
      </c>
      <c r="V310" t="s">
        <v>984</v>
      </c>
      <c r="W310" t="s">
        <v>1037</v>
      </c>
      <c r="X310" t="s">
        <v>1037</v>
      </c>
      <c r="Y310" t="s">
        <v>1112</v>
      </c>
    </row>
    <row r="311" spans="1:25" x14ac:dyDescent="0.2">
      <c r="A311" s="25">
        <v>44743</v>
      </c>
      <c r="B311" t="s">
        <v>1370</v>
      </c>
      <c r="C311" t="s">
        <v>1130</v>
      </c>
      <c r="D311" t="s">
        <v>1371</v>
      </c>
      <c r="E311" t="s">
        <v>1372</v>
      </c>
      <c r="F311" t="s">
        <v>26</v>
      </c>
      <c r="G311" t="s">
        <v>722</v>
      </c>
      <c r="H311" t="s">
        <v>28</v>
      </c>
      <c r="I311" t="s">
        <v>32</v>
      </c>
      <c r="J311" t="s">
        <v>32</v>
      </c>
      <c r="K311">
        <v>2</v>
      </c>
      <c r="L311" t="s">
        <v>1103</v>
      </c>
      <c r="M311" t="s">
        <v>41</v>
      </c>
      <c r="N311" t="s">
        <v>1752</v>
      </c>
      <c r="O311" t="s">
        <v>1752</v>
      </c>
      <c r="P311" t="s">
        <v>1753</v>
      </c>
      <c r="Q311" t="s">
        <v>21</v>
      </c>
      <c r="R311" t="s">
        <v>748</v>
      </c>
      <c r="S311" t="s">
        <v>25</v>
      </c>
      <c r="T311" t="s">
        <v>27</v>
      </c>
      <c r="U311" t="s">
        <v>35</v>
      </c>
      <c r="V311" t="s">
        <v>984</v>
      </c>
      <c r="W311" t="s">
        <v>1037</v>
      </c>
      <c r="X311" t="s">
        <v>1037</v>
      </c>
      <c r="Y311" t="s">
        <v>1112</v>
      </c>
    </row>
    <row r="312" spans="1:25" x14ac:dyDescent="0.2">
      <c r="A312" s="25">
        <v>44743</v>
      </c>
      <c r="B312" t="s">
        <v>1373</v>
      </c>
      <c r="C312" t="s">
        <v>1130</v>
      </c>
      <c r="D312" t="s">
        <v>1374</v>
      </c>
      <c r="E312" t="s">
        <v>1375</v>
      </c>
      <c r="F312" t="s">
        <v>26</v>
      </c>
      <c r="G312" t="s">
        <v>722</v>
      </c>
      <c r="H312" t="s">
        <v>28</v>
      </c>
      <c r="I312" t="s">
        <v>32</v>
      </c>
      <c r="J312" t="s">
        <v>32</v>
      </c>
      <c r="K312">
        <v>2</v>
      </c>
      <c r="L312" t="s">
        <v>1103</v>
      </c>
      <c r="M312" t="s">
        <v>41</v>
      </c>
      <c r="N312" t="s">
        <v>1752</v>
      </c>
      <c r="O312" t="s">
        <v>1752</v>
      </c>
      <c r="P312" t="s">
        <v>1753</v>
      </c>
      <c r="Q312" t="s">
        <v>21</v>
      </c>
      <c r="R312" t="s">
        <v>748</v>
      </c>
      <c r="S312" t="s">
        <v>25</v>
      </c>
      <c r="T312" t="s">
        <v>27</v>
      </c>
      <c r="U312" t="s">
        <v>35</v>
      </c>
      <c r="V312" t="s">
        <v>984</v>
      </c>
      <c r="W312" t="s">
        <v>1037</v>
      </c>
      <c r="X312" t="s">
        <v>1037</v>
      </c>
      <c r="Y312" t="s">
        <v>1112</v>
      </c>
    </row>
    <row r="313" spans="1:25" x14ac:dyDescent="0.2">
      <c r="A313" s="25">
        <v>40674</v>
      </c>
      <c r="B313" t="s">
        <v>2344</v>
      </c>
      <c r="C313" t="s">
        <v>1130</v>
      </c>
      <c r="D313" t="s">
        <v>1903</v>
      </c>
      <c r="E313" t="s">
        <v>1381</v>
      </c>
      <c r="F313" t="s">
        <v>44</v>
      </c>
      <c r="G313" t="s">
        <v>21</v>
      </c>
      <c r="H313" t="s">
        <v>31</v>
      </c>
      <c r="I313" t="s">
        <v>29</v>
      </c>
      <c r="J313" t="s">
        <v>29</v>
      </c>
      <c r="K313">
        <v>3</v>
      </c>
      <c r="L313" t="s">
        <v>1108</v>
      </c>
      <c r="M313" t="s">
        <v>41</v>
      </c>
      <c r="N313" t="s">
        <v>1752</v>
      </c>
      <c r="O313" t="s">
        <v>1752</v>
      </c>
      <c r="P313" t="s">
        <v>1756</v>
      </c>
      <c r="Q313" t="s">
        <v>21</v>
      </c>
      <c r="R313" t="s">
        <v>21</v>
      </c>
      <c r="S313" t="s">
        <v>25</v>
      </c>
      <c r="T313" t="s">
        <v>27</v>
      </c>
      <c r="U313" t="s">
        <v>35</v>
      </c>
      <c r="V313" t="s">
        <v>726</v>
      </c>
      <c r="Y313" t="s">
        <v>1178</v>
      </c>
    </row>
    <row r="314" spans="1:25" x14ac:dyDescent="0.2">
      <c r="A314" s="25">
        <v>41214</v>
      </c>
      <c r="B314" t="s">
        <v>2345</v>
      </c>
      <c r="C314" t="s">
        <v>1130</v>
      </c>
      <c r="D314" t="s">
        <v>1904</v>
      </c>
      <c r="E314" t="s">
        <v>1381</v>
      </c>
      <c r="F314" t="s">
        <v>44</v>
      </c>
      <c r="G314" t="s">
        <v>21</v>
      </c>
      <c r="H314" t="s">
        <v>31</v>
      </c>
      <c r="I314" t="s">
        <v>29</v>
      </c>
      <c r="J314" t="s">
        <v>29</v>
      </c>
      <c r="K314">
        <v>3</v>
      </c>
      <c r="L314" t="s">
        <v>1108</v>
      </c>
      <c r="M314" t="s">
        <v>41</v>
      </c>
      <c r="N314" t="s">
        <v>1752</v>
      </c>
      <c r="O314" t="s">
        <v>1752</v>
      </c>
      <c r="P314" t="s">
        <v>1756</v>
      </c>
      <c r="Q314" t="s">
        <v>21</v>
      </c>
      <c r="R314" t="s">
        <v>21</v>
      </c>
      <c r="S314" t="s">
        <v>25</v>
      </c>
      <c r="T314" t="s">
        <v>27</v>
      </c>
      <c r="U314" t="s">
        <v>35</v>
      </c>
      <c r="V314" t="s">
        <v>726</v>
      </c>
      <c r="Y314" t="s">
        <v>1178</v>
      </c>
    </row>
    <row r="315" spans="1:25" x14ac:dyDescent="0.2">
      <c r="A315" s="25">
        <v>43617</v>
      </c>
      <c r="B315" t="s">
        <v>2346</v>
      </c>
      <c r="C315" t="s">
        <v>1130</v>
      </c>
      <c r="D315" t="s">
        <v>1905</v>
      </c>
      <c r="E315" t="s">
        <v>1381</v>
      </c>
      <c r="F315" t="s">
        <v>44</v>
      </c>
      <c r="G315" t="s">
        <v>21</v>
      </c>
      <c r="H315" t="s">
        <v>31</v>
      </c>
      <c r="I315" t="s">
        <v>29</v>
      </c>
      <c r="J315" t="s">
        <v>29</v>
      </c>
      <c r="K315">
        <v>3</v>
      </c>
      <c r="L315" t="s">
        <v>1108</v>
      </c>
      <c r="M315" t="s">
        <v>41</v>
      </c>
      <c r="N315" t="s">
        <v>1752</v>
      </c>
      <c r="O315" t="s">
        <v>1752</v>
      </c>
      <c r="P315" t="s">
        <v>1756</v>
      </c>
      <c r="Q315" t="s">
        <v>21</v>
      </c>
      <c r="R315" t="s">
        <v>21</v>
      </c>
      <c r="S315" t="s">
        <v>25</v>
      </c>
      <c r="T315" t="s">
        <v>27</v>
      </c>
      <c r="U315" t="s">
        <v>35</v>
      </c>
      <c r="V315" t="s">
        <v>726</v>
      </c>
      <c r="Y315" t="s">
        <v>1178</v>
      </c>
    </row>
    <row r="316" spans="1:25" x14ac:dyDescent="0.2">
      <c r="A316" s="25">
        <v>44146</v>
      </c>
      <c r="B316" t="s">
        <v>2347</v>
      </c>
      <c r="C316" t="s">
        <v>1130</v>
      </c>
      <c r="D316" t="s">
        <v>1906</v>
      </c>
      <c r="E316" t="s">
        <v>1381</v>
      </c>
      <c r="F316" t="s">
        <v>44</v>
      </c>
      <c r="G316" t="s">
        <v>21</v>
      </c>
      <c r="H316" t="s">
        <v>31</v>
      </c>
      <c r="I316" t="s">
        <v>29</v>
      </c>
      <c r="J316" t="s">
        <v>29</v>
      </c>
      <c r="K316">
        <v>3</v>
      </c>
      <c r="L316" t="s">
        <v>1108</v>
      </c>
      <c r="M316" t="s">
        <v>41</v>
      </c>
      <c r="N316" t="s">
        <v>1752</v>
      </c>
      <c r="O316" t="s">
        <v>1752</v>
      </c>
      <c r="P316" t="s">
        <v>1756</v>
      </c>
      <c r="Q316" t="s">
        <v>21</v>
      </c>
      <c r="R316" t="s">
        <v>21</v>
      </c>
      <c r="S316" t="s">
        <v>25</v>
      </c>
      <c r="T316" t="s">
        <v>27</v>
      </c>
      <c r="U316" t="s">
        <v>35</v>
      </c>
      <c r="V316" t="s">
        <v>726</v>
      </c>
      <c r="Y316" t="s">
        <v>1178</v>
      </c>
    </row>
    <row r="317" spans="1:25" x14ac:dyDescent="0.2">
      <c r="A317" s="25">
        <v>40891</v>
      </c>
      <c r="B317" t="s">
        <v>2348</v>
      </c>
      <c r="C317" t="s">
        <v>1130</v>
      </c>
      <c r="D317" t="s">
        <v>1907</v>
      </c>
      <c r="E317" t="s">
        <v>1381</v>
      </c>
      <c r="F317" t="s">
        <v>44</v>
      </c>
      <c r="G317" t="s">
        <v>21</v>
      </c>
      <c r="H317" t="s">
        <v>31</v>
      </c>
      <c r="I317" t="s">
        <v>29</v>
      </c>
      <c r="J317" t="s">
        <v>29</v>
      </c>
      <c r="K317">
        <v>3</v>
      </c>
      <c r="L317" t="s">
        <v>1108</v>
      </c>
      <c r="M317" t="s">
        <v>41</v>
      </c>
      <c r="N317" t="s">
        <v>1752</v>
      </c>
      <c r="O317" t="s">
        <v>1752</v>
      </c>
      <c r="P317" t="s">
        <v>1756</v>
      </c>
      <c r="Q317" t="s">
        <v>21</v>
      </c>
      <c r="R317" t="s">
        <v>21</v>
      </c>
      <c r="S317" t="s">
        <v>25</v>
      </c>
      <c r="T317" t="s">
        <v>27</v>
      </c>
      <c r="U317" t="s">
        <v>35</v>
      </c>
      <c r="V317" t="s">
        <v>726</v>
      </c>
      <c r="Y317" t="s">
        <v>1178</v>
      </c>
    </row>
    <row r="318" spans="1:25" x14ac:dyDescent="0.2">
      <c r="A318" s="25">
        <v>45124</v>
      </c>
      <c r="B318" t="s">
        <v>2349</v>
      </c>
      <c r="C318" t="s">
        <v>1130</v>
      </c>
      <c r="D318" t="s">
        <v>1908</v>
      </c>
      <c r="E318" t="s">
        <v>1381</v>
      </c>
      <c r="F318" t="s">
        <v>44</v>
      </c>
      <c r="G318" t="s">
        <v>21</v>
      </c>
      <c r="H318" t="s">
        <v>31</v>
      </c>
      <c r="I318" t="s">
        <v>29</v>
      </c>
      <c r="J318" t="s">
        <v>29</v>
      </c>
      <c r="K318">
        <v>3</v>
      </c>
      <c r="L318" t="s">
        <v>1108</v>
      </c>
      <c r="M318" t="s">
        <v>41</v>
      </c>
      <c r="N318" t="s">
        <v>1752</v>
      </c>
      <c r="O318" t="s">
        <v>1752</v>
      </c>
      <c r="P318" t="s">
        <v>1756</v>
      </c>
      <c r="Q318" t="s">
        <v>21</v>
      </c>
      <c r="R318" t="s">
        <v>21</v>
      </c>
      <c r="S318" t="s">
        <v>25</v>
      </c>
      <c r="T318" t="s">
        <v>27</v>
      </c>
      <c r="U318" t="s">
        <v>35</v>
      </c>
      <c r="V318" t="s">
        <v>726</v>
      </c>
      <c r="Y318" t="s">
        <v>1178</v>
      </c>
    </row>
    <row r="319" spans="1:25" x14ac:dyDescent="0.2">
      <c r="A319" s="25">
        <v>42309</v>
      </c>
      <c r="B319" t="s">
        <v>2350</v>
      </c>
      <c r="C319" t="s">
        <v>1130</v>
      </c>
      <c r="D319" t="s">
        <v>1909</v>
      </c>
      <c r="E319" t="s">
        <v>1390</v>
      </c>
      <c r="F319" t="s">
        <v>44</v>
      </c>
      <c r="G319" t="s">
        <v>21</v>
      </c>
      <c r="H319" t="s">
        <v>40</v>
      </c>
      <c r="I319" t="s">
        <v>29</v>
      </c>
      <c r="J319" t="s">
        <v>29</v>
      </c>
      <c r="K319">
        <v>3</v>
      </c>
      <c r="L319" t="s">
        <v>1108</v>
      </c>
      <c r="M319" t="s">
        <v>41</v>
      </c>
      <c r="N319" t="s">
        <v>1752</v>
      </c>
      <c r="O319" t="s">
        <v>1752</v>
      </c>
      <c r="P319" t="s">
        <v>1756</v>
      </c>
      <c r="Q319" t="s">
        <v>21</v>
      </c>
      <c r="R319" t="s">
        <v>21</v>
      </c>
      <c r="S319" t="s">
        <v>25</v>
      </c>
      <c r="T319" t="s">
        <v>27</v>
      </c>
      <c r="U319" t="s">
        <v>35</v>
      </c>
      <c r="V319" t="s">
        <v>984</v>
      </c>
      <c r="W319" t="s">
        <v>1037</v>
      </c>
      <c r="X319" t="s">
        <v>1037</v>
      </c>
      <c r="Y319" t="s">
        <v>1177</v>
      </c>
    </row>
    <row r="320" spans="1:25" x14ac:dyDescent="0.2">
      <c r="A320" s="25">
        <v>42515</v>
      </c>
      <c r="B320" t="s">
        <v>1418</v>
      </c>
      <c r="C320" t="s">
        <v>1130</v>
      </c>
      <c r="D320" t="s">
        <v>2431</v>
      </c>
      <c r="E320" t="s">
        <v>1420</v>
      </c>
      <c r="F320" t="s">
        <v>26</v>
      </c>
      <c r="G320" t="s">
        <v>722</v>
      </c>
      <c r="H320" t="s">
        <v>28</v>
      </c>
      <c r="I320" t="s">
        <v>32</v>
      </c>
      <c r="J320" t="s">
        <v>32</v>
      </c>
      <c r="K320">
        <v>2</v>
      </c>
      <c r="L320" t="s">
        <v>1103</v>
      </c>
      <c r="M320" t="s">
        <v>41</v>
      </c>
      <c r="N320" t="s">
        <v>1752</v>
      </c>
      <c r="O320" t="s">
        <v>1752</v>
      </c>
      <c r="P320" t="s">
        <v>1765</v>
      </c>
      <c r="Q320" t="s">
        <v>21</v>
      </c>
      <c r="R320" t="s">
        <v>748</v>
      </c>
      <c r="S320" t="s">
        <v>25</v>
      </c>
      <c r="T320" t="s">
        <v>27</v>
      </c>
      <c r="U320" t="s">
        <v>35</v>
      </c>
      <c r="V320" t="s">
        <v>984</v>
      </c>
      <c r="W320" t="s">
        <v>1037</v>
      </c>
      <c r="X320" t="s">
        <v>1037</v>
      </c>
      <c r="Y320" t="s">
        <v>1112</v>
      </c>
    </row>
    <row r="321" spans="1:25" x14ac:dyDescent="0.2">
      <c r="A321" s="25">
        <v>42515</v>
      </c>
      <c r="B321" t="s">
        <v>1421</v>
      </c>
      <c r="C321" t="s">
        <v>1130</v>
      </c>
      <c r="D321" t="s">
        <v>1422</v>
      </c>
      <c r="E321" t="s">
        <v>1423</v>
      </c>
      <c r="F321" t="s">
        <v>26</v>
      </c>
      <c r="G321" t="s">
        <v>722</v>
      </c>
      <c r="H321" t="s">
        <v>28</v>
      </c>
      <c r="I321" t="s">
        <v>32</v>
      </c>
      <c r="J321" t="s">
        <v>32</v>
      </c>
      <c r="K321">
        <v>2</v>
      </c>
      <c r="L321" t="s">
        <v>1103</v>
      </c>
      <c r="M321" t="s">
        <v>41</v>
      </c>
      <c r="N321" t="s">
        <v>1752</v>
      </c>
      <c r="O321" t="s">
        <v>1752</v>
      </c>
      <c r="P321" t="s">
        <v>1763</v>
      </c>
      <c r="Q321" t="s">
        <v>21</v>
      </c>
      <c r="R321" t="s">
        <v>748</v>
      </c>
      <c r="S321" t="s">
        <v>25</v>
      </c>
      <c r="T321" t="s">
        <v>27</v>
      </c>
      <c r="U321" t="s">
        <v>35</v>
      </c>
      <c r="V321" t="s">
        <v>984</v>
      </c>
      <c r="W321" t="s">
        <v>1037</v>
      </c>
      <c r="X321" t="s">
        <v>1037</v>
      </c>
      <c r="Y321" t="s">
        <v>1112</v>
      </c>
    </row>
    <row r="322" spans="1:25" x14ac:dyDescent="0.2">
      <c r="A322" s="25">
        <v>43831</v>
      </c>
      <c r="B322" t="s">
        <v>1430</v>
      </c>
      <c r="C322" t="s">
        <v>1130</v>
      </c>
      <c r="D322" t="s">
        <v>2432</v>
      </c>
      <c r="E322" t="s">
        <v>1432</v>
      </c>
      <c r="F322" t="s">
        <v>26</v>
      </c>
      <c r="G322" t="s">
        <v>722</v>
      </c>
      <c r="H322" t="s">
        <v>28</v>
      </c>
      <c r="I322" t="s">
        <v>32</v>
      </c>
      <c r="J322" t="s">
        <v>32</v>
      </c>
      <c r="K322">
        <v>2</v>
      </c>
      <c r="L322" t="s">
        <v>1103</v>
      </c>
      <c r="M322" t="s">
        <v>41</v>
      </c>
      <c r="N322" t="s">
        <v>1752</v>
      </c>
      <c r="O322" t="s">
        <v>1757</v>
      </c>
      <c r="P322" t="s">
        <v>1765</v>
      </c>
      <c r="Q322" t="s">
        <v>21</v>
      </c>
      <c r="R322" t="s">
        <v>748</v>
      </c>
      <c r="S322" t="s">
        <v>25</v>
      </c>
      <c r="T322" t="s">
        <v>27</v>
      </c>
      <c r="U322" t="s">
        <v>35</v>
      </c>
      <c r="V322" t="s">
        <v>984</v>
      </c>
      <c r="W322" t="s">
        <v>1037</v>
      </c>
      <c r="X322" t="s">
        <v>1037</v>
      </c>
      <c r="Y322" t="s">
        <v>1112</v>
      </c>
    </row>
    <row r="323" spans="1:25" x14ac:dyDescent="0.2">
      <c r="A323" s="25">
        <v>45292</v>
      </c>
      <c r="B323" t="s">
        <v>2351</v>
      </c>
      <c r="C323" t="s">
        <v>1130</v>
      </c>
      <c r="D323" t="s">
        <v>1911</v>
      </c>
      <c r="E323" t="s">
        <v>1381</v>
      </c>
      <c r="F323" t="s">
        <v>44</v>
      </c>
      <c r="G323" t="s">
        <v>21</v>
      </c>
      <c r="H323" t="s">
        <v>31</v>
      </c>
      <c r="I323" t="s">
        <v>29</v>
      </c>
      <c r="J323" t="s">
        <v>29</v>
      </c>
      <c r="K323">
        <v>3</v>
      </c>
      <c r="L323" t="s">
        <v>1108</v>
      </c>
      <c r="M323" t="s">
        <v>41</v>
      </c>
      <c r="N323" t="s">
        <v>1752</v>
      </c>
      <c r="O323" t="s">
        <v>1752</v>
      </c>
      <c r="P323" t="s">
        <v>1756</v>
      </c>
      <c r="Q323" t="s">
        <v>21</v>
      </c>
      <c r="R323" t="s">
        <v>21</v>
      </c>
      <c r="S323" t="s">
        <v>25</v>
      </c>
      <c r="T323" t="s">
        <v>27</v>
      </c>
      <c r="U323" t="s">
        <v>35</v>
      </c>
      <c r="V323" t="s">
        <v>740</v>
      </c>
      <c r="W323" t="s">
        <v>741</v>
      </c>
      <c r="X323" t="s">
        <v>742</v>
      </c>
      <c r="Y323" t="s">
        <v>1177</v>
      </c>
    </row>
    <row r="324" spans="1:25" x14ac:dyDescent="0.2">
      <c r="A324" s="25">
        <v>45292</v>
      </c>
      <c r="B324" t="s">
        <v>2352</v>
      </c>
      <c r="C324" t="s">
        <v>1130</v>
      </c>
      <c r="D324" t="s">
        <v>1912</v>
      </c>
      <c r="E324" t="s">
        <v>1381</v>
      </c>
      <c r="F324" t="s">
        <v>44</v>
      </c>
      <c r="G324" t="s">
        <v>21</v>
      </c>
      <c r="H324" t="s">
        <v>31</v>
      </c>
      <c r="I324" t="s">
        <v>29</v>
      </c>
      <c r="J324" t="s">
        <v>29</v>
      </c>
      <c r="K324">
        <v>3</v>
      </c>
      <c r="L324" t="s">
        <v>1108</v>
      </c>
      <c r="M324" t="s">
        <v>41</v>
      </c>
      <c r="N324" t="s">
        <v>1752</v>
      </c>
      <c r="O324" t="s">
        <v>1752</v>
      </c>
      <c r="P324" t="s">
        <v>1756</v>
      </c>
      <c r="Q324" t="s">
        <v>21</v>
      </c>
      <c r="R324" t="s">
        <v>21</v>
      </c>
      <c r="S324" t="s">
        <v>25</v>
      </c>
      <c r="T324" t="s">
        <v>27</v>
      </c>
      <c r="U324" t="s">
        <v>35</v>
      </c>
      <c r="V324" t="s">
        <v>740</v>
      </c>
      <c r="W324" t="s">
        <v>741</v>
      </c>
      <c r="X324" t="s">
        <v>742</v>
      </c>
      <c r="Y324" t="s">
        <v>1177</v>
      </c>
    </row>
    <row r="325" spans="1:25" x14ac:dyDescent="0.2">
      <c r="A325" s="25">
        <v>44136</v>
      </c>
      <c r="B325" t="s">
        <v>1321</v>
      </c>
      <c r="C325" t="s">
        <v>1130</v>
      </c>
      <c r="D325" t="s">
        <v>2126</v>
      </c>
      <c r="E325" t="s">
        <v>1323</v>
      </c>
      <c r="F325" t="s">
        <v>26</v>
      </c>
      <c r="G325" t="s">
        <v>1195</v>
      </c>
      <c r="H325" t="s">
        <v>28</v>
      </c>
      <c r="I325" t="s">
        <v>32</v>
      </c>
      <c r="J325" t="s">
        <v>32</v>
      </c>
      <c r="K325">
        <v>2</v>
      </c>
      <c r="L325" t="s">
        <v>1103</v>
      </c>
      <c r="M325" t="s">
        <v>41</v>
      </c>
      <c r="N325" t="s">
        <v>1748</v>
      </c>
      <c r="O325" t="s">
        <v>1749</v>
      </c>
      <c r="P325" t="s">
        <v>42</v>
      </c>
      <c r="Q325" t="s">
        <v>21</v>
      </c>
      <c r="R325" t="s">
        <v>744</v>
      </c>
      <c r="S325" t="s">
        <v>25</v>
      </c>
      <c r="T325" t="s">
        <v>27</v>
      </c>
      <c r="U325" t="s">
        <v>35</v>
      </c>
      <c r="V325" t="s">
        <v>726</v>
      </c>
      <c r="W325" t="s">
        <v>1037</v>
      </c>
      <c r="X325" t="s">
        <v>1037</v>
      </c>
    </row>
    <row r="326" spans="1:25" x14ac:dyDescent="0.2">
      <c r="A326" s="25">
        <v>44105</v>
      </c>
      <c r="B326" t="s">
        <v>1327</v>
      </c>
      <c r="C326" t="s">
        <v>1130</v>
      </c>
      <c r="D326" t="s">
        <v>2127</v>
      </c>
      <c r="E326" t="s">
        <v>1329</v>
      </c>
      <c r="F326" t="s">
        <v>26</v>
      </c>
      <c r="G326" t="s">
        <v>1195</v>
      </c>
      <c r="H326" t="s">
        <v>28</v>
      </c>
      <c r="I326" t="s">
        <v>32</v>
      </c>
      <c r="J326" t="s">
        <v>32</v>
      </c>
      <c r="K326">
        <v>2</v>
      </c>
      <c r="L326" t="s">
        <v>1103</v>
      </c>
      <c r="M326" t="s">
        <v>41</v>
      </c>
      <c r="N326" t="s">
        <v>1748</v>
      </c>
      <c r="O326" t="s">
        <v>1751</v>
      </c>
      <c r="P326" t="s">
        <v>42</v>
      </c>
      <c r="Q326" t="s">
        <v>21</v>
      </c>
      <c r="R326" t="s">
        <v>744</v>
      </c>
      <c r="S326" t="s">
        <v>25</v>
      </c>
      <c r="T326" t="s">
        <v>27</v>
      </c>
      <c r="U326" t="s">
        <v>35</v>
      </c>
      <c r="V326" t="s">
        <v>726</v>
      </c>
      <c r="W326" t="s">
        <v>1037</v>
      </c>
      <c r="X326" t="s">
        <v>1037</v>
      </c>
    </row>
    <row r="327" spans="1:25" x14ac:dyDescent="0.2">
      <c r="A327" s="25">
        <v>44166</v>
      </c>
      <c r="B327" t="s">
        <v>1333</v>
      </c>
      <c r="C327" t="s">
        <v>1130</v>
      </c>
      <c r="D327" t="s">
        <v>2128</v>
      </c>
      <c r="E327" t="s">
        <v>1335</v>
      </c>
      <c r="F327" t="s">
        <v>26</v>
      </c>
      <c r="G327" t="s">
        <v>1195</v>
      </c>
      <c r="H327" t="s">
        <v>28</v>
      </c>
      <c r="I327" t="s">
        <v>32</v>
      </c>
      <c r="J327" t="s">
        <v>32</v>
      </c>
      <c r="K327">
        <v>2</v>
      </c>
      <c r="L327" t="s">
        <v>1103</v>
      </c>
      <c r="M327" t="s">
        <v>41</v>
      </c>
      <c r="N327" t="s">
        <v>1748</v>
      </c>
      <c r="O327" t="s">
        <v>37</v>
      </c>
      <c r="P327" t="s">
        <v>42</v>
      </c>
      <c r="Q327" t="s">
        <v>21</v>
      </c>
      <c r="R327" t="s">
        <v>744</v>
      </c>
      <c r="S327" t="s">
        <v>25</v>
      </c>
      <c r="T327" t="s">
        <v>27</v>
      </c>
      <c r="U327" t="s">
        <v>35</v>
      </c>
      <c r="V327" t="s">
        <v>726</v>
      </c>
      <c r="W327" t="s">
        <v>1037</v>
      </c>
      <c r="X327" t="s">
        <v>1037</v>
      </c>
    </row>
    <row r="328" spans="1:25" x14ac:dyDescent="0.2">
      <c r="A328" s="25">
        <v>44136</v>
      </c>
      <c r="B328" t="s">
        <v>1339</v>
      </c>
      <c r="C328" t="s">
        <v>1130</v>
      </c>
      <c r="D328" t="s">
        <v>2129</v>
      </c>
      <c r="E328" t="s">
        <v>1341</v>
      </c>
      <c r="F328" t="s">
        <v>26</v>
      </c>
      <c r="G328" t="s">
        <v>1195</v>
      </c>
      <c r="H328" t="s">
        <v>28</v>
      </c>
      <c r="I328" t="s">
        <v>32</v>
      </c>
      <c r="J328" t="s">
        <v>32</v>
      </c>
      <c r="K328">
        <v>2</v>
      </c>
      <c r="L328" t="s">
        <v>1103</v>
      </c>
      <c r="M328" t="s">
        <v>41</v>
      </c>
      <c r="N328" t="s">
        <v>1748</v>
      </c>
      <c r="O328" t="s">
        <v>1750</v>
      </c>
      <c r="P328" t="s">
        <v>42</v>
      </c>
      <c r="Q328" t="s">
        <v>21</v>
      </c>
      <c r="R328" t="s">
        <v>744</v>
      </c>
      <c r="S328" t="s">
        <v>25</v>
      </c>
      <c r="T328" t="s">
        <v>27</v>
      </c>
      <c r="U328" t="s">
        <v>35</v>
      </c>
      <c r="V328" t="s">
        <v>726</v>
      </c>
      <c r="W328" t="s">
        <v>1037</v>
      </c>
      <c r="X328" t="s">
        <v>1037</v>
      </c>
    </row>
    <row r="329" spans="1:25" x14ac:dyDescent="0.2">
      <c r="A329" s="25">
        <v>44136</v>
      </c>
      <c r="B329" t="s">
        <v>1343</v>
      </c>
      <c r="C329" t="s">
        <v>1130</v>
      </c>
      <c r="D329" t="s">
        <v>2130</v>
      </c>
      <c r="E329" t="s">
        <v>1345</v>
      </c>
      <c r="F329" t="s">
        <v>26</v>
      </c>
      <c r="G329" t="s">
        <v>1195</v>
      </c>
      <c r="H329" t="s">
        <v>28</v>
      </c>
      <c r="I329" t="s">
        <v>32</v>
      </c>
      <c r="J329" t="s">
        <v>32</v>
      </c>
      <c r="K329">
        <v>2</v>
      </c>
      <c r="L329" t="s">
        <v>1103</v>
      </c>
      <c r="M329" t="s">
        <v>41</v>
      </c>
      <c r="N329" t="s">
        <v>1748</v>
      </c>
      <c r="O329" t="s">
        <v>1750</v>
      </c>
      <c r="P329" t="s">
        <v>42</v>
      </c>
      <c r="Q329" t="s">
        <v>21</v>
      </c>
      <c r="R329" t="s">
        <v>744</v>
      </c>
      <c r="S329" t="s">
        <v>25</v>
      </c>
      <c r="T329" t="s">
        <v>27</v>
      </c>
      <c r="U329" t="s">
        <v>35</v>
      </c>
      <c r="V329" t="s">
        <v>726</v>
      </c>
      <c r="W329" t="s">
        <v>1037</v>
      </c>
      <c r="X329" t="s">
        <v>1037</v>
      </c>
    </row>
    <row r="330" spans="1:25" x14ac:dyDescent="0.2">
      <c r="A330" s="25">
        <v>42515</v>
      </c>
      <c r="B330" t="s">
        <v>1421</v>
      </c>
      <c r="C330" t="s">
        <v>1130</v>
      </c>
      <c r="D330" t="s">
        <v>2131</v>
      </c>
      <c r="E330" t="s">
        <v>1423</v>
      </c>
      <c r="F330" t="s">
        <v>26</v>
      </c>
      <c r="G330" t="s">
        <v>722</v>
      </c>
      <c r="H330" t="s">
        <v>28</v>
      </c>
      <c r="I330" t="s">
        <v>32</v>
      </c>
      <c r="J330" t="s">
        <v>32</v>
      </c>
      <c r="K330">
        <v>2</v>
      </c>
      <c r="L330" t="s">
        <v>1103</v>
      </c>
      <c r="M330" t="s">
        <v>41</v>
      </c>
      <c r="N330" t="s">
        <v>1752</v>
      </c>
      <c r="O330" t="s">
        <v>1752</v>
      </c>
      <c r="P330" t="s">
        <v>1763</v>
      </c>
      <c r="Q330" t="s">
        <v>21</v>
      </c>
      <c r="R330" t="s">
        <v>748</v>
      </c>
      <c r="S330" t="s">
        <v>25</v>
      </c>
      <c r="T330" t="s">
        <v>27</v>
      </c>
      <c r="U330" t="s">
        <v>35</v>
      </c>
      <c r="V330" t="s">
        <v>984</v>
      </c>
      <c r="W330" t="s">
        <v>1037</v>
      </c>
      <c r="X330" t="s">
        <v>1037</v>
      </c>
    </row>
    <row r="331" spans="1:25" x14ac:dyDescent="0.2">
      <c r="A331" s="25">
        <v>45233</v>
      </c>
      <c r="B331" t="s">
        <v>2435</v>
      </c>
      <c r="C331" t="s">
        <v>1130</v>
      </c>
      <c r="D331" t="s">
        <v>1924</v>
      </c>
      <c r="E331" t="s">
        <v>1925</v>
      </c>
      <c r="F331" t="s">
        <v>26</v>
      </c>
      <c r="G331" t="s">
        <v>1923</v>
      </c>
      <c r="H331" t="s">
        <v>31</v>
      </c>
      <c r="I331" t="s">
        <v>32</v>
      </c>
      <c r="J331" t="s">
        <v>32</v>
      </c>
      <c r="K331">
        <v>2</v>
      </c>
      <c r="L331" t="s">
        <v>1103</v>
      </c>
      <c r="M331" t="s">
        <v>50</v>
      </c>
      <c r="N331" t="s">
        <v>37</v>
      </c>
      <c r="O331" t="s">
        <v>1768</v>
      </c>
      <c r="P331" t="s">
        <v>1773</v>
      </c>
      <c r="Q331" t="s">
        <v>1927</v>
      </c>
      <c r="R331" t="s">
        <v>744</v>
      </c>
      <c r="S331" t="s">
        <v>25</v>
      </c>
      <c r="T331" t="s">
        <v>27</v>
      </c>
      <c r="U331" t="s">
        <v>35</v>
      </c>
      <c r="V331" t="s">
        <v>984</v>
      </c>
      <c r="W331" t="s">
        <v>1032</v>
      </c>
      <c r="X331" t="s">
        <v>1032</v>
      </c>
    </row>
    <row r="332" spans="1:25" x14ac:dyDescent="0.2">
      <c r="A332" s="25">
        <v>45233</v>
      </c>
      <c r="B332" t="s">
        <v>1495</v>
      </c>
      <c r="C332" t="s">
        <v>1130</v>
      </c>
      <c r="D332" t="s">
        <v>1779</v>
      </c>
      <c r="E332" t="s">
        <v>1926</v>
      </c>
      <c r="F332" t="s">
        <v>26</v>
      </c>
      <c r="G332" t="s">
        <v>1195</v>
      </c>
      <c r="H332" t="s">
        <v>31</v>
      </c>
      <c r="I332" t="s">
        <v>32</v>
      </c>
      <c r="J332" t="s">
        <v>32</v>
      </c>
      <c r="K332">
        <v>2</v>
      </c>
      <c r="L332" t="s">
        <v>1103</v>
      </c>
      <c r="M332" t="s">
        <v>50</v>
      </c>
      <c r="N332" t="s">
        <v>37</v>
      </c>
      <c r="O332" t="s">
        <v>1768</v>
      </c>
      <c r="P332" t="s">
        <v>42</v>
      </c>
      <c r="Q332" t="s">
        <v>1779</v>
      </c>
      <c r="R332" t="s">
        <v>744</v>
      </c>
      <c r="S332" t="s">
        <v>25</v>
      </c>
      <c r="T332" t="s">
        <v>27</v>
      </c>
      <c r="U332" t="s">
        <v>35</v>
      </c>
      <c r="V332" t="s">
        <v>726</v>
      </c>
    </row>
    <row r="333" spans="1:25" x14ac:dyDescent="0.2">
      <c r="A333" s="25">
        <v>45859</v>
      </c>
      <c r="B333" t="s">
        <v>2285</v>
      </c>
      <c r="C333" t="s">
        <v>1104</v>
      </c>
      <c r="D333" t="s">
        <v>1113</v>
      </c>
      <c r="E333" t="s">
        <v>1114</v>
      </c>
      <c r="F333" t="s">
        <v>26</v>
      </c>
      <c r="G333" t="s">
        <v>1115</v>
      </c>
      <c r="H333" t="s">
        <v>40</v>
      </c>
      <c r="I333" t="s">
        <v>29</v>
      </c>
      <c r="J333" t="s">
        <v>29</v>
      </c>
      <c r="K333">
        <v>3</v>
      </c>
      <c r="L333" t="s">
        <v>1108</v>
      </c>
      <c r="M333" t="s">
        <v>1109</v>
      </c>
      <c r="N333" t="s">
        <v>736</v>
      </c>
      <c r="O333" t="s">
        <v>1116</v>
      </c>
      <c r="P333">
        <v>220</v>
      </c>
      <c r="Q333" t="s">
        <v>1117</v>
      </c>
      <c r="R333" t="s">
        <v>744</v>
      </c>
      <c r="S333" t="s">
        <v>25</v>
      </c>
      <c r="T333" t="s">
        <v>27</v>
      </c>
      <c r="U333" t="s">
        <v>30</v>
      </c>
      <c r="Y333" t="s">
        <v>1112</v>
      </c>
    </row>
    <row r="334" spans="1:25" x14ac:dyDescent="0.2">
      <c r="A334" s="25">
        <v>45859</v>
      </c>
      <c r="B334" t="s">
        <v>2286</v>
      </c>
      <c r="C334" t="s">
        <v>1104</v>
      </c>
      <c r="D334" t="s">
        <v>1118</v>
      </c>
      <c r="E334" t="s">
        <v>1119</v>
      </c>
      <c r="F334" t="s">
        <v>26</v>
      </c>
      <c r="G334" t="s">
        <v>1115</v>
      </c>
      <c r="H334" t="s">
        <v>40</v>
      </c>
      <c r="I334" t="s">
        <v>29</v>
      </c>
      <c r="J334" t="s">
        <v>29</v>
      </c>
      <c r="K334">
        <v>3</v>
      </c>
      <c r="L334" t="s">
        <v>1108</v>
      </c>
      <c r="M334" t="s">
        <v>1109</v>
      </c>
      <c r="N334" t="s">
        <v>736</v>
      </c>
      <c r="O334" t="s">
        <v>1116</v>
      </c>
      <c r="P334">
        <v>220</v>
      </c>
      <c r="Q334" t="s">
        <v>1120</v>
      </c>
      <c r="R334" t="s">
        <v>744</v>
      </c>
      <c r="S334" t="s">
        <v>25</v>
      </c>
      <c r="T334" t="s">
        <v>27</v>
      </c>
      <c r="U334" t="s">
        <v>30</v>
      </c>
      <c r="Y334" t="s">
        <v>1112</v>
      </c>
    </row>
    <row r="335" spans="1:25" x14ac:dyDescent="0.2">
      <c r="A335" s="25">
        <v>45859</v>
      </c>
      <c r="B335" t="s">
        <v>2287</v>
      </c>
      <c r="C335" t="s">
        <v>1104</v>
      </c>
      <c r="D335" t="s">
        <v>1121</v>
      </c>
      <c r="E335" t="s">
        <v>1122</v>
      </c>
      <c r="F335" t="s">
        <v>26</v>
      </c>
      <c r="G335" t="s">
        <v>1115</v>
      </c>
      <c r="H335" t="s">
        <v>40</v>
      </c>
      <c r="I335" t="s">
        <v>29</v>
      </c>
      <c r="J335" t="s">
        <v>29</v>
      </c>
      <c r="K335">
        <v>3</v>
      </c>
      <c r="L335" t="s">
        <v>1108</v>
      </c>
      <c r="M335" t="s">
        <v>1109</v>
      </c>
      <c r="N335" t="s">
        <v>736</v>
      </c>
      <c r="O335" t="s">
        <v>1116</v>
      </c>
      <c r="P335" t="s">
        <v>1123</v>
      </c>
      <c r="R335" t="s">
        <v>744</v>
      </c>
      <c r="S335" t="s">
        <v>25</v>
      </c>
      <c r="T335" t="s">
        <v>27</v>
      </c>
      <c r="U335" t="s">
        <v>30</v>
      </c>
      <c r="Y335" t="s">
        <v>1112</v>
      </c>
    </row>
    <row r="336" spans="1:25" x14ac:dyDescent="0.2">
      <c r="A336" s="25">
        <v>45859</v>
      </c>
      <c r="B336" t="s">
        <v>2288</v>
      </c>
      <c r="C336" t="s">
        <v>1104</v>
      </c>
      <c r="D336" t="s">
        <v>1124</v>
      </c>
      <c r="E336" t="s">
        <v>1125</v>
      </c>
      <c r="F336" t="s">
        <v>26</v>
      </c>
      <c r="G336" t="s">
        <v>1115</v>
      </c>
      <c r="H336" t="s">
        <v>40</v>
      </c>
      <c r="I336" t="s">
        <v>29</v>
      </c>
      <c r="J336" t="s">
        <v>29</v>
      </c>
      <c r="K336">
        <v>3</v>
      </c>
      <c r="L336" t="s">
        <v>1108</v>
      </c>
      <c r="M336" t="s">
        <v>1109</v>
      </c>
      <c r="N336" t="s">
        <v>736</v>
      </c>
      <c r="O336" t="s">
        <v>1116</v>
      </c>
      <c r="P336" t="s">
        <v>1126</v>
      </c>
      <c r="Q336" t="s">
        <v>1127</v>
      </c>
      <c r="R336" t="s">
        <v>744</v>
      </c>
      <c r="S336" t="s">
        <v>25</v>
      </c>
      <c r="T336" t="s">
        <v>27</v>
      </c>
      <c r="U336" t="s">
        <v>30</v>
      </c>
      <c r="Y336" t="s">
        <v>1112</v>
      </c>
    </row>
    <row r="337" spans="1:25" x14ac:dyDescent="0.2">
      <c r="A337" s="25">
        <v>45859</v>
      </c>
      <c r="B337" t="s">
        <v>2289</v>
      </c>
      <c r="C337" t="s">
        <v>1104</v>
      </c>
      <c r="D337" t="s">
        <v>1128</v>
      </c>
      <c r="E337" t="s">
        <v>1129</v>
      </c>
      <c r="F337" t="s">
        <v>26</v>
      </c>
      <c r="G337" t="s">
        <v>1115</v>
      </c>
      <c r="H337" t="s">
        <v>40</v>
      </c>
      <c r="I337" t="s">
        <v>29</v>
      </c>
      <c r="J337" t="s">
        <v>29</v>
      </c>
      <c r="K337">
        <v>3</v>
      </c>
      <c r="L337" t="s">
        <v>1108</v>
      </c>
      <c r="M337" t="s">
        <v>1109</v>
      </c>
      <c r="N337" t="s">
        <v>736</v>
      </c>
      <c r="O337" t="s">
        <v>1116</v>
      </c>
      <c r="P337">
        <v>200</v>
      </c>
      <c r="R337" t="s">
        <v>744</v>
      </c>
      <c r="S337" t="s">
        <v>25</v>
      </c>
      <c r="T337" t="s">
        <v>27</v>
      </c>
      <c r="U337" t="s">
        <v>30</v>
      </c>
      <c r="Y337" t="s">
        <v>1112</v>
      </c>
    </row>
    <row r="338" spans="1:25" x14ac:dyDescent="0.2">
      <c r="A338" s="25">
        <v>45859</v>
      </c>
      <c r="B338" t="s">
        <v>2436</v>
      </c>
      <c r="C338" t="s">
        <v>1130</v>
      </c>
      <c r="D338" t="s">
        <v>1131</v>
      </c>
      <c r="E338" t="s">
        <v>1132</v>
      </c>
      <c r="F338" t="s">
        <v>26</v>
      </c>
      <c r="G338" t="s">
        <v>1115</v>
      </c>
      <c r="H338" t="s">
        <v>40</v>
      </c>
      <c r="I338" t="s">
        <v>29</v>
      </c>
      <c r="J338" t="s">
        <v>29</v>
      </c>
      <c r="K338">
        <v>3</v>
      </c>
      <c r="L338" t="s">
        <v>1108</v>
      </c>
      <c r="M338" t="s">
        <v>1109</v>
      </c>
      <c r="N338" t="s">
        <v>736</v>
      </c>
      <c r="O338" t="s">
        <v>1133</v>
      </c>
      <c r="P338" t="s">
        <v>1123</v>
      </c>
      <c r="Q338" t="s">
        <v>1134</v>
      </c>
      <c r="R338" t="s">
        <v>744</v>
      </c>
      <c r="S338" t="s">
        <v>25</v>
      </c>
      <c r="T338" t="s">
        <v>27</v>
      </c>
      <c r="U338" t="s">
        <v>30</v>
      </c>
      <c r="Y338" t="s">
        <v>1112</v>
      </c>
    </row>
    <row r="339" spans="1:25" x14ac:dyDescent="0.2">
      <c r="A339" s="25">
        <v>45859</v>
      </c>
      <c r="B339" t="s">
        <v>2298</v>
      </c>
      <c r="C339" t="s">
        <v>1104</v>
      </c>
      <c r="D339" t="s">
        <v>1160</v>
      </c>
      <c r="E339" t="s">
        <v>1161</v>
      </c>
      <c r="F339" t="s">
        <v>26</v>
      </c>
      <c r="G339" t="s">
        <v>722</v>
      </c>
      <c r="K339">
        <v>0</v>
      </c>
      <c r="L339" t="e">
        <v>#N/A</v>
      </c>
      <c r="M339" t="s">
        <v>1137</v>
      </c>
      <c r="N339" t="s">
        <v>1137</v>
      </c>
      <c r="O339" t="s">
        <v>1162</v>
      </c>
      <c r="P339">
        <v>300</v>
      </c>
      <c r="Q339" t="s">
        <v>21</v>
      </c>
      <c r="R339" t="s">
        <v>744</v>
      </c>
      <c r="S339" t="s">
        <v>25</v>
      </c>
      <c r="T339" t="s">
        <v>27</v>
      </c>
      <c r="U339" t="s">
        <v>30</v>
      </c>
    </row>
    <row r="340" spans="1:25" x14ac:dyDescent="0.2">
      <c r="A340" s="25">
        <v>43952</v>
      </c>
      <c r="B340" t="s">
        <v>1192</v>
      </c>
      <c r="C340" t="s">
        <v>1186</v>
      </c>
      <c r="D340" t="s">
        <v>1193</v>
      </c>
      <c r="E340" t="s">
        <v>1194</v>
      </c>
      <c r="F340" t="s">
        <v>26</v>
      </c>
      <c r="G340" t="s">
        <v>1195</v>
      </c>
      <c r="H340" t="s">
        <v>28</v>
      </c>
      <c r="I340" t="s">
        <v>29</v>
      </c>
      <c r="J340" t="s">
        <v>32</v>
      </c>
      <c r="K340">
        <v>3</v>
      </c>
      <c r="L340" t="s">
        <v>1108</v>
      </c>
      <c r="M340" t="s">
        <v>59</v>
      </c>
      <c r="N340" t="s">
        <v>1727</v>
      </c>
      <c r="O340" t="s">
        <v>519</v>
      </c>
      <c r="P340" t="s">
        <v>1728</v>
      </c>
      <c r="Q340" t="s">
        <v>1729</v>
      </c>
      <c r="R340" t="s">
        <v>744</v>
      </c>
      <c r="S340" t="s">
        <v>25</v>
      </c>
      <c r="T340" t="s">
        <v>27</v>
      </c>
      <c r="U340" t="s">
        <v>30</v>
      </c>
      <c r="V340" t="s">
        <v>984</v>
      </c>
      <c r="W340" t="s">
        <v>1037</v>
      </c>
      <c r="X340" t="s">
        <v>1037</v>
      </c>
    </row>
    <row r="341" spans="1:25" x14ac:dyDescent="0.2">
      <c r="A341" s="25">
        <v>44763</v>
      </c>
      <c r="B341" t="s">
        <v>1196</v>
      </c>
      <c r="C341" t="s">
        <v>1186</v>
      </c>
      <c r="D341" t="s">
        <v>1197</v>
      </c>
      <c r="E341" t="s">
        <v>1198</v>
      </c>
      <c r="F341" t="s">
        <v>26</v>
      </c>
      <c r="G341" t="s">
        <v>1195</v>
      </c>
      <c r="H341" t="s">
        <v>28</v>
      </c>
      <c r="I341" t="s">
        <v>29</v>
      </c>
      <c r="J341" t="s">
        <v>32</v>
      </c>
      <c r="K341">
        <v>3</v>
      </c>
      <c r="L341" t="s">
        <v>1108</v>
      </c>
      <c r="M341" t="s">
        <v>59</v>
      </c>
      <c r="N341" t="s">
        <v>1727</v>
      </c>
      <c r="O341" t="s">
        <v>519</v>
      </c>
      <c r="P341" t="s">
        <v>1728</v>
      </c>
      <c r="Q341" t="s">
        <v>1729</v>
      </c>
      <c r="R341" t="s">
        <v>744</v>
      </c>
      <c r="S341" t="s">
        <v>25</v>
      </c>
      <c r="T341" t="s">
        <v>27</v>
      </c>
      <c r="U341" t="s">
        <v>30</v>
      </c>
      <c r="V341" t="s">
        <v>984</v>
      </c>
      <c r="W341" t="s">
        <v>1037</v>
      </c>
      <c r="X341" t="s">
        <v>1037</v>
      </c>
    </row>
    <row r="342" spans="1:25" x14ac:dyDescent="0.2">
      <c r="A342" s="25">
        <v>43952</v>
      </c>
      <c r="B342" t="s">
        <v>1199</v>
      </c>
      <c r="C342" t="s">
        <v>1186</v>
      </c>
      <c r="D342" t="s">
        <v>1200</v>
      </c>
      <c r="E342" t="s">
        <v>1201</v>
      </c>
      <c r="F342" t="s">
        <v>26</v>
      </c>
      <c r="G342" t="s">
        <v>1195</v>
      </c>
      <c r="H342" t="s">
        <v>28</v>
      </c>
      <c r="I342" t="s">
        <v>29</v>
      </c>
      <c r="J342" t="s">
        <v>32</v>
      </c>
      <c r="K342">
        <v>3</v>
      </c>
      <c r="L342" t="s">
        <v>1108</v>
      </c>
      <c r="M342" t="s">
        <v>59</v>
      </c>
      <c r="N342" t="s">
        <v>1727</v>
      </c>
      <c r="O342" t="s">
        <v>519</v>
      </c>
      <c r="P342" t="s">
        <v>1728</v>
      </c>
      <c r="Q342" t="s">
        <v>1729</v>
      </c>
      <c r="R342" t="s">
        <v>744</v>
      </c>
      <c r="S342" t="s">
        <v>25</v>
      </c>
      <c r="T342" t="s">
        <v>27</v>
      </c>
      <c r="U342" t="s">
        <v>30</v>
      </c>
      <c r="V342" t="s">
        <v>984</v>
      </c>
      <c r="W342" t="s">
        <v>1037</v>
      </c>
      <c r="X342" t="s">
        <v>1037</v>
      </c>
    </row>
    <row r="343" spans="1:25" x14ac:dyDescent="0.2">
      <c r="A343" s="25">
        <v>43952</v>
      </c>
      <c r="B343" t="s">
        <v>1202</v>
      </c>
      <c r="C343" t="s">
        <v>1186</v>
      </c>
      <c r="D343" t="s">
        <v>1203</v>
      </c>
      <c r="E343" t="s">
        <v>1198</v>
      </c>
      <c r="F343" t="s">
        <v>26</v>
      </c>
      <c r="G343" t="s">
        <v>1195</v>
      </c>
      <c r="H343" t="s">
        <v>28</v>
      </c>
      <c r="I343" t="s">
        <v>29</v>
      </c>
      <c r="J343" t="s">
        <v>32</v>
      </c>
      <c r="K343">
        <v>3</v>
      </c>
      <c r="L343" t="s">
        <v>1108</v>
      </c>
      <c r="M343" t="s">
        <v>59</v>
      </c>
      <c r="N343" t="s">
        <v>1727</v>
      </c>
      <c r="O343" t="s">
        <v>519</v>
      </c>
      <c r="P343" t="s">
        <v>1728</v>
      </c>
      <c r="Q343" t="s">
        <v>1729</v>
      </c>
      <c r="R343" t="s">
        <v>744</v>
      </c>
      <c r="S343" t="s">
        <v>25</v>
      </c>
      <c r="T343" t="s">
        <v>27</v>
      </c>
      <c r="U343" t="s">
        <v>30</v>
      </c>
      <c r="V343" t="s">
        <v>984</v>
      </c>
      <c r="W343" t="s">
        <v>1037</v>
      </c>
      <c r="X343" t="s">
        <v>1037</v>
      </c>
    </row>
    <row r="344" spans="1:25" x14ac:dyDescent="0.2">
      <c r="A344" s="25">
        <v>44763</v>
      </c>
      <c r="B344" t="s">
        <v>1204</v>
      </c>
      <c r="C344" t="s">
        <v>1186</v>
      </c>
      <c r="D344" t="s">
        <v>1205</v>
      </c>
      <c r="E344" t="s">
        <v>1206</v>
      </c>
      <c r="F344" t="s">
        <v>26</v>
      </c>
      <c r="G344" t="s">
        <v>1195</v>
      </c>
      <c r="H344" t="s">
        <v>28</v>
      </c>
      <c r="I344" t="s">
        <v>29</v>
      </c>
      <c r="J344" t="s">
        <v>32</v>
      </c>
      <c r="K344">
        <v>3</v>
      </c>
      <c r="L344" t="s">
        <v>1108</v>
      </c>
      <c r="M344" t="s">
        <v>59</v>
      </c>
      <c r="N344" t="s">
        <v>1730</v>
      </c>
      <c r="O344" t="s">
        <v>519</v>
      </c>
      <c r="P344" t="s">
        <v>1731</v>
      </c>
      <c r="Q344" t="s">
        <v>1732</v>
      </c>
      <c r="R344" t="s">
        <v>744</v>
      </c>
      <c r="S344" t="s">
        <v>25</v>
      </c>
      <c r="T344" t="s">
        <v>27</v>
      </c>
      <c r="U344" t="s">
        <v>30</v>
      </c>
      <c r="V344" t="s">
        <v>984</v>
      </c>
      <c r="W344" t="s">
        <v>1037</v>
      </c>
      <c r="X344" t="s">
        <v>1037</v>
      </c>
    </row>
    <row r="345" spans="1:25" x14ac:dyDescent="0.2">
      <c r="A345" s="25">
        <v>43952</v>
      </c>
      <c r="B345" t="s">
        <v>1207</v>
      </c>
      <c r="C345" t="s">
        <v>1186</v>
      </c>
      <c r="D345" t="s">
        <v>1208</v>
      </c>
      <c r="E345" t="s">
        <v>1209</v>
      </c>
      <c r="F345" t="s">
        <v>26</v>
      </c>
      <c r="G345" t="s">
        <v>1195</v>
      </c>
      <c r="H345" t="s">
        <v>28</v>
      </c>
      <c r="I345" t="s">
        <v>29</v>
      </c>
      <c r="J345" t="s">
        <v>32</v>
      </c>
      <c r="K345">
        <v>3</v>
      </c>
      <c r="L345" t="s">
        <v>1108</v>
      </c>
      <c r="M345" t="s">
        <v>59</v>
      </c>
      <c r="N345" t="s">
        <v>1727</v>
      </c>
      <c r="O345" t="s">
        <v>519</v>
      </c>
      <c r="P345" t="s">
        <v>1731</v>
      </c>
      <c r="Q345" t="s">
        <v>1732</v>
      </c>
      <c r="R345" t="s">
        <v>744</v>
      </c>
      <c r="S345" t="s">
        <v>25</v>
      </c>
      <c r="T345" t="s">
        <v>27</v>
      </c>
      <c r="U345" t="s">
        <v>30</v>
      </c>
      <c r="V345" t="s">
        <v>984</v>
      </c>
      <c r="W345" t="s">
        <v>1037</v>
      </c>
      <c r="X345" t="s">
        <v>1037</v>
      </c>
    </row>
    <row r="346" spans="1:25" x14ac:dyDescent="0.2">
      <c r="A346" s="25">
        <v>43952</v>
      </c>
      <c r="B346" t="s">
        <v>1210</v>
      </c>
      <c r="C346" t="s">
        <v>1186</v>
      </c>
      <c r="D346" t="s">
        <v>1211</v>
      </c>
      <c r="E346" t="s">
        <v>1212</v>
      </c>
      <c r="F346" t="s">
        <v>26</v>
      </c>
      <c r="G346" t="s">
        <v>1195</v>
      </c>
      <c r="H346" t="s">
        <v>28</v>
      </c>
      <c r="I346" t="s">
        <v>29</v>
      </c>
      <c r="J346" t="s">
        <v>32</v>
      </c>
      <c r="K346">
        <v>3</v>
      </c>
      <c r="L346" t="s">
        <v>1108</v>
      </c>
      <c r="M346" t="s">
        <v>59</v>
      </c>
      <c r="N346" t="s">
        <v>1727</v>
      </c>
      <c r="O346" t="s">
        <v>519</v>
      </c>
      <c r="P346" t="s">
        <v>1731</v>
      </c>
      <c r="Q346" t="s">
        <v>1732</v>
      </c>
      <c r="R346" t="s">
        <v>744</v>
      </c>
      <c r="S346" t="s">
        <v>25</v>
      </c>
      <c r="T346" t="s">
        <v>27</v>
      </c>
      <c r="U346" t="s">
        <v>30</v>
      </c>
      <c r="V346" t="s">
        <v>726</v>
      </c>
    </row>
    <row r="347" spans="1:25" x14ac:dyDescent="0.2">
      <c r="A347" s="25">
        <v>43952</v>
      </c>
      <c r="B347" t="s">
        <v>2306</v>
      </c>
      <c r="C347" t="s">
        <v>1186</v>
      </c>
      <c r="D347" t="s">
        <v>1213</v>
      </c>
      <c r="E347" t="s">
        <v>1214</v>
      </c>
      <c r="F347" t="s">
        <v>26</v>
      </c>
      <c r="G347" t="s">
        <v>995</v>
      </c>
      <c r="H347" t="s">
        <v>40</v>
      </c>
      <c r="I347" t="s">
        <v>29</v>
      </c>
      <c r="J347" t="s">
        <v>29</v>
      </c>
      <c r="K347">
        <v>3</v>
      </c>
      <c r="L347" t="s">
        <v>1108</v>
      </c>
      <c r="M347" t="s">
        <v>59</v>
      </c>
      <c r="N347" t="s">
        <v>1727</v>
      </c>
      <c r="O347" t="s">
        <v>1733</v>
      </c>
      <c r="P347" t="s">
        <v>1731</v>
      </c>
      <c r="Q347" t="s">
        <v>1732</v>
      </c>
      <c r="R347" t="s">
        <v>733</v>
      </c>
      <c r="S347" t="s">
        <v>25</v>
      </c>
      <c r="T347" t="s">
        <v>27</v>
      </c>
      <c r="U347" t="s">
        <v>30</v>
      </c>
      <c r="V347" t="s">
        <v>740</v>
      </c>
      <c r="W347" t="s">
        <v>741</v>
      </c>
      <c r="X347" t="s">
        <v>742</v>
      </c>
    </row>
    <row r="348" spans="1:25" x14ac:dyDescent="0.2">
      <c r="A348" s="25">
        <v>43952</v>
      </c>
      <c r="B348" t="s">
        <v>2307</v>
      </c>
      <c r="C348" t="s">
        <v>1186</v>
      </c>
      <c r="D348" t="s">
        <v>1215</v>
      </c>
      <c r="E348" t="s">
        <v>1214</v>
      </c>
      <c r="F348" t="s">
        <v>26</v>
      </c>
      <c r="G348" t="s">
        <v>995</v>
      </c>
      <c r="H348" t="s">
        <v>40</v>
      </c>
      <c r="I348" t="s">
        <v>29</v>
      </c>
      <c r="J348" t="s">
        <v>29</v>
      </c>
      <c r="K348">
        <v>3</v>
      </c>
      <c r="L348" t="s">
        <v>1108</v>
      </c>
      <c r="M348" t="s">
        <v>59</v>
      </c>
      <c r="N348" t="s">
        <v>53</v>
      </c>
      <c r="O348" t="s">
        <v>53</v>
      </c>
      <c r="P348" t="s">
        <v>1731</v>
      </c>
      <c r="Q348" t="s">
        <v>1732</v>
      </c>
      <c r="R348" t="s">
        <v>733</v>
      </c>
      <c r="S348" t="s">
        <v>25</v>
      </c>
      <c r="T348" t="s">
        <v>27</v>
      </c>
      <c r="U348" t="s">
        <v>30</v>
      </c>
      <c r="V348" t="s">
        <v>740</v>
      </c>
      <c r="W348" t="s">
        <v>741</v>
      </c>
      <c r="X348" t="s">
        <v>742</v>
      </c>
    </row>
    <row r="349" spans="1:25" x14ac:dyDescent="0.2">
      <c r="A349" s="25">
        <v>43952</v>
      </c>
      <c r="B349" t="s">
        <v>2308</v>
      </c>
      <c r="C349" t="s">
        <v>1186</v>
      </c>
      <c r="D349" t="s">
        <v>1216</v>
      </c>
      <c r="E349" t="s">
        <v>1217</v>
      </c>
      <c r="F349" t="s">
        <v>26</v>
      </c>
      <c r="G349" t="s">
        <v>1006</v>
      </c>
      <c r="H349" t="s">
        <v>40</v>
      </c>
      <c r="I349" t="s">
        <v>29</v>
      </c>
      <c r="J349" t="s">
        <v>29</v>
      </c>
      <c r="K349">
        <v>3</v>
      </c>
      <c r="L349" t="s">
        <v>1108</v>
      </c>
      <c r="M349" t="s">
        <v>59</v>
      </c>
      <c r="N349" t="s">
        <v>1734</v>
      </c>
      <c r="O349" t="s">
        <v>21</v>
      </c>
      <c r="P349" t="s">
        <v>1735</v>
      </c>
      <c r="R349" t="s">
        <v>1008</v>
      </c>
      <c r="S349" t="s">
        <v>25</v>
      </c>
      <c r="T349" t="s">
        <v>1169</v>
      </c>
      <c r="U349" t="s">
        <v>30</v>
      </c>
      <c r="V349" t="s">
        <v>984</v>
      </c>
      <c r="W349" t="s">
        <v>1037</v>
      </c>
      <c r="X349" t="s">
        <v>1111</v>
      </c>
    </row>
    <row r="350" spans="1:25" x14ac:dyDescent="0.2">
      <c r="A350" s="25">
        <v>43952</v>
      </c>
      <c r="B350" t="s">
        <v>2309</v>
      </c>
      <c r="C350" t="s">
        <v>1186</v>
      </c>
      <c r="D350" t="s">
        <v>1218</v>
      </c>
      <c r="E350" t="s">
        <v>1219</v>
      </c>
      <c r="F350" t="s">
        <v>45</v>
      </c>
      <c r="G350" t="s">
        <v>1006</v>
      </c>
      <c r="H350" t="s">
        <v>40</v>
      </c>
      <c r="I350" t="s">
        <v>29</v>
      </c>
      <c r="J350" t="s">
        <v>29</v>
      </c>
      <c r="K350">
        <v>3</v>
      </c>
      <c r="L350" t="s">
        <v>1108</v>
      </c>
      <c r="M350" t="s">
        <v>59</v>
      </c>
      <c r="N350" t="s">
        <v>1727</v>
      </c>
      <c r="O350" t="s">
        <v>1727</v>
      </c>
      <c r="P350" t="s">
        <v>1731</v>
      </c>
      <c r="Q350" t="s">
        <v>1732</v>
      </c>
      <c r="R350" t="s">
        <v>1008</v>
      </c>
      <c r="S350" t="s">
        <v>25</v>
      </c>
      <c r="T350" t="s">
        <v>39</v>
      </c>
      <c r="U350" t="s">
        <v>30</v>
      </c>
      <c r="V350" t="s">
        <v>984</v>
      </c>
      <c r="W350" t="s">
        <v>1037</v>
      </c>
      <c r="X350" t="s">
        <v>1111</v>
      </c>
    </row>
    <row r="351" spans="1:25" x14ac:dyDescent="0.2">
      <c r="A351" s="25">
        <v>43952</v>
      </c>
      <c r="B351" t="s">
        <v>2310</v>
      </c>
      <c r="C351" t="s">
        <v>1186</v>
      </c>
      <c r="D351" t="s">
        <v>1220</v>
      </c>
      <c r="E351" t="s">
        <v>1221</v>
      </c>
      <c r="F351" t="s">
        <v>45</v>
      </c>
      <c r="G351" t="s">
        <v>1006</v>
      </c>
      <c r="H351" t="s">
        <v>40</v>
      </c>
      <c r="I351" t="s">
        <v>29</v>
      </c>
      <c r="J351" t="s">
        <v>29</v>
      </c>
      <c r="K351">
        <v>3</v>
      </c>
      <c r="L351" t="s">
        <v>1108</v>
      </c>
      <c r="M351" t="s">
        <v>59</v>
      </c>
      <c r="N351" t="s">
        <v>1727</v>
      </c>
      <c r="O351" t="s">
        <v>1727</v>
      </c>
      <c r="P351" t="s">
        <v>1731</v>
      </c>
      <c r="Q351" t="s">
        <v>1732</v>
      </c>
      <c r="R351" t="s">
        <v>1736</v>
      </c>
      <c r="S351" t="s">
        <v>25</v>
      </c>
      <c r="T351" t="s">
        <v>39</v>
      </c>
      <c r="U351" t="s">
        <v>30</v>
      </c>
      <c r="V351" t="s">
        <v>984</v>
      </c>
      <c r="W351" t="s">
        <v>1037</v>
      </c>
      <c r="X351" t="s">
        <v>1111</v>
      </c>
    </row>
    <row r="352" spans="1:25" x14ac:dyDescent="0.2">
      <c r="A352" s="25">
        <v>43952</v>
      </c>
      <c r="B352" t="s">
        <v>2311</v>
      </c>
      <c r="C352" t="s">
        <v>1186</v>
      </c>
      <c r="D352" t="s">
        <v>1222</v>
      </c>
      <c r="E352" t="s">
        <v>1223</v>
      </c>
      <c r="F352" t="s">
        <v>38</v>
      </c>
      <c r="G352" t="s">
        <v>1021</v>
      </c>
      <c r="H352" t="s">
        <v>40</v>
      </c>
      <c r="I352" t="s">
        <v>29</v>
      </c>
      <c r="J352" t="s">
        <v>29</v>
      </c>
      <c r="K352">
        <v>3</v>
      </c>
      <c r="L352" t="s">
        <v>1108</v>
      </c>
      <c r="M352" t="s">
        <v>59</v>
      </c>
      <c r="N352" t="s">
        <v>37</v>
      </c>
      <c r="O352" t="s">
        <v>1737</v>
      </c>
      <c r="P352" t="s">
        <v>1731</v>
      </c>
      <c r="Q352" t="s">
        <v>1732</v>
      </c>
      <c r="R352" t="s">
        <v>1738</v>
      </c>
      <c r="S352" t="s">
        <v>25</v>
      </c>
      <c r="T352" t="s">
        <v>27</v>
      </c>
      <c r="U352" t="s">
        <v>30</v>
      </c>
      <c r="V352" t="s">
        <v>984</v>
      </c>
      <c r="W352" t="s">
        <v>1010</v>
      </c>
      <c r="X352" t="s">
        <v>1010</v>
      </c>
    </row>
    <row r="353" spans="1:24" x14ac:dyDescent="0.2">
      <c r="A353" s="25">
        <v>44760</v>
      </c>
      <c r="B353" t="s">
        <v>1224</v>
      </c>
      <c r="C353" t="s">
        <v>1186</v>
      </c>
      <c r="D353" t="s">
        <v>1225</v>
      </c>
      <c r="E353" t="s">
        <v>1226</v>
      </c>
      <c r="F353" t="s">
        <v>26</v>
      </c>
      <c r="G353" t="s">
        <v>1195</v>
      </c>
      <c r="H353" t="s">
        <v>40</v>
      </c>
      <c r="I353" t="s">
        <v>29</v>
      </c>
      <c r="J353" t="s">
        <v>29</v>
      </c>
      <c r="K353">
        <v>3</v>
      </c>
      <c r="L353" t="s">
        <v>1108</v>
      </c>
      <c r="M353" t="s">
        <v>59</v>
      </c>
      <c r="N353" t="s">
        <v>1727</v>
      </c>
      <c r="O353" t="s">
        <v>1739</v>
      </c>
      <c r="P353" t="s">
        <v>1728</v>
      </c>
      <c r="Q353" t="s">
        <v>1729</v>
      </c>
      <c r="R353" t="s">
        <v>748</v>
      </c>
      <c r="S353" t="s">
        <v>25</v>
      </c>
      <c r="T353" t="s">
        <v>1169</v>
      </c>
      <c r="U353" t="s">
        <v>30</v>
      </c>
      <c r="V353" t="s">
        <v>984</v>
      </c>
      <c r="W353" t="s">
        <v>1037</v>
      </c>
      <c r="X353" t="s">
        <v>1037</v>
      </c>
    </row>
    <row r="354" spans="1:24" x14ac:dyDescent="0.2">
      <c r="A354" s="25">
        <v>44760</v>
      </c>
      <c r="B354" t="s">
        <v>1227</v>
      </c>
      <c r="C354" t="s">
        <v>1186</v>
      </c>
      <c r="D354" t="s">
        <v>1228</v>
      </c>
      <c r="E354" t="s">
        <v>1229</v>
      </c>
      <c r="F354" t="s">
        <v>26</v>
      </c>
      <c r="G354" t="s">
        <v>1195</v>
      </c>
      <c r="H354" t="s">
        <v>40</v>
      </c>
      <c r="I354" t="s">
        <v>29</v>
      </c>
      <c r="J354" t="s">
        <v>29</v>
      </c>
      <c r="K354">
        <v>3</v>
      </c>
      <c r="L354" t="s">
        <v>1108</v>
      </c>
      <c r="M354" t="s">
        <v>59</v>
      </c>
      <c r="N354" t="s">
        <v>1727</v>
      </c>
      <c r="O354" t="s">
        <v>519</v>
      </c>
      <c r="P354" t="s">
        <v>1728</v>
      </c>
      <c r="Q354" t="s">
        <v>1729</v>
      </c>
      <c r="R354" t="s">
        <v>748</v>
      </c>
      <c r="S354" t="s">
        <v>25</v>
      </c>
      <c r="T354" t="s">
        <v>27</v>
      </c>
      <c r="U354" t="s">
        <v>30</v>
      </c>
      <c r="V354" t="s">
        <v>984</v>
      </c>
      <c r="W354" t="s">
        <v>1037</v>
      </c>
      <c r="X354" t="s">
        <v>1037</v>
      </c>
    </row>
    <row r="355" spans="1:24" x14ac:dyDescent="0.2">
      <c r="A355" s="25">
        <v>44760</v>
      </c>
      <c r="B355" t="s">
        <v>1230</v>
      </c>
      <c r="C355" t="s">
        <v>1186</v>
      </c>
      <c r="D355" t="s">
        <v>1231</v>
      </c>
      <c r="E355" t="s">
        <v>1232</v>
      </c>
      <c r="F355" t="s">
        <v>26</v>
      </c>
      <c r="G355" t="s">
        <v>1195</v>
      </c>
      <c r="H355" t="s">
        <v>31</v>
      </c>
      <c r="I355" t="s">
        <v>32</v>
      </c>
      <c r="J355" t="s">
        <v>32</v>
      </c>
      <c r="K355">
        <v>2</v>
      </c>
      <c r="L355" t="s">
        <v>1103</v>
      </c>
      <c r="M355" t="s">
        <v>59</v>
      </c>
      <c r="N355" t="s">
        <v>1727</v>
      </c>
      <c r="O355" t="s">
        <v>519</v>
      </c>
      <c r="P355" t="s">
        <v>1740</v>
      </c>
      <c r="Q355" t="s">
        <v>21</v>
      </c>
      <c r="R355" t="s">
        <v>748</v>
      </c>
      <c r="S355" t="s">
        <v>25</v>
      </c>
      <c r="T355" t="s">
        <v>1169</v>
      </c>
      <c r="U355" t="s">
        <v>30</v>
      </c>
      <c r="V355" t="s">
        <v>726</v>
      </c>
    </row>
    <row r="356" spans="1:24" x14ac:dyDescent="0.2">
      <c r="A356" s="25">
        <v>44760</v>
      </c>
      <c r="B356" t="s">
        <v>1233</v>
      </c>
      <c r="C356" t="s">
        <v>1186</v>
      </c>
      <c r="D356" t="s">
        <v>1234</v>
      </c>
      <c r="E356" t="s">
        <v>1235</v>
      </c>
      <c r="F356" t="s">
        <v>26</v>
      </c>
      <c r="G356" t="s">
        <v>1195</v>
      </c>
      <c r="H356" t="s">
        <v>31</v>
      </c>
      <c r="I356" t="s">
        <v>32</v>
      </c>
      <c r="J356" t="s">
        <v>32</v>
      </c>
      <c r="K356">
        <v>2</v>
      </c>
      <c r="L356" t="s">
        <v>1103</v>
      </c>
      <c r="M356" t="s">
        <v>59</v>
      </c>
      <c r="N356" t="s">
        <v>1727</v>
      </c>
      <c r="O356" t="s">
        <v>519</v>
      </c>
      <c r="P356" t="s">
        <v>1731</v>
      </c>
      <c r="Q356" t="s">
        <v>1732</v>
      </c>
      <c r="R356" t="s">
        <v>748</v>
      </c>
      <c r="S356" t="s">
        <v>25</v>
      </c>
      <c r="T356" t="s">
        <v>1169</v>
      </c>
      <c r="U356" t="s">
        <v>30</v>
      </c>
      <c r="V356" t="s">
        <v>726</v>
      </c>
    </row>
    <row r="357" spans="1:24" x14ac:dyDescent="0.2">
      <c r="A357" s="25">
        <v>44760</v>
      </c>
      <c r="B357" t="s">
        <v>1236</v>
      </c>
      <c r="C357" t="s">
        <v>1186</v>
      </c>
      <c r="D357" t="s">
        <v>1237</v>
      </c>
      <c r="E357" t="s">
        <v>1238</v>
      </c>
      <c r="F357" t="s">
        <v>26</v>
      </c>
      <c r="G357" t="s">
        <v>1195</v>
      </c>
      <c r="H357" t="s">
        <v>31</v>
      </c>
      <c r="I357" t="s">
        <v>32</v>
      </c>
      <c r="J357" t="s">
        <v>32</v>
      </c>
      <c r="K357">
        <v>2</v>
      </c>
      <c r="L357" t="s">
        <v>1103</v>
      </c>
      <c r="M357" t="s">
        <v>59</v>
      </c>
      <c r="N357" t="s">
        <v>1727</v>
      </c>
      <c r="O357" t="s">
        <v>1739</v>
      </c>
      <c r="P357" t="s">
        <v>1728</v>
      </c>
      <c r="Q357" t="s">
        <v>1729</v>
      </c>
      <c r="R357" t="s">
        <v>748</v>
      </c>
      <c r="S357" t="s">
        <v>25</v>
      </c>
      <c r="T357" t="s">
        <v>1169</v>
      </c>
      <c r="U357" t="s">
        <v>30</v>
      </c>
      <c r="V357" t="s">
        <v>726</v>
      </c>
    </row>
    <row r="358" spans="1:24" x14ac:dyDescent="0.2">
      <c r="A358" s="25">
        <v>44760</v>
      </c>
      <c r="B358" t="s">
        <v>1239</v>
      </c>
      <c r="C358" t="s">
        <v>1186</v>
      </c>
      <c r="D358" t="s">
        <v>1240</v>
      </c>
      <c r="E358" t="s">
        <v>1241</v>
      </c>
      <c r="F358" t="s">
        <v>26</v>
      </c>
      <c r="G358" t="s">
        <v>1195</v>
      </c>
      <c r="H358" t="s">
        <v>28</v>
      </c>
      <c r="I358" t="s">
        <v>32</v>
      </c>
      <c r="J358" t="s">
        <v>29</v>
      </c>
      <c r="K358">
        <v>3</v>
      </c>
      <c r="L358" t="s">
        <v>1108</v>
      </c>
      <c r="M358" t="s">
        <v>59</v>
      </c>
      <c r="N358" t="s">
        <v>1727</v>
      </c>
      <c r="O358" t="s">
        <v>1739</v>
      </c>
      <c r="P358" t="s">
        <v>1728</v>
      </c>
      <c r="Q358" t="s">
        <v>1729</v>
      </c>
      <c r="R358" t="s">
        <v>748</v>
      </c>
      <c r="S358" t="s">
        <v>25</v>
      </c>
      <c r="T358" t="s">
        <v>1169</v>
      </c>
      <c r="U358" t="s">
        <v>30</v>
      </c>
      <c r="V358" t="s">
        <v>984</v>
      </c>
      <c r="W358" t="s">
        <v>1037</v>
      </c>
      <c r="X358" t="s">
        <v>1037</v>
      </c>
    </row>
    <row r="359" spans="1:24" x14ac:dyDescent="0.2">
      <c r="A359" s="25">
        <v>44760</v>
      </c>
      <c r="B359" t="s">
        <v>1242</v>
      </c>
      <c r="C359" t="s">
        <v>1186</v>
      </c>
      <c r="D359" t="s">
        <v>1243</v>
      </c>
      <c r="E359" t="s">
        <v>1244</v>
      </c>
      <c r="F359" t="s">
        <v>26</v>
      </c>
      <c r="G359" t="s">
        <v>1195</v>
      </c>
      <c r="H359" t="s">
        <v>31</v>
      </c>
      <c r="I359" t="s">
        <v>32</v>
      </c>
      <c r="J359" t="s">
        <v>32</v>
      </c>
      <c r="K359">
        <v>2</v>
      </c>
      <c r="L359" t="s">
        <v>1103</v>
      </c>
      <c r="M359" t="s">
        <v>59</v>
      </c>
      <c r="N359" t="s">
        <v>1727</v>
      </c>
      <c r="O359" t="s">
        <v>1739</v>
      </c>
      <c r="P359" t="s">
        <v>1728</v>
      </c>
      <c r="Q359" t="s">
        <v>1729</v>
      </c>
      <c r="R359" t="s">
        <v>748</v>
      </c>
      <c r="S359" t="s">
        <v>25</v>
      </c>
      <c r="T359" t="s">
        <v>1169</v>
      </c>
      <c r="U359" t="s">
        <v>30</v>
      </c>
      <c r="V359" t="s">
        <v>726</v>
      </c>
    </row>
    <row r="360" spans="1:24" x14ac:dyDescent="0.2">
      <c r="A360" s="25">
        <v>44760</v>
      </c>
      <c r="B360" t="s">
        <v>1245</v>
      </c>
      <c r="C360" t="s">
        <v>1186</v>
      </c>
      <c r="D360" t="s">
        <v>1246</v>
      </c>
      <c r="E360" t="s">
        <v>1247</v>
      </c>
      <c r="F360" t="s">
        <v>26</v>
      </c>
      <c r="G360" t="s">
        <v>1195</v>
      </c>
      <c r="H360" t="s">
        <v>28</v>
      </c>
      <c r="I360" t="s">
        <v>29</v>
      </c>
      <c r="J360" t="s">
        <v>32</v>
      </c>
      <c r="K360">
        <v>3</v>
      </c>
      <c r="L360" t="s">
        <v>1108</v>
      </c>
      <c r="M360" t="s">
        <v>59</v>
      </c>
      <c r="N360" t="s">
        <v>1727</v>
      </c>
      <c r="O360" t="s">
        <v>1739</v>
      </c>
      <c r="P360" t="s">
        <v>1728</v>
      </c>
      <c r="Q360" t="s">
        <v>1729</v>
      </c>
      <c r="R360" t="s">
        <v>748</v>
      </c>
      <c r="S360" t="s">
        <v>25</v>
      </c>
      <c r="T360" t="s">
        <v>1169</v>
      </c>
      <c r="U360" t="s">
        <v>30</v>
      </c>
      <c r="V360" t="s">
        <v>984</v>
      </c>
      <c r="W360" t="s">
        <v>1037</v>
      </c>
      <c r="X360" t="s">
        <v>1037</v>
      </c>
    </row>
    <row r="361" spans="1:24" x14ac:dyDescent="0.2">
      <c r="A361" s="25">
        <v>44760</v>
      </c>
      <c r="B361" t="s">
        <v>1248</v>
      </c>
      <c r="C361" t="s">
        <v>1186</v>
      </c>
      <c r="D361" t="s">
        <v>1249</v>
      </c>
      <c r="E361" t="s">
        <v>1250</v>
      </c>
      <c r="F361" t="s">
        <v>26</v>
      </c>
      <c r="G361" t="s">
        <v>1195</v>
      </c>
      <c r="H361" t="s">
        <v>28</v>
      </c>
      <c r="I361" t="s">
        <v>29</v>
      </c>
      <c r="J361" t="s">
        <v>32</v>
      </c>
      <c r="K361">
        <v>3</v>
      </c>
      <c r="L361" t="s">
        <v>1108</v>
      </c>
      <c r="M361" t="s">
        <v>59</v>
      </c>
      <c r="N361" t="s">
        <v>1727</v>
      </c>
      <c r="O361" t="s">
        <v>1739</v>
      </c>
      <c r="P361" t="s">
        <v>1728</v>
      </c>
      <c r="Q361" t="s">
        <v>1729</v>
      </c>
      <c r="R361" t="s">
        <v>748</v>
      </c>
      <c r="S361" t="s">
        <v>25</v>
      </c>
      <c r="T361" t="s">
        <v>1169</v>
      </c>
      <c r="U361" t="s">
        <v>30</v>
      </c>
      <c r="V361" t="s">
        <v>984</v>
      </c>
      <c r="W361" t="s">
        <v>1037</v>
      </c>
      <c r="X361" t="s">
        <v>1037</v>
      </c>
    </row>
    <row r="362" spans="1:24" x14ac:dyDescent="0.2">
      <c r="A362" s="25">
        <v>44760</v>
      </c>
      <c r="B362" t="s">
        <v>1251</v>
      </c>
      <c r="C362" t="s">
        <v>1186</v>
      </c>
      <c r="D362" t="s">
        <v>1252</v>
      </c>
      <c r="E362" t="s">
        <v>1253</v>
      </c>
      <c r="F362" t="s">
        <v>26</v>
      </c>
      <c r="G362" t="s">
        <v>1195</v>
      </c>
      <c r="H362" t="s">
        <v>28</v>
      </c>
      <c r="I362" t="s">
        <v>32</v>
      </c>
      <c r="J362" t="s">
        <v>32</v>
      </c>
      <c r="K362">
        <v>2</v>
      </c>
      <c r="L362" t="s">
        <v>1103</v>
      </c>
      <c r="M362" t="s">
        <v>59</v>
      </c>
      <c r="N362" t="s">
        <v>1727</v>
      </c>
      <c r="O362" t="s">
        <v>1739</v>
      </c>
      <c r="P362" t="s">
        <v>1728</v>
      </c>
      <c r="Q362" t="s">
        <v>1729</v>
      </c>
      <c r="R362" t="s">
        <v>748</v>
      </c>
      <c r="S362" t="s">
        <v>25</v>
      </c>
      <c r="T362" t="s">
        <v>1169</v>
      </c>
      <c r="U362" t="s">
        <v>30</v>
      </c>
      <c r="V362" t="s">
        <v>984</v>
      </c>
      <c r="W362" t="s">
        <v>1037</v>
      </c>
      <c r="X362" t="s">
        <v>1037</v>
      </c>
    </row>
    <row r="363" spans="1:24" x14ac:dyDescent="0.2">
      <c r="A363" s="25">
        <v>44760</v>
      </c>
      <c r="B363" t="s">
        <v>1254</v>
      </c>
      <c r="C363" t="s">
        <v>1186</v>
      </c>
      <c r="D363" t="s">
        <v>1255</v>
      </c>
      <c r="E363" t="s">
        <v>1256</v>
      </c>
      <c r="F363" t="s">
        <v>26</v>
      </c>
      <c r="G363" t="s">
        <v>1195</v>
      </c>
      <c r="H363" t="s">
        <v>31</v>
      </c>
      <c r="I363" t="s">
        <v>34</v>
      </c>
      <c r="J363" t="s">
        <v>34</v>
      </c>
      <c r="K363">
        <v>1</v>
      </c>
      <c r="L363" t="s">
        <v>2468</v>
      </c>
      <c r="M363" t="s">
        <v>59</v>
      </c>
      <c r="N363" t="s">
        <v>1727</v>
      </c>
      <c r="O363" t="s">
        <v>1739</v>
      </c>
      <c r="P363" t="s">
        <v>1728</v>
      </c>
      <c r="Q363" t="s">
        <v>1729</v>
      </c>
      <c r="R363" t="s">
        <v>748</v>
      </c>
      <c r="S363" t="s">
        <v>25</v>
      </c>
      <c r="T363" t="s">
        <v>1169</v>
      </c>
      <c r="U363" t="s">
        <v>30</v>
      </c>
      <c r="V363" t="s">
        <v>726</v>
      </c>
    </row>
    <row r="364" spans="1:24" x14ac:dyDescent="0.2">
      <c r="A364" s="25">
        <v>43952</v>
      </c>
      <c r="B364" t="s">
        <v>2312</v>
      </c>
      <c r="C364" t="s">
        <v>1186</v>
      </c>
      <c r="D364" t="s">
        <v>1257</v>
      </c>
      <c r="E364" t="s">
        <v>1258</v>
      </c>
      <c r="F364" t="s">
        <v>26</v>
      </c>
      <c r="G364" t="s">
        <v>1006</v>
      </c>
      <c r="H364" t="s">
        <v>28</v>
      </c>
      <c r="I364" t="s">
        <v>34</v>
      </c>
      <c r="J364" t="s">
        <v>34</v>
      </c>
      <c r="K364">
        <v>2</v>
      </c>
      <c r="L364" t="s">
        <v>1103</v>
      </c>
      <c r="M364" t="s">
        <v>59</v>
      </c>
      <c r="N364" t="s">
        <v>1741</v>
      </c>
      <c r="O364" t="s">
        <v>1742</v>
      </c>
      <c r="P364" t="s">
        <v>1731</v>
      </c>
      <c r="Q364" t="s">
        <v>1732</v>
      </c>
      <c r="R364" t="s">
        <v>1008</v>
      </c>
      <c r="S364" t="s">
        <v>25</v>
      </c>
      <c r="T364" t="s">
        <v>1169</v>
      </c>
      <c r="U364" t="s">
        <v>30</v>
      </c>
      <c r="V364" t="s">
        <v>726</v>
      </c>
    </row>
    <row r="365" spans="1:24" x14ac:dyDescent="0.2">
      <c r="A365" s="25">
        <v>43952</v>
      </c>
      <c r="B365" t="s">
        <v>2313</v>
      </c>
      <c r="C365" t="s">
        <v>1186</v>
      </c>
      <c r="D365" t="s">
        <v>1259</v>
      </c>
      <c r="E365" t="s">
        <v>1260</v>
      </c>
      <c r="F365" t="s">
        <v>45</v>
      </c>
      <c r="G365" t="s">
        <v>1006</v>
      </c>
      <c r="H365" t="s">
        <v>40</v>
      </c>
      <c r="I365" t="s">
        <v>29</v>
      </c>
      <c r="J365" t="s">
        <v>29</v>
      </c>
      <c r="K365">
        <v>3</v>
      </c>
      <c r="L365" t="s">
        <v>1108</v>
      </c>
      <c r="M365" t="s">
        <v>59</v>
      </c>
      <c r="N365" t="s">
        <v>1727</v>
      </c>
      <c r="O365" t="s">
        <v>1733</v>
      </c>
      <c r="P365" t="s">
        <v>1731</v>
      </c>
      <c r="Q365" t="s">
        <v>1732</v>
      </c>
      <c r="R365" t="s">
        <v>1008</v>
      </c>
      <c r="S365" t="s">
        <v>25</v>
      </c>
      <c r="T365" t="s">
        <v>39</v>
      </c>
      <c r="U365" t="s">
        <v>30</v>
      </c>
      <c r="V365" t="s">
        <v>740</v>
      </c>
      <c r="W365" t="s">
        <v>741</v>
      </c>
      <c r="X365" t="s">
        <v>742</v>
      </c>
    </row>
    <row r="366" spans="1:24" x14ac:dyDescent="0.2">
      <c r="A366" s="25">
        <v>43952</v>
      </c>
      <c r="B366" t="s">
        <v>2314</v>
      </c>
      <c r="C366" t="s">
        <v>1186</v>
      </c>
      <c r="D366" t="s">
        <v>1261</v>
      </c>
      <c r="E366" t="s">
        <v>1262</v>
      </c>
      <c r="F366" t="s">
        <v>26</v>
      </c>
      <c r="G366" t="s">
        <v>1006</v>
      </c>
      <c r="H366" t="s">
        <v>28</v>
      </c>
      <c r="I366" t="s">
        <v>29</v>
      </c>
      <c r="J366" t="s">
        <v>29</v>
      </c>
      <c r="K366">
        <v>3</v>
      </c>
      <c r="L366" t="s">
        <v>1108</v>
      </c>
      <c r="M366" t="s">
        <v>59</v>
      </c>
      <c r="N366" t="s">
        <v>1727</v>
      </c>
      <c r="O366" t="s">
        <v>1727</v>
      </c>
      <c r="P366" t="s">
        <v>1731</v>
      </c>
      <c r="Q366" t="s">
        <v>1732</v>
      </c>
      <c r="R366" t="s">
        <v>1736</v>
      </c>
      <c r="S366" t="s">
        <v>25</v>
      </c>
      <c r="T366" t="s">
        <v>1169</v>
      </c>
      <c r="U366" t="s">
        <v>30</v>
      </c>
      <c r="V366" t="s">
        <v>984</v>
      </c>
      <c r="W366" t="s">
        <v>1037</v>
      </c>
      <c r="X366" t="s">
        <v>1111</v>
      </c>
    </row>
    <row r="367" spans="1:24" x14ac:dyDescent="0.2">
      <c r="A367" s="25">
        <v>43952</v>
      </c>
      <c r="B367" t="s">
        <v>2315</v>
      </c>
      <c r="C367" t="s">
        <v>1186</v>
      </c>
      <c r="D367" t="s">
        <v>1263</v>
      </c>
      <c r="E367" t="s">
        <v>1264</v>
      </c>
      <c r="F367" t="s">
        <v>26</v>
      </c>
      <c r="G367" t="s">
        <v>1006</v>
      </c>
      <c r="H367" t="s">
        <v>40</v>
      </c>
      <c r="I367" t="s">
        <v>29</v>
      </c>
      <c r="J367" t="s">
        <v>29</v>
      </c>
      <c r="K367">
        <v>3</v>
      </c>
      <c r="L367" t="s">
        <v>1108</v>
      </c>
      <c r="M367" t="s">
        <v>59</v>
      </c>
      <c r="N367" t="s">
        <v>1727</v>
      </c>
      <c r="O367" t="s">
        <v>1743</v>
      </c>
      <c r="P367" t="s">
        <v>21</v>
      </c>
      <c r="Q367" t="s">
        <v>21</v>
      </c>
      <c r="R367" t="s">
        <v>1736</v>
      </c>
      <c r="S367" t="s">
        <v>25</v>
      </c>
      <c r="T367" t="s">
        <v>1169</v>
      </c>
      <c r="U367" t="s">
        <v>30</v>
      </c>
      <c r="V367" t="s">
        <v>984</v>
      </c>
      <c r="W367" t="s">
        <v>1744</v>
      </c>
      <c r="X367" t="s">
        <v>1744</v>
      </c>
    </row>
    <row r="368" spans="1:24" x14ac:dyDescent="0.2">
      <c r="A368" s="25">
        <v>44760</v>
      </c>
      <c r="B368" t="s">
        <v>1265</v>
      </c>
      <c r="C368" t="s">
        <v>1186</v>
      </c>
      <c r="D368" t="s">
        <v>1266</v>
      </c>
      <c r="E368" t="s">
        <v>1267</v>
      </c>
      <c r="F368" t="s">
        <v>26</v>
      </c>
      <c r="G368" t="s">
        <v>1195</v>
      </c>
      <c r="H368" t="s">
        <v>31</v>
      </c>
      <c r="I368" t="s">
        <v>32</v>
      </c>
      <c r="J368" t="s">
        <v>32</v>
      </c>
      <c r="K368">
        <v>2</v>
      </c>
      <c r="L368" t="s">
        <v>1103</v>
      </c>
      <c r="M368" t="s">
        <v>59</v>
      </c>
      <c r="N368" t="s">
        <v>1727</v>
      </c>
      <c r="O368" t="s">
        <v>1739</v>
      </c>
      <c r="P368" t="s">
        <v>1728</v>
      </c>
      <c r="Q368" t="s">
        <v>1729</v>
      </c>
      <c r="R368" t="s">
        <v>748</v>
      </c>
      <c r="S368" t="s">
        <v>25</v>
      </c>
      <c r="T368" t="s">
        <v>1169</v>
      </c>
      <c r="U368" t="s">
        <v>30</v>
      </c>
      <c r="V368" t="s">
        <v>726</v>
      </c>
    </row>
    <row r="369" spans="1:24" x14ac:dyDescent="0.2">
      <c r="A369" s="25">
        <v>43952</v>
      </c>
      <c r="B369" t="s">
        <v>1268</v>
      </c>
      <c r="C369" t="s">
        <v>1186</v>
      </c>
      <c r="D369" t="s">
        <v>1269</v>
      </c>
      <c r="E369" t="s">
        <v>1270</v>
      </c>
      <c r="F369" t="s">
        <v>26</v>
      </c>
      <c r="G369" t="s">
        <v>1195</v>
      </c>
      <c r="H369" t="s">
        <v>40</v>
      </c>
      <c r="I369" t="s">
        <v>29</v>
      </c>
      <c r="J369" t="s">
        <v>29</v>
      </c>
      <c r="K369">
        <v>3</v>
      </c>
      <c r="L369" t="s">
        <v>1108</v>
      </c>
      <c r="M369" t="s">
        <v>59</v>
      </c>
      <c r="N369" t="s">
        <v>1727</v>
      </c>
      <c r="O369" t="s">
        <v>519</v>
      </c>
      <c r="P369" t="s">
        <v>1728</v>
      </c>
      <c r="Q369" t="s">
        <v>1729</v>
      </c>
      <c r="R369" t="s">
        <v>744</v>
      </c>
      <c r="S369" t="s">
        <v>25</v>
      </c>
      <c r="T369" t="s">
        <v>27</v>
      </c>
      <c r="U369" t="s">
        <v>30</v>
      </c>
      <c r="V369" t="s">
        <v>984</v>
      </c>
      <c r="W369" t="s">
        <v>1037</v>
      </c>
      <c r="X369" t="s">
        <v>1037</v>
      </c>
    </row>
    <row r="370" spans="1:24" x14ac:dyDescent="0.2">
      <c r="A370" s="25">
        <v>44531</v>
      </c>
      <c r="B370" t="s">
        <v>2317</v>
      </c>
      <c r="C370" t="s">
        <v>1183</v>
      </c>
      <c r="D370" t="s">
        <v>1273</v>
      </c>
      <c r="E370" t="s">
        <v>1274</v>
      </c>
      <c r="F370" t="s">
        <v>38</v>
      </c>
      <c r="G370" t="s">
        <v>1006</v>
      </c>
      <c r="H370" t="s">
        <v>40</v>
      </c>
      <c r="I370" t="s">
        <v>29</v>
      </c>
      <c r="J370" t="s">
        <v>29</v>
      </c>
      <c r="K370">
        <v>3</v>
      </c>
      <c r="L370" t="s">
        <v>1108</v>
      </c>
      <c r="M370" t="s">
        <v>520</v>
      </c>
      <c r="N370" t="s">
        <v>520</v>
      </c>
      <c r="O370" t="s">
        <v>1745</v>
      </c>
      <c r="P370" t="s">
        <v>21</v>
      </c>
      <c r="Q370" t="s">
        <v>21</v>
      </c>
      <c r="R370" t="s">
        <v>733</v>
      </c>
      <c r="S370" t="s">
        <v>25</v>
      </c>
      <c r="T370" t="s">
        <v>27</v>
      </c>
      <c r="U370" t="s">
        <v>30</v>
      </c>
      <c r="V370" t="s">
        <v>984</v>
      </c>
      <c r="W370" t="s">
        <v>1037</v>
      </c>
      <c r="X370" t="s">
        <v>1037</v>
      </c>
    </row>
    <row r="371" spans="1:24" x14ac:dyDescent="0.2">
      <c r="A371" s="25">
        <v>44531</v>
      </c>
      <c r="B371" t="s">
        <v>2318</v>
      </c>
      <c r="C371" t="s">
        <v>1183</v>
      </c>
      <c r="D371" t="s">
        <v>1275</v>
      </c>
      <c r="E371" t="s">
        <v>1276</v>
      </c>
      <c r="F371" t="s">
        <v>26</v>
      </c>
      <c r="G371" t="s">
        <v>1021</v>
      </c>
      <c r="H371" t="s">
        <v>28</v>
      </c>
      <c r="I371" t="s">
        <v>29</v>
      </c>
      <c r="J371" t="s">
        <v>29</v>
      </c>
      <c r="K371">
        <v>3</v>
      </c>
      <c r="L371" t="s">
        <v>1108</v>
      </c>
      <c r="M371" t="s">
        <v>520</v>
      </c>
      <c r="N371" t="s">
        <v>520</v>
      </c>
      <c r="O371" t="s">
        <v>520</v>
      </c>
      <c r="P371" t="s">
        <v>21</v>
      </c>
      <c r="Q371" t="s">
        <v>21</v>
      </c>
      <c r="R371" t="s">
        <v>748</v>
      </c>
      <c r="S371" t="s">
        <v>25</v>
      </c>
      <c r="T371" t="s">
        <v>27</v>
      </c>
      <c r="U371" t="s">
        <v>30</v>
      </c>
      <c r="V371" t="s">
        <v>984</v>
      </c>
      <c r="W371" t="s">
        <v>1032</v>
      </c>
      <c r="X371" t="s">
        <v>1032</v>
      </c>
    </row>
    <row r="372" spans="1:24" x14ac:dyDescent="0.2">
      <c r="A372" s="25">
        <v>44531</v>
      </c>
      <c r="B372" t="s">
        <v>2319</v>
      </c>
      <c r="C372" t="s">
        <v>1183</v>
      </c>
      <c r="D372" t="s">
        <v>1277</v>
      </c>
      <c r="E372" t="s">
        <v>1278</v>
      </c>
      <c r="F372" t="s">
        <v>26</v>
      </c>
      <c r="G372" t="s">
        <v>1021</v>
      </c>
      <c r="H372" t="s">
        <v>28</v>
      </c>
      <c r="I372" t="s">
        <v>29</v>
      </c>
      <c r="J372" t="s">
        <v>29</v>
      </c>
      <c r="K372">
        <v>3</v>
      </c>
      <c r="L372" t="s">
        <v>1108</v>
      </c>
      <c r="M372" t="s">
        <v>520</v>
      </c>
      <c r="N372" t="s">
        <v>520</v>
      </c>
      <c r="O372" t="s">
        <v>520</v>
      </c>
      <c r="P372" t="s">
        <v>21</v>
      </c>
      <c r="Q372" t="s">
        <v>21</v>
      </c>
      <c r="R372" t="s">
        <v>733</v>
      </c>
      <c r="S372" t="s">
        <v>25</v>
      </c>
      <c r="T372" t="s">
        <v>27</v>
      </c>
      <c r="U372" t="s">
        <v>30</v>
      </c>
      <c r="V372" t="s">
        <v>984</v>
      </c>
      <c r="W372" t="s">
        <v>1032</v>
      </c>
      <c r="X372" t="s">
        <v>1032</v>
      </c>
    </row>
    <row r="373" spans="1:24" x14ac:dyDescent="0.2">
      <c r="A373" s="25">
        <v>44531</v>
      </c>
      <c r="B373" t="s">
        <v>2320</v>
      </c>
      <c r="C373" t="s">
        <v>1183</v>
      </c>
      <c r="D373" t="s">
        <v>1279</v>
      </c>
      <c r="E373" t="s">
        <v>1280</v>
      </c>
      <c r="F373" t="s">
        <v>26</v>
      </c>
      <c r="G373" t="s">
        <v>1281</v>
      </c>
      <c r="H373" t="s">
        <v>40</v>
      </c>
      <c r="I373" t="s">
        <v>29</v>
      </c>
      <c r="J373" t="s">
        <v>29</v>
      </c>
      <c r="K373">
        <v>3</v>
      </c>
      <c r="L373" t="s">
        <v>1108</v>
      </c>
      <c r="M373" t="s">
        <v>520</v>
      </c>
      <c r="N373" t="s">
        <v>520</v>
      </c>
      <c r="O373" t="s">
        <v>1746</v>
      </c>
      <c r="P373" t="s">
        <v>21</v>
      </c>
      <c r="Q373" t="s">
        <v>21</v>
      </c>
      <c r="R373" t="s">
        <v>733</v>
      </c>
      <c r="S373" t="s">
        <v>21</v>
      </c>
      <c r="T373" t="s">
        <v>27</v>
      </c>
      <c r="U373" t="s">
        <v>30</v>
      </c>
      <c r="V373" t="s">
        <v>984</v>
      </c>
      <c r="W373" t="s">
        <v>1010</v>
      </c>
      <c r="X373" t="s">
        <v>1010</v>
      </c>
    </row>
    <row r="374" spans="1:24" x14ac:dyDescent="0.2">
      <c r="A374" s="25">
        <v>44531</v>
      </c>
      <c r="B374" t="s">
        <v>2321</v>
      </c>
      <c r="C374" t="s">
        <v>1183</v>
      </c>
      <c r="D374" t="s">
        <v>1282</v>
      </c>
      <c r="E374" t="s">
        <v>1283</v>
      </c>
      <c r="F374" t="s">
        <v>26</v>
      </c>
      <c r="G374" t="s">
        <v>1281</v>
      </c>
      <c r="H374" t="s">
        <v>40</v>
      </c>
      <c r="I374" t="s">
        <v>29</v>
      </c>
      <c r="J374" t="s">
        <v>29</v>
      </c>
      <c r="K374">
        <v>3</v>
      </c>
      <c r="L374" t="s">
        <v>1108</v>
      </c>
      <c r="M374" t="s">
        <v>520</v>
      </c>
      <c r="N374" t="s">
        <v>520</v>
      </c>
      <c r="O374" t="s">
        <v>1746</v>
      </c>
      <c r="P374" t="s">
        <v>21</v>
      </c>
      <c r="Q374" t="s">
        <v>21</v>
      </c>
      <c r="R374" t="s">
        <v>733</v>
      </c>
      <c r="S374" t="s">
        <v>21</v>
      </c>
      <c r="T374" t="s">
        <v>27</v>
      </c>
      <c r="U374" t="s">
        <v>30</v>
      </c>
      <c r="V374" t="s">
        <v>984</v>
      </c>
      <c r="W374" t="s">
        <v>1010</v>
      </c>
      <c r="X374" t="s">
        <v>1010</v>
      </c>
    </row>
    <row r="375" spans="1:24" x14ac:dyDescent="0.2">
      <c r="A375" s="25">
        <v>45225</v>
      </c>
      <c r="B375" t="s">
        <v>2437</v>
      </c>
      <c r="C375" t="s">
        <v>1130</v>
      </c>
      <c r="D375" t="s">
        <v>1286</v>
      </c>
      <c r="E375" t="s">
        <v>1287</v>
      </c>
      <c r="F375" t="s">
        <v>26</v>
      </c>
      <c r="G375" t="s">
        <v>1939</v>
      </c>
      <c r="H375" t="s">
        <v>31</v>
      </c>
      <c r="I375" t="s">
        <v>32</v>
      </c>
      <c r="J375" t="s">
        <v>29</v>
      </c>
      <c r="K375">
        <v>2</v>
      </c>
      <c r="L375" t="s">
        <v>1103</v>
      </c>
      <c r="M375" t="s">
        <v>1137</v>
      </c>
      <c r="N375" t="s">
        <v>37</v>
      </c>
      <c r="O375" t="s">
        <v>1747</v>
      </c>
      <c r="P375" t="s">
        <v>216</v>
      </c>
      <c r="Q375" t="s">
        <v>21</v>
      </c>
      <c r="R375" t="s">
        <v>1176</v>
      </c>
      <c r="S375" t="s">
        <v>25</v>
      </c>
      <c r="T375" t="s">
        <v>27</v>
      </c>
      <c r="U375" t="s">
        <v>30</v>
      </c>
      <c r="V375" t="s">
        <v>726</v>
      </c>
    </row>
    <row r="376" spans="1:24" x14ac:dyDescent="0.2">
      <c r="A376" s="25">
        <v>45225</v>
      </c>
      <c r="B376" t="s">
        <v>2438</v>
      </c>
      <c r="C376" t="s">
        <v>1130</v>
      </c>
      <c r="D376" t="s">
        <v>1290</v>
      </c>
      <c r="E376" t="s">
        <v>1291</v>
      </c>
      <c r="F376" t="s">
        <v>26</v>
      </c>
      <c r="G376" t="s">
        <v>1939</v>
      </c>
      <c r="H376" t="s">
        <v>31</v>
      </c>
      <c r="I376" t="s">
        <v>32</v>
      </c>
      <c r="J376" t="s">
        <v>29</v>
      </c>
      <c r="K376">
        <v>2</v>
      </c>
      <c r="L376" t="s">
        <v>1103</v>
      </c>
      <c r="M376" t="s">
        <v>1137</v>
      </c>
      <c r="N376" t="s">
        <v>37</v>
      </c>
      <c r="O376" t="s">
        <v>1747</v>
      </c>
      <c r="P376" t="s">
        <v>216</v>
      </c>
      <c r="Q376" t="s">
        <v>21</v>
      </c>
      <c r="R376" t="s">
        <v>1176</v>
      </c>
      <c r="S376" t="s">
        <v>25</v>
      </c>
      <c r="T376" t="s">
        <v>27</v>
      </c>
      <c r="U376" t="s">
        <v>30</v>
      </c>
      <c r="V376" t="s">
        <v>726</v>
      </c>
    </row>
    <row r="377" spans="1:24" x14ac:dyDescent="0.2">
      <c r="A377" s="25">
        <v>45225</v>
      </c>
      <c r="B377" t="s">
        <v>2439</v>
      </c>
      <c r="C377" t="s">
        <v>1130</v>
      </c>
      <c r="D377" t="s">
        <v>1293</v>
      </c>
      <c r="E377" t="s">
        <v>1294</v>
      </c>
      <c r="F377" t="s">
        <v>26</v>
      </c>
      <c r="G377" t="s">
        <v>1939</v>
      </c>
      <c r="H377" t="s">
        <v>31</v>
      </c>
      <c r="I377" t="s">
        <v>32</v>
      </c>
      <c r="J377" t="s">
        <v>29</v>
      </c>
      <c r="K377">
        <v>2</v>
      </c>
      <c r="L377" t="s">
        <v>1103</v>
      </c>
      <c r="M377" t="s">
        <v>1137</v>
      </c>
      <c r="N377" t="s">
        <v>37</v>
      </c>
      <c r="O377" t="s">
        <v>1747</v>
      </c>
      <c r="P377" t="s">
        <v>216</v>
      </c>
      <c r="Q377" t="s">
        <v>21</v>
      </c>
      <c r="R377" t="s">
        <v>1176</v>
      </c>
      <c r="S377" t="s">
        <v>25</v>
      </c>
      <c r="T377" t="s">
        <v>27</v>
      </c>
      <c r="U377" t="s">
        <v>30</v>
      </c>
      <c r="V377" t="s">
        <v>726</v>
      </c>
    </row>
    <row r="378" spans="1:24" x14ac:dyDescent="0.2">
      <c r="A378" s="25">
        <v>45225</v>
      </c>
      <c r="B378" t="s">
        <v>2440</v>
      </c>
      <c r="C378" t="s">
        <v>1130</v>
      </c>
      <c r="D378" t="s">
        <v>1297</v>
      </c>
      <c r="E378" t="s">
        <v>1285</v>
      </c>
      <c r="F378" t="s">
        <v>26</v>
      </c>
      <c r="G378" t="s">
        <v>1939</v>
      </c>
      <c r="H378" t="s">
        <v>31</v>
      </c>
      <c r="I378" t="s">
        <v>32</v>
      </c>
      <c r="J378" t="s">
        <v>29</v>
      </c>
      <c r="K378">
        <v>2</v>
      </c>
      <c r="L378" t="s">
        <v>1103</v>
      </c>
      <c r="M378" t="s">
        <v>1137</v>
      </c>
      <c r="N378" t="s">
        <v>37</v>
      </c>
      <c r="O378" t="s">
        <v>1747</v>
      </c>
      <c r="P378" t="s">
        <v>216</v>
      </c>
      <c r="Q378" t="s">
        <v>21</v>
      </c>
      <c r="R378" t="s">
        <v>1176</v>
      </c>
      <c r="S378" t="s">
        <v>25</v>
      </c>
      <c r="T378" t="s">
        <v>27</v>
      </c>
      <c r="U378" t="s">
        <v>30</v>
      </c>
      <c r="V378" t="s">
        <v>726</v>
      </c>
    </row>
    <row r="379" spans="1:24" x14ac:dyDescent="0.2">
      <c r="A379" s="25">
        <v>45225</v>
      </c>
      <c r="B379" t="s">
        <v>2441</v>
      </c>
      <c r="C379" t="s">
        <v>1130</v>
      </c>
      <c r="D379" t="s">
        <v>1300</v>
      </c>
      <c r="E379" t="s">
        <v>1301</v>
      </c>
      <c r="F379" t="s">
        <v>26</v>
      </c>
      <c r="G379" t="s">
        <v>1939</v>
      </c>
      <c r="H379" t="s">
        <v>31</v>
      </c>
      <c r="I379" t="s">
        <v>32</v>
      </c>
      <c r="J379" t="s">
        <v>29</v>
      </c>
      <c r="K379">
        <v>2</v>
      </c>
      <c r="L379" t="s">
        <v>1103</v>
      </c>
      <c r="M379" t="s">
        <v>1137</v>
      </c>
      <c r="N379" t="s">
        <v>37</v>
      </c>
      <c r="O379" t="s">
        <v>1747</v>
      </c>
      <c r="P379" t="s">
        <v>216</v>
      </c>
      <c r="Q379" t="s">
        <v>21</v>
      </c>
      <c r="R379" t="s">
        <v>1176</v>
      </c>
      <c r="S379" t="s">
        <v>25</v>
      </c>
      <c r="T379" t="s">
        <v>27</v>
      </c>
      <c r="U379" t="s">
        <v>30</v>
      </c>
      <c r="V379" t="s">
        <v>726</v>
      </c>
    </row>
    <row r="380" spans="1:24" x14ac:dyDescent="0.2">
      <c r="A380" s="25">
        <v>45225</v>
      </c>
      <c r="B380" t="s">
        <v>2442</v>
      </c>
      <c r="C380" t="s">
        <v>1130</v>
      </c>
      <c r="D380" t="s">
        <v>1303</v>
      </c>
      <c r="E380" t="s">
        <v>1304</v>
      </c>
      <c r="F380" t="s">
        <v>26</v>
      </c>
      <c r="G380" t="s">
        <v>1939</v>
      </c>
      <c r="H380" t="s">
        <v>31</v>
      </c>
      <c r="I380" t="s">
        <v>32</v>
      </c>
      <c r="J380" t="s">
        <v>29</v>
      </c>
      <c r="K380">
        <v>2</v>
      </c>
      <c r="L380" t="s">
        <v>1103</v>
      </c>
      <c r="M380" t="s">
        <v>1137</v>
      </c>
      <c r="N380" t="s">
        <v>37</v>
      </c>
      <c r="O380" t="s">
        <v>1747</v>
      </c>
      <c r="P380" t="s">
        <v>216</v>
      </c>
      <c r="Q380" t="s">
        <v>21</v>
      </c>
      <c r="R380" t="s">
        <v>1176</v>
      </c>
      <c r="S380" t="s">
        <v>25</v>
      </c>
      <c r="T380" t="s">
        <v>27</v>
      </c>
      <c r="U380" t="s">
        <v>30</v>
      </c>
      <c r="V380" t="s">
        <v>726</v>
      </c>
    </row>
    <row r="381" spans="1:24" x14ac:dyDescent="0.2">
      <c r="A381" s="25">
        <v>45225</v>
      </c>
      <c r="B381" t="s">
        <v>2443</v>
      </c>
      <c r="C381" t="s">
        <v>1130</v>
      </c>
      <c r="D381" t="s">
        <v>1306</v>
      </c>
      <c r="E381" t="s">
        <v>1307</v>
      </c>
      <c r="F381" t="s">
        <v>26</v>
      </c>
      <c r="G381" t="s">
        <v>1939</v>
      </c>
      <c r="H381" t="s">
        <v>31</v>
      </c>
      <c r="I381" t="s">
        <v>32</v>
      </c>
      <c r="J381" t="s">
        <v>29</v>
      </c>
      <c r="K381">
        <v>2</v>
      </c>
      <c r="L381" t="s">
        <v>1103</v>
      </c>
      <c r="M381" t="s">
        <v>1137</v>
      </c>
      <c r="N381" t="s">
        <v>37</v>
      </c>
      <c r="O381" t="s">
        <v>1747</v>
      </c>
      <c r="P381" t="s">
        <v>216</v>
      </c>
      <c r="Q381" t="s">
        <v>21</v>
      </c>
      <c r="R381" t="s">
        <v>1176</v>
      </c>
      <c r="S381" t="s">
        <v>25</v>
      </c>
      <c r="T381" t="s">
        <v>27</v>
      </c>
      <c r="U381" t="s">
        <v>30</v>
      </c>
      <c r="V381" t="s">
        <v>726</v>
      </c>
    </row>
    <row r="382" spans="1:24" x14ac:dyDescent="0.2">
      <c r="A382" s="25">
        <v>45225</v>
      </c>
      <c r="B382" t="s">
        <v>2444</v>
      </c>
      <c r="C382" t="s">
        <v>1130</v>
      </c>
      <c r="D382" t="s">
        <v>1310</v>
      </c>
      <c r="E382" t="s">
        <v>1311</v>
      </c>
      <c r="F382" t="s">
        <v>26</v>
      </c>
      <c r="G382" t="s">
        <v>1939</v>
      </c>
      <c r="H382" t="s">
        <v>31</v>
      </c>
      <c r="I382" t="s">
        <v>32</v>
      </c>
      <c r="J382" t="s">
        <v>29</v>
      </c>
      <c r="K382">
        <v>2</v>
      </c>
      <c r="L382" t="s">
        <v>1103</v>
      </c>
      <c r="M382" t="s">
        <v>1137</v>
      </c>
      <c r="N382" t="s">
        <v>37</v>
      </c>
      <c r="O382" t="s">
        <v>1747</v>
      </c>
      <c r="P382" t="s">
        <v>216</v>
      </c>
      <c r="Q382" t="s">
        <v>21</v>
      </c>
      <c r="R382" t="s">
        <v>1176</v>
      </c>
      <c r="S382" t="s">
        <v>25</v>
      </c>
      <c r="T382" t="s">
        <v>27</v>
      </c>
      <c r="U382" t="s">
        <v>30</v>
      </c>
      <c r="V382" t="s">
        <v>726</v>
      </c>
    </row>
    <row r="383" spans="1:24" x14ac:dyDescent="0.2">
      <c r="A383" s="25">
        <v>45225</v>
      </c>
      <c r="B383" t="s">
        <v>2445</v>
      </c>
      <c r="C383" t="s">
        <v>1130</v>
      </c>
      <c r="D383" t="s">
        <v>1314</v>
      </c>
      <c r="E383" t="s">
        <v>1315</v>
      </c>
      <c r="F383" t="s">
        <v>26</v>
      </c>
      <c r="G383" t="s">
        <v>1939</v>
      </c>
      <c r="H383" t="s">
        <v>31</v>
      </c>
      <c r="I383" t="s">
        <v>32</v>
      </c>
      <c r="J383" t="s">
        <v>29</v>
      </c>
      <c r="K383">
        <v>2</v>
      </c>
      <c r="L383" t="s">
        <v>1103</v>
      </c>
      <c r="M383" t="s">
        <v>1137</v>
      </c>
      <c r="N383" t="s">
        <v>37</v>
      </c>
      <c r="O383" t="s">
        <v>1747</v>
      </c>
      <c r="P383" t="s">
        <v>216</v>
      </c>
      <c r="Q383" t="s">
        <v>21</v>
      </c>
      <c r="R383" t="s">
        <v>1176</v>
      </c>
      <c r="S383" t="s">
        <v>25</v>
      </c>
      <c r="T383" t="s">
        <v>27</v>
      </c>
      <c r="U383" t="s">
        <v>30</v>
      </c>
      <c r="V383" t="s">
        <v>726</v>
      </c>
    </row>
    <row r="384" spans="1:24" x14ac:dyDescent="0.2">
      <c r="A384" s="25">
        <v>44136</v>
      </c>
      <c r="B384" t="s">
        <v>1321</v>
      </c>
      <c r="C384" t="s">
        <v>1130</v>
      </c>
      <c r="D384" t="s">
        <v>1322</v>
      </c>
      <c r="E384" t="s">
        <v>1323</v>
      </c>
      <c r="F384" t="s">
        <v>26</v>
      </c>
      <c r="G384" t="s">
        <v>1195</v>
      </c>
      <c r="H384" t="s">
        <v>28</v>
      </c>
      <c r="I384" t="s">
        <v>32</v>
      </c>
      <c r="J384" t="s">
        <v>32</v>
      </c>
      <c r="K384">
        <v>2</v>
      </c>
      <c r="L384" t="s">
        <v>1103</v>
      </c>
      <c r="M384" t="s">
        <v>41</v>
      </c>
      <c r="N384" t="s">
        <v>1748</v>
      </c>
      <c r="O384" t="s">
        <v>1749</v>
      </c>
      <c r="P384" t="s">
        <v>42</v>
      </c>
      <c r="Q384" t="s">
        <v>21</v>
      </c>
      <c r="R384" t="s">
        <v>744</v>
      </c>
      <c r="S384" t="s">
        <v>25</v>
      </c>
      <c r="T384" t="s">
        <v>27</v>
      </c>
      <c r="U384" t="s">
        <v>35</v>
      </c>
      <c r="V384" t="s">
        <v>726</v>
      </c>
      <c r="W384" t="s">
        <v>1037</v>
      </c>
      <c r="X384" t="s">
        <v>1037</v>
      </c>
    </row>
    <row r="385" spans="1:24" x14ac:dyDescent="0.2">
      <c r="A385" s="25">
        <v>44287</v>
      </c>
      <c r="B385" t="s">
        <v>1324</v>
      </c>
      <c r="C385" t="s">
        <v>1130</v>
      </c>
      <c r="D385" t="s">
        <v>1325</v>
      </c>
      <c r="E385" t="s">
        <v>1326</v>
      </c>
      <c r="F385" t="s">
        <v>26</v>
      </c>
      <c r="G385" t="s">
        <v>1195</v>
      </c>
      <c r="H385" t="s">
        <v>28</v>
      </c>
      <c r="I385" t="s">
        <v>32</v>
      </c>
      <c r="J385" t="s">
        <v>32</v>
      </c>
      <c r="K385">
        <v>2</v>
      </c>
      <c r="L385" t="s">
        <v>1103</v>
      </c>
      <c r="M385" t="s">
        <v>41</v>
      </c>
      <c r="N385" t="s">
        <v>1748</v>
      </c>
      <c r="O385" t="s">
        <v>1750</v>
      </c>
      <c r="P385" t="s">
        <v>42</v>
      </c>
      <c r="Q385" t="s">
        <v>21</v>
      </c>
      <c r="R385" t="s">
        <v>744</v>
      </c>
      <c r="S385" t="s">
        <v>25</v>
      </c>
      <c r="T385" t="s">
        <v>27</v>
      </c>
      <c r="U385" t="s">
        <v>35</v>
      </c>
      <c r="V385" t="s">
        <v>726</v>
      </c>
      <c r="W385" t="s">
        <v>1037</v>
      </c>
      <c r="X385" t="s">
        <v>1037</v>
      </c>
    </row>
    <row r="386" spans="1:24" x14ac:dyDescent="0.2">
      <c r="A386" s="25">
        <v>44166</v>
      </c>
      <c r="B386" t="s">
        <v>1333</v>
      </c>
      <c r="C386" t="s">
        <v>1130</v>
      </c>
      <c r="D386" t="s">
        <v>1334</v>
      </c>
      <c r="E386" t="s">
        <v>1335</v>
      </c>
      <c r="F386" t="s">
        <v>26</v>
      </c>
      <c r="G386" t="s">
        <v>1195</v>
      </c>
      <c r="H386" t="s">
        <v>28</v>
      </c>
      <c r="I386" t="s">
        <v>32</v>
      </c>
      <c r="J386" t="s">
        <v>32</v>
      </c>
      <c r="K386">
        <v>2</v>
      </c>
      <c r="L386" t="s">
        <v>1103</v>
      </c>
      <c r="M386" t="s">
        <v>41</v>
      </c>
      <c r="N386" t="s">
        <v>1748</v>
      </c>
      <c r="O386" t="s">
        <v>37</v>
      </c>
      <c r="P386" t="s">
        <v>42</v>
      </c>
      <c r="Q386" t="s">
        <v>21</v>
      </c>
      <c r="R386" t="s">
        <v>744</v>
      </c>
      <c r="S386" t="s">
        <v>25</v>
      </c>
      <c r="T386" t="s">
        <v>27</v>
      </c>
      <c r="U386" t="s">
        <v>35</v>
      </c>
      <c r="V386" t="s">
        <v>726</v>
      </c>
      <c r="W386" t="s">
        <v>1037</v>
      </c>
      <c r="X386" t="s">
        <v>1037</v>
      </c>
    </row>
    <row r="387" spans="1:24" x14ac:dyDescent="0.2">
      <c r="A387" s="25">
        <v>44136</v>
      </c>
      <c r="B387" t="s">
        <v>1343</v>
      </c>
      <c r="C387" t="s">
        <v>1130</v>
      </c>
      <c r="D387" t="s">
        <v>1344</v>
      </c>
      <c r="E387" t="s">
        <v>1345</v>
      </c>
      <c r="F387" t="s">
        <v>26</v>
      </c>
      <c r="G387" t="s">
        <v>1195</v>
      </c>
      <c r="H387" t="s">
        <v>28</v>
      </c>
      <c r="I387" t="s">
        <v>32</v>
      </c>
      <c r="J387" t="s">
        <v>32</v>
      </c>
      <c r="K387">
        <v>2</v>
      </c>
      <c r="L387" t="s">
        <v>1103</v>
      </c>
      <c r="M387" t="s">
        <v>41</v>
      </c>
      <c r="N387" t="s">
        <v>1748</v>
      </c>
      <c r="O387" t="s">
        <v>1750</v>
      </c>
      <c r="P387" t="s">
        <v>42</v>
      </c>
      <c r="Q387" t="s">
        <v>21</v>
      </c>
      <c r="R387" t="s">
        <v>744</v>
      </c>
      <c r="S387" t="s">
        <v>25</v>
      </c>
      <c r="T387" t="s">
        <v>27</v>
      </c>
      <c r="U387" t="s">
        <v>35</v>
      </c>
      <c r="V387" t="s">
        <v>726</v>
      </c>
      <c r="W387" t="s">
        <v>1037</v>
      </c>
      <c r="X387" t="s">
        <v>1037</v>
      </c>
    </row>
    <row r="388" spans="1:24" x14ac:dyDescent="0.2">
      <c r="A388" s="25">
        <v>43545</v>
      </c>
      <c r="B388" t="s">
        <v>1346</v>
      </c>
      <c r="C388" t="s">
        <v>1130</v>
      </c>
      <c r="D388" t="s">
        <v>1347</v>
      </c>
      <c r="E388" t="s">
        <v>1348</v>
      </c>
      <c r="F388" t="s">
        <v>26</v>
      </c>
      <c r="G388" t="s">
        <v>1195</v>
      </c>
      <c r="H388" t="s">
        <v>28</v>
      </c>
      <c r="I388" t="s">
        <v>32</v>
      </c>
      <c r="J388" t="s">
        <v>32</v>
      </c>
      <c r="K388">
        <v>2</v>
      </c>
      <c r="L388" t="s">
        <v>1103</v>
      </c>
      <c r="M388" t="s">
        <v>41</v>
      </c>
      <c r="N388" t="s">
        <v>1748</v>
      </c>
      <c r="O388" t="s">
        <v>1752</v>
      </c>
      <c r="P388" t="s">
        <v>1022</v>
      </c>
      <c r="Q388" t="s">
        <v>21</v>
      </c>
      <c r="R388" t="s">
        <v>748</v>
      </c>
      <c r="S388" t="s">
        <v>25</v>
      </c>
      <c r="T388" t="s">
        <v>27</v>
      </c>
      <c r="U388" t="s">
        <v>35</v>
      </c>
      <c r="V388" t="s">
        <v>984</v>
      </c>
      <c r="W388" t="s">
        <v>1037</v>
      </c>
      <c r="X388" t="s">
        <v>1037</v>
      </c>
    </row>
    <row r="389" spans="1:24" x14ac:dyDescent="0.2">
      <c r="A389" s="25">
        <v>44136</v>
      </c>
      <c r="B389" t="s">
        <v>1355</v>
      </c>
      <c r="C389" t="s">
        <v>1130</v>
      </c>
      <c r="D389" t="s">
        <v>1356</v>
      </c>
      <c r="E389" t="s">
        <v>1357</v>
      </c>
      <c r="F389" t="s">
        <v>26</v>
      </c>
      <c r="G389" t="s">
        <v>1195</v>
      </c>
      <c r="H389" t="s">
        <v>28</v>
      </c>
      <c r="I389" t="s">
        <v>32</v>
      </c>
      <c r="J389" t="s">
        <v>32</v>
      </c>
      <c r="K389">
        <v>2</v>
      </c>
      <c r="L389" t="s">
        <v>1103</v>
      </c>
      <c r="M389" t="s">
        <v>41</v>
      </c>
      <c r="N389" t="s">
        <v>1748</v>
      </c>
      <c r="O389" t="s">
        <v>1752</v>
      </c>
      <c r="P389" t="s">
        <v>1731</v>
      </c>
      <c r="Q389" t="s">
        <v>21</v>
      </c>
      <c r="R389" t="s">
        <v>748</v>
      </c>
      <c r="S389" t="s">
        <v>25</v>
      </c>
      <c r="T389" t="s">
        <v>27</v>
      </c>
      <c r="U389" t="s">
        <v>35</v>
      </c>
      <c r="V389" t="s">
        <v>984</v>
      </c>
      <c r="W389" t="s">
        <v>1037</v>
      </c>
      <c r="X389" t="s">
        <v>1037</v>
      </c>
    </row>
    <row r="390" spans="1:24" x14ac:dyDescent="0.2">
      <c r="A390" s="25">
        <v>44562</v>
      </c>
      <c r="B390" t="s">
        <v>1358</v>
      </c>
      <c r="C390" t="s">
        <v>1130</v>
      </c>
      <c r="D390" t="s">
        <v>1359</v>
      </c>
      <c r="E390" t="s">
        <v>1360</v>
      </c>
      <c r="F390" t="s">
        <v>26</v>
      </c>
      <c r="G390" t="s">
        <v>1195</v>
      </c>
      <c r="H390" t="s">
        <v>28</v>
      </c>
      <c r="I390" t="s">
        <v>32</v>
      </c>
      <c r="J390" t="s">
        <v>32</v>
      </c>
      <c r="K390">
        <v>2</v>
      </c>
      <c r="L390" t="s">
        <v>1103</v>
      </c>
      <c r="M390" t="s">
        <v>41</v>
      </c>
      <c r="N390" t="s">
        <v>1752</v>
      </c>
      <c r="O390" t="s">
        <v>1752</v>
      </c>
      <c r="P390" t="s">
        <v>1731</v>
      </c>
      <c r="Q390" t="s">
        <v>21</v>
      </c>
      <c r="R390" t="s">
        <v>748</v>
      </c>
      <c r="S390" t="s">
        <v>25</v>
      </c>
      <c r="T390" t="s">
        <v>27</v>
      </c>
      <c r="U390" t="s">
        <v>35</v>
      </c>
      <c r="V390" t="s">
        <v>984</v>
      </c>
      <c r="W390" t="s">
        <v>1037</v>
      </c>
      <c r="X390" t="s">
        <v>1037</v>
      </c>
    </row>
    <row r="391" spans="1:24" x14ac:dyDescent="0.2">
      <c r="A391" s="25">
        <v>44593</v>
      </c>
      <c r="B391" t="s">
        <v>1361</v>
      </c>
      <c r="C391" t="s">
        <v>1130</v>
      </c>
      <c r="D391" t="s">
        <v>1362</v>
      </c>
      <c r="E391" t="s">
        <v>1363</v>
      </c>
      <c r="F391" t="s">
        <v>26</v>
      </c>
      <c r="G391" t="s">
        <v>1195</v>
      </c>
      <c r="H391" t="s">
        <v>28</v>
      </c>
      <c r="I391" t="s">
        <v>32</v>
      </c>
      <c r="J391" t="s">
        <v>32</v>
      </c>
      <c r="K391">
        <v>2</v>
      </c>
      <c r="L391" t="s">
        <v>1103</v>
      </c>
      <c r="M391" t="s">
        <v>41</v>
      </c>
      <c r="N391" t="s">
        <v>1752</v>
      </c>
      <c r="O391" t="s">
        <v>1752</v>
      </c>
      <c r="P391" t="s">
        <v>1731</v>
      </c>
      <c r="Q391" t="s">
        <v>21</v>
      </c>
      <c r="R391" t="s">
        <v>748</v>
      </c>
      <c r="S391" t="s">
        <v>25</v>
      </c>
      <c r="T391" t="s">
        <v>27</v>
      </c>
      <c r="U391" t="s">
        <v>35</v>
      </c>
      <c r="V391" t="s">
        <v>984</v>
      </c>
      <c r="W391" t="s">
        <v>1037</v>
      </c>
      <c r="X391" t="s">
        <v>1037</v>
      </c>
    </row>
    <row r="392" spans="1:24" x14ac:dyDescent="0.2">
      <c r="A392" s="25">
        <v>44682</v>
      </c>
      <c r="B392" t="s">
        <v>1364</v>
      </c>
      <c r="C392" t="s">
        <v>1130</v>
      </c>
      <c r="D392" t="s">
        <v>1365</v>
      </c>
      <c r="E392" t="s">
        <v>1366</v>
      </c>
      <c r="F392" t="s">
        <v>26</v>
      </c>
      <c r="G392" t="s">
        <v>1195</v>
      </c>
      <c r="H392" t="s">
        <v>28</v>
      </c>
      <c r="I392" t="s">
        <v>32</v>
      </c>
      <c r="J392" t="s">
        <v>32</v>
      </c>
      <c r="K392">
        <v>2</v>
      </c>
      <c r="L392" t="s">
        <v>1103</v>
      </c>
      <c r="M392" t="s">
        <v>41</v>
      </c>
      <c r="N392" t="s">
        <v>1752</v>
      </c>
      <c r="O392" t="s">
        <v>1752</v>
      </c>
      <c r="P392" t="s">
        <v>1731</v>
      </c>
      <c r="Q392" t="s">
        <v>21</v>
      </c>
      <c r="R392" t="s">
        <v>748</v>
      </c>
      <c r="S392" t="s">
        <v>25</v>
      </c>
      <c r="T392" t="s">
        <v>27</v>
      </c>
      <c r="U392" t="s">
        <v>35</v>
      </c>
      <c r="V392" t="s">
        <v>984</v>
      </c>
      <c r="W392" t="s">
        <v>1037</v>
      </c>
      <c r="X392" t="s">
        <v>1037</v>
      </c>
    </row>
    <row r="393" spans="1:24" x14ac:dyDescent="0.2">
      <c r="A393" s="25">
        <v>44743</v>
      </c>
      <c r="B393" t="s">
        <v>1370</v>
      </c>
      <c r="C393" t="s">
        <v>1130</v>
      </c>
      <c r="D393" t="s">
        <v>1371</v>
      </c>
      <c r="E393" t="s">
        <v>1372</v>
      </c>
      <c r="F393" t="s">
        <v>26</v>
      </c>
      <c r="G393" t="s">
        <v>1195</v>
      </c>
      <c r="H393" t="s">
        <v>28</v>
      </c>
      <c r="I393" t="s">
        <v>32</v>
      </c>
      <c r="J393" t="s">
        <v>32</v>
      </c>
      <c r="K393">
        <v>2</v>
      </c>
      <c r="L393" t="s">
        <v>1103</v>
      </c>
      <c r="M393" t="s">
        <v>41</v>
      </c>
      <c r="N393" t="s">
        <v>1752</v>
      </c>
      <c r="O393" t="s">
        <v>1752</v>
      </c>
      <c r="P393" t="s">
        <v>1753</v>
      </c>
      <c r="Q393" t="s">
        <v>21</v>
      </c>
      <c r="R393" t="s">
        <v>748</v>
      </c>
      <c r="S393" t="s">
        <v>25</v>
      </c>
      <c r="T393" t="s">
        <v>27</v>
      </c>
      <c r="U393" t="s">
        <v>35</v>
      </c>
      <c r="V393" t="s">
        <v>984</v>
      </c>
      <c r="W393" t="s">
        <v>1037</v>
      </c>
      <c r="X393" t="s">
        <v>1037</v>
      </c>
    </row>
    <row r="394" spans="1:24" x14ac:dyDescent="0.2">
      <c r="A394" s="25">
        <v>44743</v>
      </c>
      <c r="B394" t="s">
        <v>1373</v>
      </c>
      <c r="C394" t="s">
        <v>1130</v>
      </c>
      <c r="D394" t="s">
        <v>1374</v>
      </c>
      <c r="E394" t="s">
        <v>1375</v>
      </c>
      <c r="F394" t="s">
        <v>26</v>
      </c>
      <c r="G394" t="s">
        <v>1195</v>
      </c>
      <c r="H394" t="s">
        <v>28</v>
      </c>
      <c r="I394" t="s">
        <v>32</v>
      </c>
      <c r="J394" t="s">
        <v>32</v>
      </c>
      <c r="K394">
        <v>2</v>
      </c>
      <c r="L394" t="s">
        <v>1103</v>
      </c>
      <c r="M394" t="s">
        <v>41</v>
      </c>
      <c r="N394" t="s">
        <v>1752</v>
      </c>
      <c r="O394" t="s">
        <v>1752</v>
      </c>
      <c r="P394" t="s">
        <v>1753</v>
      </c>
      <c r="Q394" t="s">
        <v>21</v>
      </c>
      <c r="R394" t="s">
        <v>748</v>
      </c>
      <c r="S394" t="s">
        <v>25</v>
      </c>
      <c r="T394" t="s">
        <v>27</v>
      </c>
      <c r="U394" t="s">
        <v>35</v>
      </c>
      <c r="V394" t="s">
        <v>984</v>
      </c>
      <c r="W394" t="s">
        <v>1037</v>
      </c>
      <c r="X394" t="s">
        <v>1037</v>
      </c>
    </row>
    <row r="395" spans="1:24" x14ac:dyDescent="0.2">
      <c r="A395" s="25">
        <v>37142</v>
      </c>
      <c r="B395" t="s">
        <v>988</v>
      </c>
      <c r="C395" t="s">
        <v>1130</v>
      </c>
      <c r="D395" t="s">
        <v>1376</v>
      </c>
      <c r="E395" t="s">
        <v>1377</v>
      </c>
      <c r="F395" t="s">
        <v>26</v>
      </c>
      <c r="G395" t="s">
        <v>1195</v>
      </c>
      <c r="H395" t="s">
        <v>28</v>
      </c>
      <c r="I395" t="s">
        <v>32</v>
      </c>
      <c r="J395" t="s">
        <v>32</v>
      </c>
      <c r="K395">
        <v>2</v>
      </c>
      <c r="L395" t="s">
        <v>1103</v>
      </c>
      <c r="M395" t="s">
        <v>41</v>
      </c>
      <c r="N395" t="s">
        <v>1748</v>
      </c>
      <c r="O395" t="s">
        <v>1751</v>
      </c>
      <c r="P395" t="s">
        <v>23</v>
      </c>
      <c r="Q395" t="s">
        <v>1754</v>
      </c>
      <c r="R395" t="s">
        <v>1176</v>
      </c>
      <c r="S395" t="s">
        <v>25</v>
      </c>
      <c r="T395" t="s">
        <v>27</v>
      </c>
      <c r="U395" t="s">
        <v>35</v>
      </c>
      <c r="V395" t="s">
        <v>984</v>
      </c>
      <c r="W395" t="s">
        <v>1037</v>
      </c>
      <c r="X395" t="s">
        <v>1037</v>
      </c>
    </row>
    <row r="396" spans="1:24" x14ac:dyDescent="0.2">
      <c r="A396" s="25">
        <v>36696</v>
      </c>
      <c r="B396" t="s">
        <v>2446</v>
      </c>
      <c r="C396" t="s">
        <v>1130</v>
      </c>
      <c r="D396" t="s">
        <v>1378</v>
      </c>
      <c r="E396" t="s">
        <v>1379</v>
      </c>
      <c r="F396" t="s">
        <v>38</v>
      </c>
      <c r="G396" t="s">
        <v>995</v>
      </c>
      <c r="H396" t="s">
        <v>31</v>
      </c>
      <c r="I396" t="s">
        <v>29</v>
      </c>
      <c r="J396" t="s">
        <v>29</v>
      </c>
      <c r="K396">
        <v>3</v>
      </c>
      <c r="L396" t="s">
        <v>1108</v>
      </c>
      <c r="M396" t="s">
        <v>41</v>
      </c>
      <c r="N396" t="s">
        <v>37</v>
      </c>
      <c r="O396" t="s">
        <v>1755</v>
      </c>
      <c r="P396" t="s">
        <v>1756</v>
      </c>
      <c r="Q396" t="s">
        <v>21</v>
      </c>
      <c r="R396" t="s">
        <v>21</v>
      </c>
      <c r="S396" t="s">
        <v>25</v>
      </c>
      <c r="T396" t="s">
        <v>27</v>
      </c>
      <c r="U396" t="s">
        <v>35</v>
      </c>
      <c r="V396" t="s">
        <v>726</v>
      </c>
    </row>
    <row r="397" spans="1:24" x14ac:dyDescent="0.2">
      <c r="A397" s="25">
        <v>40674</v>
      </c>
      <c r="B397" t="s">
        <v>2447</v>
      </c>
      <c r="C397" t="s">
        <v>1130</v>
      </c>
      <c r="D397" t="s">
        <v>1380</v>
      </c>
      <c r="E397" t="s">
        <v>1381</v>
      </c>
      <c r="F397" t="s">
        <v>44</v>
      </c>
      <c r="G397" t="s">
        <v>21</v>
      </c>
      <c r="H397" t="s">
        <v>31</v>
      </c>
      <c r="I397" t="s">
        <v>29</v>
      </c>
      <c r="J397" t="s">
        <v>29</v>
      </c>
      <c r="K397">
        <v>3</v>
      </c>
      <c r="L397" t="s">
        <v>1108</v>
      </c>
      <c r="M397" t="s">
        <v>41</v>
      </c>
      <c r="N397" t="s">
        <v>1752</v>
      </c>
      <c r="O397" t="s">
        <v>1752</v>
      </c>
      <c r="P397" t="s">
        <v>1756</v>
      </c>
      <c r="Q397" t="s">
        <v>21</v>
      </c>
      <c r="R397" t="s">
        <v>21</v>
      </c>
      <c r="S397" t="s">
        <v>25</v>
      </c>
      <c r="T397" t="s">
        <v>27</v>
      </c>
      <c r="U397" t="s">
        <v>35</v>
      </c>
      <c r="V397" t="s">
        <v>726</v>
      </c>
    </row>
    <row r="398" spans="1:24" x14ac:dyDescent="0.2">
      <c r="A398" s="25">
        <v>41214</v>
      </c>
      <c r="B398" t="s">
        <v>2448</v>
      </c>
      <c r="C398" t="s">
        <v>1130</v>
      </c>
      <c r="D398" t="s">
        <v>1382</v>
      </c>
      <c r="E398" t="s">
        <v>1381</v>
      </c>
      <c r="F398" t="s">
        <v>44</v>
      </c>
      <c r="G398" t="s">
        <v>21</v>
      </c>
      <c r="H398" t="s">
        <v>31</v>
      </c>
      <c r="I398" t="s">
        <v>29</v>
      </c>
      <c r="J398" t="s">
        <v>29</v>
      </c>
      <c r="K398">
        <v>3</v>
      </c>
      <c r="L398" t="s">
        <v>1108</v>
      </c>
      <c r="M398" t="s">
        <v>41</v>
      </c>
      <c r="N398" t="s">
        <v>1752</v>
      </c>
      <c r="O398" t="s">
        <v>1752</v>
      </c>
      <c r="P398" t="s">
        <v>1756</v>
      </c>
      <c r="Q398" t="s">
        <v>21</v>
      </c>
      <c r="R398" t="s">
        <v>21</v>
      </c>
      <c r="S398" t="s">
        <v>25</v>
      </c>
      <c r="T398" t="s">
        <v>27</v>
      </c>
      <c r="U398" t="s">
        <v>35</v>
      </c>
      <c r="V398" t="s">
        <v>726</v>
      </c>
    </row>
    <row r="399" spans="1:24" x14ac:dyDescent="0.2">
      <c r="A399" s="25">
        <v>43617</v>
      </c>
      <c r="B399" t="s">
        <v>2449</v>
      </c>
      <c r="C399" t="s">
        <v>1130</v>
      </c>
      <c r="D399" t="s">
        <v>1383</v>
      </c>
      <c r="E399" t="s">
        <v>1381</v>
      </c>
      <c r="F399" t="s">
        <v>44</v>
      </c>
      <c r="G399" t="s">
        <v>21</v>
      </c>
      <c r="H399" t="s">
        <v>31</v>
      </c>
      <c r="I399" t="s">
        <v>29</v>
      </c>
      <c r="J399" t="s">
        <v>29</v>
      </c>
      <c r="K399">
        <v>3</v>
      </c>
      <c r="L399" t="s">
        <v>1108</v>
      </c>
      <c r="M399" t="s">
        <v>41</v>
      </c>
      <c r="N399" t="s">
        <v>1752</v>
      </c>
      <c r="O399" t="s">
        <v>1752</v>
      </c>
      <c r="P399" t="s">
        <v>1756</v>
      </c>
      <c r="Q399" t="s">
        <v>21</v>
      </c>
      <c r="R399" t="s">
        <v>21</v>
      </c>
      <c r="S399" t="s">
        <v>25</v>
      </c>
      <c r="T399" t="s">
        <v>27</v>
      </c>
      <c r="U399" t="s">
        <v>35</v>
      </c>
      <c r="V399" t="s">
        <v>726</v>
      </c>
    </row>
    <row r="400" spans="1:24" x14ac:dyDescent="0.2">
      <c r="A400" s="25">
        <v>44146</v>
      </c>
      <c r="B400" t="s">
        <v>2450</v>
      </c>
      <c r="C400" t="s">
        <v>1130</v>
      </c>
      <c r="D400" t="s">
        <v>1384</v>
      </c>
      <c r="E400" t="s">
        <v>1381</v>
      </c>
      <c r="F400" t="s">
        <v>44</v>
      </c>
      <c r="G400" t="s">
        <v>21</v>
      </c>
      <c r="H400" t="s">
        <v>31</v>
      </c>
      <c r="I400" t="s">
        <v>29</v>
      </c>
      <c r="J400" t="s">
        <v>29</v>
      </c>
      <c r="K400">
        <v>3</v>
      </c>
      <c r="L400" t="s">
        <v>1108</v>
      </c>
      <c r="M400" t="s">
        <v>41</v>
      </c>
      <c r="N400" t="s">
        <v>1752</v>
      </c>
      <c r="O400" t="s">
        <v>1752</v>
      </c>
      <c r="P400" t="s">
        <v>1756</v>
      </c>
      <c r="Q400" t="s">
        <v>21</v>
      </c>
      <c r="R400" t="s">
        <v>21</v>
      </c>
      <c r="S400" t="s">
        <v>25</v>
      </c>
      <c r="T400" t="s">
        <v>27</v>
      </c>
      <c r="U400" t="s">
        <v>35</v>
      </c>
      <c r="V400" t="s">
        <v>726</v>
      </c>
    </row>
    <row r="401" spans="1:24" x14ac:dyDescent="0.2">
      <c r="A401" s="25">
        <v>40891</v>
      </c>
      <c r="B401" t="s">
        <v>2451</v>
      </c>
      <c r="C401" t="s">
        <v>1130</v>
      </c>
      <c r="D401" t="s">
        <v>1385</v>
      </c>
      <c r="E401" t="s">
        <v>1381</v>
      </c>
      <c r="F401" t="s">
        <v>44</v>
      </c>
      <c r="G401" t="s">
        <v>21</v>
      </c>
      <c r="H401" t="s">
        <v>31</v>
      </c>
      <c r="I401" t="s">
        <v>29</v>
      </c>
      <c r="J401" t="s">
        <v>29</v>
      </c>
      <c r="K401">
        <v>3</v>
      </c>
      <c r="L401" t="s">
        <v>1108</v>
      </c>
      <c r="M401" t="s">
        <v>41</v>
      </c>
      <c r="N401" t="s">
        <v>1752</v>
      </c>
      <c r="O401" t="s">
        <v>1752</v>
      </c>
      <c r="P401" t="s">
        <v>1756</v>
      </c>
      <c r="Q401" t="s">
        <v>21</v>
      </c>
      <c r="R401" t="s">
        <v>21</v>
      </c>
      <c r="S401" t="s">
        <v>25</v>
      </c>
      <c r="T401" t="s">
        <v>27</v>
      </c>
      <c r="U401" t="s">
        <v>35</v>
      </c>
      <c r="V401" t="s">
        <v>726</v>
      </c>
    </row>
    <row r="402" spans="1:24" x14ac:dyDescent="0.2">
      <c r="A402" s="25">
        <v>45124</v>
      </c>
      <c r="B402" t="s">
        <v>2452</v>
      </c>
      <c r="C402" t="s">
        <v>1130</v>
      </c>
      <c r="D402" t="s">
        <v>1386</v>
      </c>
      <c r="E402" t="s">
        <v>1381</v>
      </c>
      <c r="F402" t="s">
        <v>44</v>
      </c>
      <c r="G402" t="s">
        <v>21</v>
      </c>
      <c r="H402" t="s">
        <v>31</v>
      </c>
      <c r="I402" t="s">
        <v>29</v>
      </c>
      <c r="J402" t="s">
        <v>29</v>
      </c>
      <c r="K402">
        <v>3</v>
      </c>
      <c r="L402" t="s">
        <v>1108</v>
      </c>
      <c r="M402" t="s">
        <v>41</v>
      </c>
      <c r="N402" t="s">
        <v>1752</v>
      </c>
      <c r="O402" t="s">
        <v>1752</v>
      </c>
      <c r="P402" t="s">
        <v>1756</v>
      </c>
      <c r="Q402" t="s">
        <v>21</v>
      </c>
      <c r="R402" t="s">
        <v>21</v>
      </c>
      <c r="S402" t="s">
        <v>25</v>
      </c>
      <c r="T402" t="s">
        <v>27</v>
      </c>
      <c r="U402" t="s">
        <v>35</v>
      </c>
      <c r="V402" t="s">
        <v>726</v>
      </c>
    </row>
    <row r="403" spans="1:24" x14ac:dyDescent="0.2">
      <c r="A403" s="25">
        <v>36321</v>
      </c>
      <c r="B403" t="s">
        <v>2453</v>
      </c>
      <c r="C403" t="s">
        <v>1130</v>
      </c>
      <c r="D403" t="s">
        <v>1387</v>
      </c>
      <c r="E403" t="s">
        <v>1388</v>
      </c>
      <c r="F403" t="s">
        <v>45</v>
      </c>
      <c r="G403" t="s">
        <v>995</v>
      </c>
      <c r="H403" t="s">
        <v>31</v>
      </c>
      <c r="I403" t="s">
        <v>29</v>
      </c>
      <c r="J403" t="s">
        <v>29</v>
      </c>
      <c r="K403">
        <v>3</v>
      </c>
      <c r="L403" t="s">
        <v>1108</v>
      </c>
      <c r="M403" t="s">
        <v>41</v>
      </c>
      <c r="N403" t="s">
        <v>37</v>
      </c>
      <c r="O403" t="s">
        <v>1757</v>
      </c>
      <c r="P403" t="s">
        <v>1756</v>
      </c>
      <c r="Q403" t="s">
        <v>21</v>
      </c>
      <c r="R403" t="s">
        <v>21</v>
      </c>
      <c r="S403" t="s">
        <v>25</v>
      </c>
      <c r="T403" t="s">
        <v>27</v>
      </c>
      <c r="U403" t="s">
        <v>35</v>
      </c>
      <c r="V403" t="s">
        <v>726</v>
      </c>
    </row>
    <row r="404" spans="1:24" x14ac:dyDescent="0.2">
      <c r="A404" s="25">
        <v>42309</v>
      </c>
      <c r="B404" t="s">
        <v>2454</v>
      </c>
      <c r="C404" t="s">
        <v>1130</v>
      </c>
      <c r="D404" t="s">
        <v>1389</v>
      </c>
      <c r="E404" t="s">
        <v>1390</v>
      </c>
      <c r="F404" t="s">
        <v>44</v>
      </c>
      <c r="G404" t="s">
        <v>21</v>
      </c>
      <c r="H404" t="s">
        <v>40</v>
      </c>
      <c r="I404" t="s">
        <v>29</v>
      </c>
      <c r="J404" t="s">
        <v>29</v>
      </c>
      <c r="K404">
        <v>3</v>
      </c>
      <c r="L404" t="s">
        <v>1108</v>
      </c>
      <c r="M404" t="s">
        <v>41</v>
      </c>
      <c r="N404" t="s">
        <v>1752</v>
      </c>
      <c r="O404" t="s">
        <v>1752</v>
      </c>
      <c r="P404" t="s">
        <v>1756</v>
      </c>
      <c r="Q404" t="s">
        <v>21</v>
      </c>
      <c r="R404" t="s">
        <v>21</v>
      </c>
      <c r="S404" t="s">
        <v>25</v>
      </c>
      <c r="T404" t="s">
        <v>27</v>
      </c>
      <c r="U404" t="s">
        <v>35</v>
      </c>
      <c r="V404" t="s">
        <v>984</v>
      </c>
      <c r="W404" t="s">
        <v>1037</v>
      </c>
      <c r="X404" t="s">
        <v>1037</v>
      </c>
    </row>
    <row r="405" spans="1:24" x14ac:dyDescent="0.2">
      <c r="A405" s="25">
        <v>40799</v>
      </c>
      <c r="B405" t="s">
        <v>2455</v>
      </c>
      <c r="C405" t="s">
        <v>1130</v>
      </c>
      <c r="D405" t="s">
        <v>1391</v>
      </c>
      <c r="E405" t="s">
        <v>1392</v>
      </c>
      <c r="F405" t="s">
        <v>45</v>
      </c>
      <c r="G405" t="s">
        <v>37</v>
      </c>
      <c r="H405" t="s">
        <v>28</v>
      </c>
      <c r="I405" t="s">
        <v>29</v>
      </c>
      <c r="J405" t="s">
        <v>29</v>
      </c>
      <c r="K405">
        <v>3</v>
      </c>
      <c r="L405" t="s">
        <v>1108</v>
      </c>
      <c r="M405" t="s">
        <v>41</v>
      </c>
      <c r="N405" t="s">
        <v>37</v>
      </c>
      <c r="O405" t="s">
        <v>1752</v>
      </c>
      <c r="P405" t="s">
        <v>1756</v>
      </c>
      <c r="Q405" t="s">
        <v>21</v>
      </c>
      <c r="R405" t="s">
        <v>21</v>
      </c>
      <c r="S405" t="s">
        <v>25</v>
      </c>
      <c r="T405" t="s">
        <v>27</v>
      </c>
      <c r="U405" t="s">
        <v>35</v>
      </c>
      <c r="V405" t="s">
        <v>984</v>
      </c>
      <c r="W405" t="s">
        <v>1032</v>
      </c>
      <c r="X405" t="s">
        <v>1032</v>
      </c>
    </row>
    <row r="406" spans="1:24" x14ac:dyDescent="0.2">
      <c r="A406" s="25">
        <v>41663</v>
      </c>
      <c r="B406" t="s">
        <v>2456</v>
      </c>
      <c r="C406" t="s">
        <v>1130</v>
      </c>
      <c r="D406" t="s">
        <v>1404</v>
      </c>
      <c r="E406" t="s">
        <v>1405</v>
      </c>
      <c r="F406" t="s">
        <v>38</v>
      </c>
      <c r="G406" t="s">
        <v>1021</v>
      </c>
      <c r="H406" t="s">
        <v>28</v>
      </c>
      <c r="I406" t="s">
        <v>29</v>
      </c>
      <c r="J406" t="s">
        <v>32</v>
      </c>
      <c r="K406">
        <v>3</v>
      </c>
      <c r="L406" t="s">
        <v>1108</v>
      </c>
      <c r="M406" t="s">
        <v>41</v>
      </c>
      <c r="N406" t="s">
        <v>37</v>
      </c>
      <c r="O406" t="s">
        <v>1751</v>
      </c>
      <c r="P406" t="s">
        <v>1763</v>
      </c>
      <c r="Q406" t="s">
        <v>21</v>
      </c>
      <c r="R406" t="s">
        <v>21</v>
      </c>
      <c r="S406" t="s">
        <v>25</v>
      </c>
      <c r="T406" t="s">
        <v>27</v>
      </c>
      <c r="U406" t="s">
        <v>35</v>
      </c>
      <c r="V406" t="s">
        <v>984</v>
      </c>
      <c r="W406" t="s">
        <v>1037</v>
      </c>
      <c r="X406" t="s">
        <v>1037</v>
      </c>
    </row>
    <row r="407" spans="1:24" x14ac:dyDescent="0.2">
      <c r="A407" s="25">
        <v>43643</v>
      </c>
      <c r="B407" t="s">
        <v>2457</v>
      </c>
      <c r="C407" t="s">
        <v>1130</v>
      </c>
      <c r="D407" t="s">
        <v>1412</v>
      </c>
      <c r="E407" t="s">
        <v>1413</v>
      </c>
      <c r="F407" t="s">
        <v>26</v>
      </c>
      <c r="G407" t="s">
        <v>21</v>
      </c>
      <c r="H407" t="s">
        <v>28</v>
      </c>
      <c r="I407" t="s">
        <v>29</v>
      </c>
      <c r="J407" t="s">
        <v>29</v>
      </c>
      <c r="K407">
        <v>3</v>
      </c>
      <c r="L407" t="s">
        <v>1108</v>
      </c>
      <c r="M407" t="s">
        <v>41</v>
      </c>
      <c r="N407" t="s">
        <v>745</v>
      </c>
      <c r="O407" t="s">
        <v>1752</v>
      </c>
      <c r="P407" t="s">
        <v>1764</v>
      </c>
      <c r="Q407" t="s">
        <v>21</v>
      </c>
      <c r="R407" t="s">
        <v>21</v>
      </c>
      <c r="S407" t="s">
        <v>25</v>
      </c>
      <c r="T407" t="s">
        <v>27</v>
      </c>
      <c r="U407" t="s">
        <v>35</v>
      </c>
      <c r="V407" t="s">
        <v>984</v>
      </c>
      <c r="W407" t="s">
        <v>1032</v>
      </c>
      <c r="X407" t="s">
        <v>1032</v>
      </c>
    </row>
    <row r="408" spans="1:24" x14ac:dyDescent="0.2">
      <c r="A408" s="25">
        <v>42515</v>
      </c>
      <c r="B408" t="s">
        <v>1418</v>
      </c>
      <c r="C408" t="s">
        <v>1130</v>
      </c>
      <c r="D408" t="s">
        <v>1419</v>
      </c>
      <c r="E408" t="s">
        <v>1420</v>
      </c>
      <c r="F408" t="s">
        <v>26</v>
      </c>
      <c r="G408" t="s">
        <v>1195</v>
      </c>
      <c r="H408" t="s">
        <v>28</v>
      </c>
      <c r="I408" t="s">
        <v>32</v>
      </c>
      <c r="J408" t="s">
        <v>32</v>
      </c>
      <c r="K408">
        <v>2</v>
      </c>
      <c r="L408" t="s">
        <v>1103</v>
      </c>
      <c r="M408" t="s">
        <v>41</v>
      </c>
      <c r="N408" t="s">
        <v>1748</v>
      </c>
      <c r="O408" t="s">
        <v>1752</v>
      </c>
      <c r="P408" t="s">
        <v>1765</v>
      </c>
      <c r="Q408" t="s">
        <v>21</v>
      </c>
      <c r="R408" t="s">
        <v>748</v>
      </c>
      <c r="S408" t="s">
        <v>25</v>
      </c>
      <c r="T408" t="s">
        <v>27</v>
      </c>
      <c r="U408" t="s">
        <v>35</v>
      </c>
      <c r="V408" t="s">
        <v>984</v>
      </c>
      <c r="W408" t="s">
        <v>1037</v>
      </c>
      <c r="X408" t="s">
        <v>1037</v>
      </c>
    </row>
    <row r="409" spans="1:24" x14ac:dyDescent="0.2">
      <c r="A409" s="25">
        <v>45292</v>
      </c>
      <c r="B409" t="s">
        <v>2458</v>
      </c>
      <c r="C409" t="s">
        <v>1130</v>
      </c>
      <c r="D409" t="s">
        <v>1434</v>
      </c>
      <c r="E409" t="s">
        <v>1381</v>
      </c>
      <c r="F409" t="s">
        <v>44</v>
      </c>
      <c r="G409" t="s">
        <v>21</v>
      </c>
      <c r="H409" t="s">
        <v>31</v>
      </c>
      <c r="I409" t="s">
        <v>29</v>
      </c>
      <c r="J409" t="s">
        <v>29</v>
      </c>
      <c r="K409">
        <v>3</v>
      </c>
      <c r="L409" t="s">
        <v>1108</v>
      </c>
      <c r="M409" t="s">
        <v>41</v>
      </c>
      <c r="N409" t="s">
        <v>1752</v>
      </c>
      <c r="O409" t="s">
        <v>1752</v>
      </c>
      <c r="P409" t="s">
        <v>1756</v>
      </c>
      <c r="Q409" t="s">
        <v>21</v>
      </c>
      <c r="R409" t="s">
        <v>21</v>
      </c>
      <c r="S409" t="s">
        <v>25</v>
      </c>
      <c r="T409" t="s">
        <v>27</v>
      </c>
      <c r="U409" t="s">
        <v>35</v>
      </c>
      <c r="V409" t="s">
        <v>740</v>
      </c>
      <c r="W409" t="s">
        <v>741</v>
      </c>
      <c r="X409" t="s">
        <v>742</v>
      </c>
    </row>
    <row r="410" spans="1:24" x14ac:dyDescent="0.2">
      <c r="A410" s="25">
        <v>45292</v>
      </c>
      <c r="B410" t="s">
        <v>2459</v>
      </c>
      <c r="C410" t="s">
        <v>1130</v>
      </c>
      <c r="D410" t="s">
        <v>1435</v>
      </c>
      <c r="E410" t="s">
        <v>1381</v>
      </c>
      <c r="F410" t="s">
        <v>44</v>
      </c>
      <c r="G410" t="s">
        <v>21</v>
      </c>
      <c r="H410" t="s">
        <v>31</v>
      </c>
      <c r="I410" t="s">
        <v>29</v>
      </c>
      <c r="J410" t="s">
        <v>29</v>
      </c>
      <c r="K410">
        <v>3</v>
      </c>
      <c r="L410" t="s">
        <v>1108</v>
      </c>
      <c r="M410" t="s">
        <v>41</v>
      </c>
      <c r="N410" t="s">
        <v>1752</v>
      </c>
      <c r="O410" t="s">
        <v>1752</v>
      </c>
      <c r="P410" t="s">
        <v>1756</v>
      </c>
      <c r="Q410" t="s">
        <v>21</v>
      </c>
      <c r="R410" t="s">
        <v>21</v>
      </c>
      <c r="S410" t="s">
        <v>25</v>
      </c>
      <c r="T410" t="s">
        <v>27</v>
      </c>
      <c r="U410" t="s">
        <v>35</v>
      </c>
      <c r="V410" t="s">
        <v>740</v>
      </c>
      <c r="W410" t="s">
        <v>741</v>
      </c>
      <c r="X410" t="s">
        <v>742</v>
      </c>
    </row>
    <row r="411" spans="1:24" x14ac:dyDescent="0.2">
      <c r="A411" s="25">
        <v>45292</v>
      </c>
      <c r="B411" t="s">
        <v>2460</v>
      </c>
      <c r="C411" t="s">
        <v>1130</v>
      </c>
      <c r="D411" t="s">
        <v>1436</v>
      </c>
      <c r="E411" t="s">
        <v>1381</v>
      </c>
      <c r="F411" t="s">
        <v>44</v>
      </c>
      <c r="G411" t="s">
        <v>21</v>
      </c>
      <c r="H411" t="s">
        <v>31</v>
      </c>
      <c r="I411" t="s">
        <v>29</v>
      </c>
      <c r="J411" t="s">
        <v>29</v>
      </c>
      <c r="K411">
        <v>3</v>
      </c>
      <c r="L411" t="s">
        <v>1108</v>
      </c>
      <c r="M411" t="s">
        <v>41</v>
      </c>
      <c r="N411" t="s">
        <v>1752</v>
      </c>
      <c r="O411" t="s">
        <v>1752</v>
      </c>
      <c r="P411" t="s">
        <v>1756</v>
      </c>
      <c r="Q411" t="s">
        <v>21</v>
      </c>
      <c r="R411" t="s">
        <v>21</v>
      </c>
      <c r="S411" t="s">
        <v>25</v>
      </c>
      <c r="T411" t="s">
        <v>27</v>
      </c>
      <c r="U411" t="s">
        <v>35</v>
      </c>
      <c r="V411" t="s">
        <v>740</v>
      </c>
      <c r="W411" t="s">
        <v>741</v>
      </c>
      <c r="X411" t="s">
        <v>742</v>
      </c>
    </row>
    <row r="412" spans="1:24" x14ac:dyDescent="0.2">
      <c r="A412" s="25">
        <v>44317</v>
      </c>
      <c r="B412" t="s">
        <v>2461</v>
      </c>
      <c r="C412" t="s">
        <v>1130</v>
      </c>
      <c r="D412" t="s">
        <v>1441</v>
      </c>
      <c r="E412" t="s">
        <v>1442</v>
      </c>
      <c r="F412" t="s">
        <v>26</v>
      </c>
      <c r="G412" t="s">
        <v>722</v>
      </c>
      <c r="H412" t="s">
        <v>31</v>
      </c>
      <c r="I412" t="s">
        <v>32</v>
      </c>
      <c r="J412" t="s">
        <v>32</v>
      </c>
      <c r="K412">
        <v>2</v>
      </c>
      <c r="L412" t="s">
        <v>1103</v>
      </c>
      <c r="M412" t="s">
        <v>50</v>
      </c>
      <c r="N412" t="s">
        <v>37</v>
      </c>
      <c r="O412" t="s">
        <v>1768</v>
      </c>
      <c r="P412" t="s">
        <v>33</v>
      </c>
      <c r="Q412" t="s">
        <v>1769</v>
      </c>
      <c r="R412" t="s">
        <v>744</v>
      </c>
      <c r="S412" t="s">
        <v>25</v>
      </c>
      <c r="T412" t="s">
        <v>27</v>
      </c>
      <c r="U412" t="s">
        <v>35</v>
      </c>
      <c r="V412" t="s">
        <v>984</v>
      </c>
      <c r="W412" t="s">
        <v>1032</v>
      </c>
      <c r="X412" t="s">
        <v>1032</v>
      </c>
    </row>
    <row r="413" spans="1:24" x14ac:dyDescent="0.2">
      <c r="A413" s="25">
        <v>45233</v>
      </c>
      <c r="B413" t="s">
        <v>2462</v>
      </c>
      <c r="C413" t="s">
        <v>1130</v>
      </c>
      <c r="D413" t="s">
        <v>1445</v>
      </c>
      <c r="E413" t="s">
        <v>1446</v>
      </c>
      <c r="F413" t="s">
        <v>26</v>
      </c>
      <c r="G413" t="s">
        <v>1021</v>
      </c>
      <c r="H413" t="s">
        <v>31</v>
      </c>
      <c r="I413" t="s">
        <v>32</v>
      </c>
      <c r="J413" t="s">
        <v>32</v>
      </c>
      <c r="K413">
        <v>2</v>
      </c>
      <c r="L413" t="s">
        <v>1103</v>
      </c>
      <c r="M413" t="s">
        <v>50</v>
      </c>
      <c r="N413" t="s">
        <v>37</v>
      </c>
      <c r="O413" t="s">
        <v>1768</v>
      </c>
      <c r="P413" t="s">
        <v>33</v>
      </c>
      <c r="Q413" t="s">
        <v>1771</v>
      </c>
      <c r="R413" t="s">
        <v>1176</v>
      </c>
      <c r="S413" t="s">
        <v>25</v>
      </c>
      <c r="T413" t="s">
        <v>27</v>
      </c>
      <c r="U413" t="s">
        <v>35</v>
      </c>
      <c r="V413" t="s">
        <v>984</v>
      </c>
      <c r="W413" t="s">
        <v>1032</v>
      </c>
      <c r="X413" t="s">
        <v>1032</v>
      </c>
    </row>
    <row r="414" spans="1:24" x14ac:dyDescent="0.2">
      <c r="A414" s="25">
        <v>45233</v>
      </c>
      <c r="B414" t="s">
        <v>2463</v>
      </c>
      <c r="C414" t="s">
        <v>1130</v>
      </c>
      <c r="D414" t="s">
        <v>1449</v>
      </c>
      <c r="E414" t="s">
        <v>1450</v>
      </c>
      <c r="F414" t="s">
        <v>26</v>
      </c>
      <c r="G414" t="s">
        <v>1021</v>
      </c>
      <c r="H414" t="s">
        <v>31</v>
      </c>
      <c r="I414" t="s">
        <v>32</v>
      </c>
      <c r="J414" t="s">
        <v>32</v>
      </c>
      <c r="K414">
        <v>2</v>
      </c>
      <c r="L414" t="s">
        <v>1103</v>
      </c>
      <c r="M414" t="s">
        <v>50</v>
      </c>
      <c r="N414" t="s">
        <v>37</v>
      </c>
      <c r="O414" t="s">
        <v>1768</v>
      </c>
      <c r="P414" t="s">
        <v>1773</v>
      </c>
      <c r="Q414" t="s">
        <v>1774</v>
      </c>
      <c r="R414" t="s">
        <v>744</v>
      </c>
      <c r="S414" t="s">
        <v>25</v>
      </c>
      <c r="T414" t="s">
        <v>27</v>
      </c>
      <c r="U414" t="s">
        <v>35</v>
      </c>
      <c r="V414" t="s">
        <v>984</v>
      </c>
      <c r="W414" t="s">
        <v>1037</v>
      </c>
      <c r="X414" t="s">
        <v>1037</v>
      </c>
    </row>
    <row r="415" spans="1:24" x14ac:dyDescent="0.2">
      <c r="A415" s="25">
        <v>45295</v>
      </c>
      <c r="B415" t="s">
        <v>2464</v>
      </c>
      <c r="C415" t="s">
        <v>1130</v>
      </c>
      <c r="D415" t="s">
        <v>1455</v>
      </c>
      <c r="E415" t="s">
        <v>1456</v>
      </c>
      <c r="F415" t="s">
        <v>26</v>
      </c>
      <c r="G415" t="s">
        <v>722</v>
      </c>
      <c r="H415" t="s">
        <v>31</v>
      </c>
      <c r="I415" t="s">
        <v>32</v>
      </c>
      <c r="J415" t="s">
        <v>32</v>
      </c>
      <c r="K415">
        <v>2</v>
      </c>
      <c r="L415" t="s">
        <v>1103</v>
      </c>
      <c r="M415" t="s">
        <v>50</v>
      </c>
      <c r="N415" t="s">
        <v>37</v>
      </c>
      <c r="O415" t="s">
        <v>1768</v>
      </c>
      <c r="P415" t="s">
        <v>1777</v>
      </c>
      <c r="Q415" t="s">
        <v>1778</v>
      </c>
      <c r="R415" t="s">
        <v>748</v>
      </c>
      <c r="S415" t="s">
        <v>25</v>
      </c>
      <c r="T415" t="s">
        <v>27</v>
      </c>
      <c r="U415" t="s">
        <v>35</v>
      </c>
      <c r="V415" t="s">
        <v>984</v>
      </c>
      <c r="W415" t="s">
        <v>1032</v>
      </c>
      <c r="X415" t="s">
        <v>1032</v>
      </c>
    </row>
    <row r="416" spans="1:24" x14ac:dyDescent="0.2">
      <c r="A416" s="25">
        <v>45295</v>
      </c>
      <c r="B416" t="s">
        <v>2465</v>
      </c>
      <c r="C416" t="s">
        <v>1130</v>
      </c>
      <c r="D416" t="s">
        <v>1459</v>
      </c>
      <c r="E416" t="s">
        <v>1460</v>
      </c>
      <c r="F416" t="s">
        <v>26</v>
      </c>
      <c r="G416" t="s">
        <v>722</v>
      </c>
      <c r="H416" t="s">
        <v>31</v>
      </c>
      <c r="I416" t="s">
        <v>32</v>
      </c>
      <c r="J416" t="s">
        <v>32</v>
      </c>
      <c r="K416">
        <v>2</v>
      </c>
      <c r="L416" t="s">
        <v>1103</v>
      </c>
      <c r="M416" t="s">
        <v>50</v>
      </c>
      <c r="N416" t="s">
        <v>37</v>
      </c>
      <c r="O416" t="s">
        <v>1768</v>
      </c>
      <c r="P416" t="s">
        <v>1777</v>
      </c>
      <c r="Q416" t="s">
        <v>1778</v>
      </c>
      <c r="R416" t="s">
        <v>748</v>
      </c>
      <c r="S416" t="s">
        <v>25</v>
      </c>
      <c r="T416" t="s">
        <v>27</v>
      </c>
      <c r="U416" t="s">
        <v>35</v>
      </c>
      <c r="V416" t="s">
        <v>984</v>
      </c>
      <c r="W416" t="s">
        <v>1032</v>
      </c>
      <c r="X416" t="s">
        <v>1032</v>
      </c>
    </row>
    <row r="417" spans="1:24" x14ac:dyDescent="0.2">
      <c r="A417" s="25">
        <v>44317</v>
      </c>
      <c r="B417" t="s">
        <v>1464</v>
      </c>
      <c r="C417" t="s">
        <v>1130</v>
      </c>
      <c r="D417" t="s">
        <v>1465</v>
      </c>
      <c r="E417" t="s">
        <v>1466</v>
      </c>
      <c r="F417" t="s">
        <v>26</v>
      </c>
      <c r="G417" t="s">
        <v>722</v>
      </c>
      <c r="H417" t="s">
        <v>31</v>
      </c>
      <c r="I417" t="s">
        <v>32</v>
      </c>
      <c r="J417" t="s">
        <v>32</v>
      </c>
      <c r="K417">
        <v>2</v>
      </c>
      <c r="L417" t="s">
        <v>1103</v>
      </c>
      <c r="M417" t="s">
        <v>50</v>
      </c>
      <c r="N417" t="s">
        <v>37</v>
      </c>
      <c r="O417" t="s">
        <v>1768</v>
      </c>
      <c r="P417" t="s">
        <v>1777</v>
      </c>
      <c r="Q417" t="s">
        <v>1778</v>
      </c>
      <c r="R417" t="s">
        <v>748</v>
      </c>
      <c r="S417" t="s">
        <v>25</v>
      </c>
      <c r="T417" t="s">
        <v>27</v>
      </c>
      <c r="U417" t="s">
        <v>35</v>
      </c>
      <c r="V417" t="s">
        <v>984</v>
      </c>
      <c r="W417" t="s">
        <v>1037</v>
      </c>
      <c r="X417" t="s">
        <v>1111</v>
      </c>
    </row>
    <row r="418" spans="1:24" x14ac:dyDescent="0.2">
      <c r="A418" s="25">
        <v>44317</v>
      </c>
      <c r="B418" t="s">
        <v>1355</v>
      </c>
      <c r="C418" t="s">
        <v>1130</v>
      </c>
      <c r="D418" t="s">
        <v>1469</v>
      </c>
      <c r="E418" t="s">
        <v>1470</v>
      </c>
      <c r="F418" t="s">
        <v>26</v>
      </c>
      <c r="G418" t="s">
        <v>1195</v>
      </c>
      <c r="H418" t="s">
        <v>31</v>
      </c>
      <c r="I418" t="s">
        <v>32</v>
      </c>
      <c r="J418" t="s">
        <v>32</v>
      </c>
      <c r="K418">
        <v>2</v>
      </c>
      <c r="L418" t="s">
        <v>1103</v>
      </c>
      <c r="M418" t="s">
        <v>50</v>
      </c>
      <c r="N418" t="s">
        <v>37</v>
      </c>
      <c r="O418" t="s">
        <v>1768</v>
      </c>
      <c r="P418" t="s">
        <v>55</v>
      </c>
      <c r="Q418" t="s">
        <v>1469</v>
      </c>
      <c r="R418" t="s">
        <v>748</v>
      </c>
      <c r="S418" t="s">
        <v>25</v>
      </c>
      <c r="T418" t="s">
        <v>27</v>
      </c>
      <c r="U418" t="s">
        <v>35</v>
      </c>
      <c r="V418" t="s">
        <v>984</v>
      </c>
      <c r="W418" t="s">
        <v>1037</v>
      </c>
      <c r="X418" t="s">
        <v>1037</v>
      </c>
    </row>
    <row r="419" spans="1:24" x14ac:dyDescent="0.2">
      <c r="A419" s="25">
        <v>44317</v>
      </c>
      <c r="B419" t="s">
        <v>1473</v>
      </c>
      <c r="C419" t="s">
        <v>1130</v>
      </c>
      <c r="D419" t="s">
        <v>1474</v>
      </c>
      <c r="E419" t="s">
        <v>1475</v>
      </c>
      <c r="F419" t="s">
        <v>26</v>
      </c>
      <c r="G419" t="s">
        <v>1195</v>
      </c>
      <c r="H419" t="s">
        <v>31</v>
      </c>
      <c r="I419" t="s">
        <v>32</v>
      </c>
      <c r="J419" t="s">
        <v>32</v>
      </c>
      <c r="K419">
        <v>2</v>
      </c>
      <c r="L419" t="s">
        <v>1103</v>
      </c>
      <c r="M419" t="s">
        <v>50</v>
      </c>
      <c r="N419" t="s">
        <v>37</v>
      </c>
      <c r="O419" t="s">
        <v>1768</v>
      </c>
      <c r="P419" t="s">
        <v>55</v>
      </c>
      <c r="Q419" t="s">
        <v>1474</v>
      </c>
      <c r="R419" t="s">
        <v>744</v>
      </c>
      <c r="S419" t="s">
        <v>25</v>
      </c>
      <c r="T419" t="s">
        <v>27</v>
      </c>
      <c r="U419" t="s">
        <v>35</v>
      </c>
      <c r="V419" t="s">
        <v>984</v>
      </c>
      <c r="W419" t="s">
        <v>1037</v>
      </c>
      <c r="X419" t="s">
        <v>1037</v>
      </c>
    </row>
    <row r="420" spans="1:24" x14ac:dyDescent="0.2">
      <c r="A420" s="25">
        <v>45233</v>
      </c>
      <c r="B420" t="s">
        <v>1418</v>
      </c>
      <c r="C420" t="s">
        <v>1130</v>
      </c>
      <c r="D420" t="s">
        <v>1477</v>
      </c>
      <c r="E420" t="s">
        <v>1478</v>
      </c>
      <c r="F420" t="s">
        <v>26</v>
      </c>
      <c r="G420" t="s">
        <v>1195</v>
      </c>
      <c r="H420" t="s">
        <v>31</v>
      </c>
      <c r="I420" t="s">
        <v>32</v>
      </c>
      <c r="J420" t="s">
        <v>32</v>
      </c>
      <c r="K420">
        <v>2</v>
      </c>
      <c r="L420" t="s">
        <v>1103</v>
      </c>
      <c r="M420" t="s">
        <v>50</v>
      </c>
      <c r="N420" t="s">
        <v>37</v>
      </c>
      <c r="O420" t="s">
        <v>1768</v>
      </c>
      <c r="P420" t="s">
        <v>55</v>
      </c>
      <c r="Q420" t="s">
        <v>1477</v>
      </c>
      <c r="R420" t="s">
        <v>744</v>
      </c>
      <c r="S420" t="s">
        <v>25</v>
      </c>
      <c r="T420" t="s">
        <v>27</v>
      </c>
      <c r="U420" t="s">
        <v>35</v>
      </c>
      <c r="V420" t="s">
        <v>984</v>
      </c>
      <c r="W420" t="s">
        <v>1037</v>
      </c>
      <c r="X420" t="s">
        <v>1037</v>
      </c>
    </row>
    <row r="421" spans="1:24" x14ac:dyDescent="0.2">
      <c r="A421" s="25">
        <v>45233</v>
      </c>
      <c r="B421" t="s">
        <v>1479</v>
      </c>
      <c r="C421" t="s">
        <v>1130</v>
      </c>
      <c r="D421" t="s">
        <v>1480</v>
      </c>
      <c r="E421" t="s">
        <v>1481</v>
      </c>
      <c r="F421" t="s">
        <v>26</v>
      </c>
      <c r="G421" t="s">
        <v>1195</v>
      </c>
      <c r="H421" t="s">
        <v>31</v>
      </c>
      <c r="I421" t="s">
        <v>32</v>
      </c>
      <c r="J421" t="s">
        <v>32</v>
      </c>
      <c r="K421">
        <v>2</v>
      </c>
      <c r="L421" t="s">
        <v>1103</v>
      </c>
      <c r="M421" t="s">
        <v>50</v>
      </c>
      <c r="N421" t="s">
        <v>37</v>
      </c>
      <c r="O421" t="s">
        <v>1768</v>
      </c>
      <c r="P421" t="s">
        <v>55</v>
      </c>
      <c r="Q421" t="s">
        <v>1480</v>
      </c>
      <c r="R421" t="s">
        <v>748</v>
      </c>
      <c r="S421" t="s">
        <v>25</v>
      </c>
      <c r="T421" t="s">
        <v>27</v>
      </c>
      <c r="U421" t="s">
        <v>35</v>
      </c>
      <c r="V421" t="s">
        <v>984</v>
      </c>
      <c r="W421" t="s">
        <v>1037</v>
      </c>
      <c r="X421" t="s">
        <v>1037</v>
      </c>
    </row>
    <row r="422" spans="1:24" x14ac:dyDescent="0.2">
      <c r="A422" s="25">
        <v>45233</v>
      </c>
      <c r="B422" t="s">
        <v>1482</v>
      </c>
      <c r="C422" t="s">
        <v>1130</v>
      </c>
      <c r="D422" t="s">
        <v>1483</v>
      </c>
      <c r="E422" t="s">
        <v>1484</v>
      </c>
      <c r="F422" t="s">
        <v>26</v>
      </c>
      <c r="G422" t="s">
        <v>1195</v>
      </c>
      <c r="H422" t="s">
        <v>31</v>
      </c>
      <c r="I422" t="s">
        <v>32</v>
      </c>
      <c r="J422" t="s">
        <v>32</v>
      </c>
      <c r="K422">
        <v>2</v>
      </c>
      <c r="L422" t="s">
        <v>1103</v>
      </c>
      <c r="M422" t="s">
        <v>50</v>
      </c>
      <c r="N422" t="s">
        <v>37</v>
      </c>
      <c r="O422" t="s">
        <v>1768</v>
      </c>
      <c r="P422" t="s">
        <v>55</v>
      </c>
      <c r="Q422" t="s">
        <v>21</v>
      </c>
      <c r="R422" t="s">
        <v>748</v>
      </c>
      <c r="S422" t="s">
        <v>25</v>
      </c>
      <c r="T422" t="s">
        <v>27</v>
      </c>
      <c r="U422" t="s">
        <v>35</v>
      </c>
      <c r="V422" t="s">
        <v>984</v>
      </c>
      <c r="W422" t="s">
        <v>1037</v>
      </c>
      <c r="X422" t="s">
        <v>1037</v>
      </c>
    </row>
    <row r="423" spans="1:24" x14ac:dyDescent="0.2">
      <c r="A423" s="25">
        <v>45233</v>
      </c>
      <c r="B423" t="s">
        <v>1373</v>
      </c>
      <c r="C423" t="s">
        <v>1130</v>
      </c>
      <c r="D423" t="s">
        <v>1494</v>
      </c>
      <c r="E423" t="s">
        <v>1493</v>
      </c>
      <c r="F423" t="s">
        <v>26</v>
      </c>
      <c r="G423" t="s">
        <v>722</v>
      </c>
      <c r="H423" t="s">
        <v>31</v>
      </c>
      <c r="I423" t="s">
        <v>32</v>
      </c>
      <c r="J423" t="s">
        <v>32</v>
      </c>
      <c r="K423">
        <v>2</v>
      </c>
      <c r="L423" t="s">
        <v>1103</v>
      </c>
      <c r="M423" t="s">
        <v>50</v>
      </c>
      <c r="N423" t="s">
        <v>37</v>
      </c>
      <c r="O423" t="s">
        <v>1768</v>
      </c>
      <c r="P423" t="s">
        <v>55</v>
      </c>
      <c r="Q423" t="s">
        <v>21</v>
      </c>
      <c r="R423" t="s">
        <v>748</v>
      </c>
      <c r="S423" t="s">
        <v>25</v>
      </c>
      <c r="T423" t="s">
        <v>27</v>
      </c>
      <c r="U423" t="s">
        <v>35</v>
      </c>
      <c r="V423" t="s">
        <v>984</v>
      </c>
      <c r="W423" t="s">
        <v>1037</v>
      </c>
      <c r="X423" t="s">
        <v>1037</v>
      </c>
    </row>
    <row r="424" spans="1:24" x14ac:dyDescent="0.2">
      <c r="A424" s="25">
        <v>45464</v>
      </c>
      <c r="B424" t="s">
        <v>1504</v>
      </c>
      <c r="C424" t="s">
        <v>1505</v>
      </c>
      <c r="D424" t="s">
        <v>1506</v>
      </c>
      <c r="E424" t="s">
        <v>1507</v>
      </c>
      <c r="F424" t="s">
        <v>26</v>
      </c>
      <c r="G424" t="s">
        <v>722</v>
      </c>
      <c r="H424" t="s">
        <v>28</v>
      </c>
      <c r="I424" t="s">
        <v>32</v>
      </c>
      <c r="J424" t="s">
        <v>32</v>
      </c>
      <c r="K424">
        <v>2</v>
      </c>
      <c r="L424" t="s">
        <v>1103</v>
      </c>
      <c r="M424" t="s">
        <v>1780</v>
      </c>
      <c r="N424" t="s">
        <v>1780</v>
      </c>
      <c r="O424" t="s">
        <v>1781</v>
      </c>
      <c r="P424" t="s">
        <v>1782</v>
      </c>
      <c r="Q424" t="s">
        <v>1783</v>
      </c>
      <c r="R424" t="s">
        <v>1190</v>
      </c>
      <c r="S424" t="s">
        <v>25</v>
      </c>
      <c r="T424" t="s">
        <v>1169</v>
      </c>
      <c r="U424" t="s">
        <v>30</v>
      </c>
      <c r="V424" t="s">
        <v>740</v>
      </c>
    </row>
    <row r="425" spans="1:24" x14ac:dyDescent="0.2">
      <c r="A425" s="25">
        <v>45464</v>
      </c>
      <c r="B425" t="s">
        <v>1504</v>
      </c>
      <c r="C425" t="s">
        <v>1505</v>
      </c>
      <c r="D425" t="s">
        <v>1508</v>
      </c>
      <c r="E425" t="s">
        <v>1509</v>
      </c>
      <c r="F425" t="s">
        <v>26</v>
      </c>
      <c r="G425" t="s">
        <v>722</v>
      </c>
      <c r="H425" t="s">
        <v>28</v>
      </c>
      <c r="I425" t="s">
        <v>29</v>
      </c>
      <c r="J425" t="s">
        <v>29</v>
      </c>
      <c r="K425">
        <v>3</v>
      </c>
      <c r="L425" t="s">
        <v>1108</v>
      </c>
      <c r="M425" t="s">
        <v>1780</v>
      </c>
      <c r="N425" t="s">
        <v>1780</v>
      </c>
      <c r="O425" t="s">
        <v>1781</v>
      </c>
      <c r="P425" t="s">
        <v>33</v>
      </c>
      <c r="Q425" t="s">
        <v>1784</v>
      </c>
      <c r="R425" t="s">
        <v>748</v>
      </c>
      <c r="S425" t="s">
        <v>25</v>
      </c>
      <c r="T425" t="s">
        <v>27</v>
      </c>
      <c r="U425" t="s">
        <v>30</v>
      </c>
      <c r="V425" t="s">
        <v>740</v>
      </c>
      <c r="W425" t="s">
        <v>1032</v>
      </c>
      <c r="X425" t="s">
        <v>1032</v>
      </c>
    </row>
    <row r="426" spans="1:24" x14ac:dyDescent="0.2">
      <c r="A426" s="25">
        <v>45464</v>
      </c>
      <c r="B426" t="s">
        <v>1504</v>
      </c>
      <c r="C426" t="s">
        <v>1505</v>
      </c>
      <c r="D426" t="s">
        <v>1510</v>
      </c>
      <c r="E426" t="s">
        <v>1511</v>
      </c>
      <c r="F426" t="s">
        <v>26</v>
      </c>
      <c r="G426" t="s">
        <v>722</v>
      </c>
      <c r="H426" t="s">
        <v>31</v>
      </c>
      <c r="I426" t="s">
        <v>32</v>
      </c>
      <c r="J426" t="s">
        <v>32</v>
      </c>
      <c r="K426">
        <v>2</v>
      </c>
      <c r="L426" t="s">
        <v>1103</v>
      </c>
      <c r="M426" t="s">
        <v>1780</v>
      </c>
      <c r="N426" t="s">
        <v>1780</v>
      </c>
      <c r="O426" t="s">
        <v>1781</v>
      </c>
      <c r="P426" t="s">
        <v>21</v>
      </c>
      <c r="Q426" t="s">
        <v>21</v>
      </c>
      <c r="R426" t="s">
        <v>748</v>
      </c>
      <c r="S426" t="s">
        <v>25</v>
      </c>
      <c r="T426" t="s">
        <v>27</v>
      </c>
      <c r="U426" t="s">
        <v>35</v>
      </c>
      <c r="V426" t="s">
        <v>984</v>
      </c>
      <c r="W426" t="s">
        <v>1032</v>
      </c>
      <c r="X426" t="s">
        <v>1032</v>
      </c>
    </row>
    <row r="427" spans="1:24" x14ac:dyDescent="0.2">
      <c r="A427" s="25">
        <v>45464</v>
      </c>
      <c r="B427" t="s">
        <v>1504</v>
      </c>
      <c r="C427" t="s">
        <v>1505</v>
      </c>
      <c r="D427" t="s">
        <v>1512</v>
      </c>
      <c r="E427" t="s">
        <v>1513</v>
      </c>
      <c r="F427" t="s">
        <v>26</v>
      </c>
      <c r="G427" t="s">
        <v>722</v>
      </c>
      <c r="H427" t="s">
        <v>28</v>
      </c>
      <c r="I427" t="s">
        <v>32</v>
      </c>
      <c r="J427" t="s">
        <v>32</v>
      </c>
      <c r="K427">
        <v>2</v>
      </c>
      <c r="L427" t="s">
        <v>1103</v>
      </c>
      <c r="M427" t="s">
        <v>1780</v>
      </c>
      <c r="N427" t="s">
        <v>1780</v>
      </c>
      <c r="O427" t="s">
        <v>1781</v>
      </c>
      <c r="P427" t="s">
        <v>1782</v>
      </c>
      <c r="Q427" t="s">
        <v>1785</v>
      </c>
      <c r="R427" t="s">
        <v>1190</v>
      </c>
      <c r="S427" t="s">
        <v>25</v>
      </c>
      <c r="T427" t="s">
        <v>27</v>
      </c>
      <c r="U427" t="s">
        <v>30</v>
      </c>
      <c r="V427" t="s">
        <v>740</v>
      </c>
      <c r="W427" t="s">
        <v>741</v>
      </c>
      <c r="X427" t="s">
        <v>742</v>
      </c>
    </row>
    <row r="428" spans="1:24" x14ac:dyDescent="0.2">
      <c r="A428" s="25">
        <v>45464</v>
      </c>
      <c r="B428" t="s">
        <v>1504</v>
      </c>
      <c r="C428" t="s">
        <v>1505</v>
      </c>
      <c r="D428" t="s">
        <v>1514</v>
      </c>
      <c r="E428" t="s">
        <v>1515</v>
      </c>
      <c r="F428" t="s">
        <v>26</v>
      </c>
      <c r="G428" t="s">
        <v>722</v>
      </c>
      <c r="H428" t="s">
        <v>28</v>
      </c>
      <c r="I428" t="s">
        <v>29</v>
      </c>
      <c r="J428" t="s">
        <v>32</v>
      </c>
      <c r="K428">
        <v>3</v>
      </c>
      <c r="L428" t="s">
        <v>1108</v>
      </c>
      <c r="M428" t="s">
        <v>1780</v>
      </c>
      <c r="N428" t="s">
        <v>1780</v>
      </c>
      <c r="O428" t="s">
        <v>1781</v>
      </c>
      <c r="P428" t="s">
        <v>1782</v>
      </c>
      <c r="Q428" t="s">
        <v>1783</v>
      </c>
      <c r="R428" t="s">
        <v>744</v>
      </c>
      <c r="S428" t="s">
        <v>25</v>
      </c>
      <c r="T428" t="s">
        <v>1169</v>
      </c>
      <c r="U428" t="s">
        <v>30</v>
      </c>
      <c r="V428" t="s">
        <v>740</v>
      </c>
      <c r="W428" t="s">
        <v>1032</v>
      </c>
      <c r="X428" t="s">
        <v>1032</v>
      </c>
    </row>
    <row r="429" spans="1:24" x14ac:dyDescent="0.2">
      <c r="A429" s="25">
        <v>45464</v>
      </c>
      <c r="B429" t="s">
        <v>1504</v>
      </c>
      <c r="C429" t="s">
        <v>1505</v>
      </c>
      <c r="D429" t="s">
        <v>1516</v>
      </c>
      <c r="E429" t="s">
        <v>1517</v>
      </c>
      <c r="F429" t="s">
        <v>26</v>
      </c>
      <c r="G429" t="s">
        <v>722</v>
      </c>
      <c r="H429" t="s">
        <v>40</v>
      </c>
      <c r="I429" t="s">
        <v>32</v>
      </c>
      <c r="J429" t="s">
        <v>32</v>
      </c>
      <c r="K429">
        <v>3</v>
      </c>
      <c r="L429" t="s">
        <v>1108</v>
      </c>
      <c r="M429" t="s">
        <v>1780</v>
      </c>
      <c r="N429" t="s">
        <v>1780</v>
      </c>
      <c r="O429" t="s">
        <v>1781</v>
      </c>
      <c r="P429" t="s">
        <v>21</v>
      </c>
      <c r="Q429" t="s">
        <v>21</v>
      </c>
      <c r="R429" t="s">
        <v>1190</v>
      </c>
      <c r="S429" t="s">
        <v>25</v>
      </c>
      <c r="T429" t="s">
        <v>27</v>
      </c>
      <c r="U429" t="s">
        <v>30</v>
      </c>
      <c r="V429" t="s">
        <v>740</v>
      </c>
      <c r="W429" t="s">
        <v>1032</v>
      </c>
      <c r="X429" t="s">
        <v>1032</v>
      </c>
    </row>
    <row r="430" spans="1:24" x14ac:dyDescent="0.2">
      <c r="A430" s="25">
        <v>45464</v>
      </c>
      <c r="B430" t="s">
        <v>1504</v>
      </c>
      <c r="C430" t="s">
        <v>1505</v>
      </c>
      <c r="D430" t="s">
        <v>1518</v>
      </c>
      <c r="E430" t="s">
        <v>1519</v>
      </c>
      <c r="F430" t="s">
        <v>26</v>
      </c>
      <c r="G430" t="s">
        <v>722</v>
      </c>
      <c r="H430" t="s">
        <v>31</v>
      </c>
      <c r="I430" t="s">
        <v>29</v>
      </c>
      <c r="J430" t="s">
        <v>29</v>
      </c>
      <c r="K430">
        <v>3</v>
      </c>
      <c r="L430" t="s">
        <v>1108</v>
      </c>
      <c r="M430" t="s">
        <v>1780</v>
      </c>
      <c r="N430" t="s">
        <v>1780</v>
      </c>
      <c r="O430" t="s">
        <v>1781</v>
      </c>
      <c r="P430" t="s">
        <v>1782</v>
      </c>
      <c r="Q430" t="s">
        <v>1783</v>
      </c>
      <c r="R430" t="s">
        <v>748</v>
      </c>
      <c r="S430" t="s">
        <v>25</v>
      </c>
      <c r="T430" t="s">
        <v>1169</v>
      </c>
      <c r="U430" t="s">
        <v>30</v>
      </c>
      <c r="V430" t="s">
        <v>984</v>
      </c>
      <c r="W430" t="s">
        <v>1032</v>
      </c>
      <c r="X430" t="s">
        <v>1032</v>
      </c>
    </row>
    <row r="431" spans="1:24" x14ac:dyDescent="0.2">
      <c r="A431" s="25">
        <v>45464</v>
      </c>
      <c r="B431" t="s">
        <v>1504</v>
      </c>
      <c r="C431" t="s">
        <v>1505</v>
      </c>
      <c r="D431" t="s">
        <v>1520</v>
      </c>
      <c r="E431" t="s">
        <v>1521</v>
      </c>
      <c r="F431" t="s">
        <v>26</v>
      </c>
      <c r="G431" t="s">
        <v>722</v>
      </c>
      <c r="H431" t="s">
        <v>40</v>
      </c>
      <c r="I431" t="s">
        <v>29</v>
      </c>
      <c r="J431" t="s">
        <v>29</v>
      </c>
      <c r="K431">
        <v>3</v>
      </c>
      <c r="L431" t="s">
        <v>1108</v>
      </c>
      <c r="M431" t="s">
        <v>1780</v>
      </c>
      <c r="N431" t="s">
        <v>1780</v>
      </c>
      <c r="O431" t="s">
        <v>1781</v>
      </c>
      <c r="P431" t="s">
        <v>1782</v>
      </c>
      <c r="Q431" t="s">
        <v>1783</v>
      </c>
      <c r="R431" t="s">
        <v>748</v>
      </c>
      <c r="S431" t="s">
        <v>25</v>
      </c>
      <c r="T431" t="s">
        <v>27</v>
      </c>
      <c r="U431" t="s">
        <v>30</v>
      </c>
      <c r="V431" t="s">
        <v>740</v>
      </c>
      <c r="W431" t="s">
        <v>1032</v>
      </c>
      <c r="X431" t="s">
        <v>1032</v>
      </c>
    </row>
    <row r="432" spans="1:24" x14ac:dyDescent="0.2">
      <c r="A432" s="25">
        <v>45464</v>
      </c>
      <c r="B432" t="s">
        <v>1504</v>
      </c>
      <c r="C432" t="s">
        <v>1505</v>
      </c>
      <c r="D432" t="s">
        <v>1522</v>
      </c>
      <c r="E432" t="s">
        <v>1523</v>
      </c>
      <c r="F432" t="s">
        <v>26</v>
      </c>
      <c r="G432" t="s">
        <v>722</v>
      </c>
      <c r="H432" t="s">
        <v>40</v>
      </c>
      <c r="I432" t="s">
        <v>29</v>
      </c>
      <c r="J432" t="s">
        <v>29</v>
      </c>
      <c r="K432">
        <v>3</v>
      </c>
      <c r="L432" t="s">
        <v>1108</v>
      </c>
      <c r="M432" t="s">
        <v>1780</v>
      </c>
      <c r="N432" t="s">
        <v>1780</v>
      </c>
      <c r="O432" t="s">
        <v>1781</v>
      </c>
      <c r="P432" t="s">
        <v>1782</v>
      </c>
      <c r="Q432" t="s">
        <v>1783</v>
      </c>
      <c r="R432" t="s">
        <v>748</v>
      </c>
      <c r="S432" t="s">
        <v>25</v>
      </c>
      <c r="T432" t="s">
        <v>27</v>
      </c>
      <c r="U432" t="s">
        <v>30</v>
      </c>
      <c r="V432" t="s">
        <v>984</v>
      </c>
      <c r="W432" t="s">
        <v>1032</v>
      </c>
      <c r="X432" t="s">
        <v>1032</v>
      </c>
    </row>
    <row r="433" spans="1:24" x14ac:dyDescent="0.2">
      <c r="A433" s="25">
        <v>45464</v>
      </c>
      <c r="B433" t="s">
        <v>1504</v>
      </c>
      <c r="C433" t="s">
        <v>1505</v>
      </c>
      <c r="D433" t="s">
        <v>1524</v>
      </c>
      <c r="E433" t="s">
        <v>1525</v>
      </c>
      <c r="F433" t="s">
        <v>26</v>
      </c>
      <c r="G433" t="s">
        <v>722</v>
      </c>
      <c r="H433" t="s">
        <v>31</v>
      </c>
      <c r="I433" t="s">
        <v>32</v>
      </c>
      <c r="J433" t="s">
        <v>32</v>
      </c>
      <c r="K433">
        <v>2</v>
      </c>
      <c r="L433" t="s">
        <v>1103</v>
      </c>
      <c r="M433" t="s">
        <v>1780</v>
      </c>
      <c r="N433" t="s">
        <v>1780</v>
      </c>
      <c r="O433" t="s">
        <v>1781</v>
      </c>
      <c r="P433" t="s">
        <v>1782</v>
      </c>
      <c r="Q433" t="s">
        <v>1783</v>
      </c>
      <c r="R433" t="s">
        <v>744</v>
      </c>
      <c r="S433" t="s">
        <v>25</v>
      </c>
      <c r="T433" t="s">
        <v>27</v>
      </c>
      <c r="U433" t="s">
        <v>30</v>
      </c>
      <c r="V433" t="s">
        <v>984</v>
      </c>
      <c r="W433" t="s">
        <v>1032</v>
      </c>
      <c r="X433" t="s">
        <v>1032</v>
      </c>
    </row>
    <row r="434" spans="1:24" x14ac:dyDescent="0.2">
      <c r="A434" s="25">
        <v>45464</v>
      </c>
      <c r="B434" t="s">
        <v>1504</v>
      </c>
      <c r="C434" t="s">
        <v>1505</v>
      </c>
      <c r="D434" t="s">
        <v>1526</v>
      </c>
      <c r="E434" t="s">
        <v>1527</v>
      </c>
      <c r="F434" t="s">
        <v>26</v>
      </c>
      <c r="G434" t="s">
        <v>722</v>
      </c>
      <c r="H434" t="s">
        <v>31</v>
      </c>
      <c r="I434" t="s">
        <v>29</v>
      </c>
      <c r="J434" t="s">
        <v>29</v>
      </c>
      <c r="K434">
        <v>3</v>
      </c>
      <c r="L434" t="s">
        <v>1108</v>
      </c>
      <c r="M434" t="s">
        <v>1780</v>
      </c>
      <c r="N434" t="s">
        <v>1780</v>
      </c>
      <c r="O434" t="s">
        <v>1781</v>
      </c>
      <c r="P434" t="s">
        <v>33</v>
      </c>
      <c r="Q434" t="s">
        <v>1784</v>
      </c>
      <c r="R434" t="s">
        <v>748</v>
      </c>
      <c r="S434" t="s">
        <v>25</v>
      </c>
      <c r="T434" t="s">
        <v>27</v>
      </c>
      <c r="U434" t="s">
        <v>30</v>
      </c>
      <c r="V434" t="s">
        <v>984</v>
      </c>
      <c r="W434" t="s">
        <v>1032</v>
      </c>
      <c r="X434" t="s">
        <v>1032</v>
      </c>
    </row>
    <row r="435" spans="1:24" x14ac:dyDescent="0.2">
      <c r="A435" s="25">
        <v>45658</v>
      </c>
      <c r="B435" t="s">
        <v>2358</v>
      </c>
      <c r="C435" t="s">
        <v>1189</v>
      </c>
      <c r="D435" t="s">
        <v>68</v>
      </c>
      <c r="E435" t="s">
        <v>69</v>
      </c>
      <c r="F435" t="s">
        <v>26</v>
      </c>
      <c r="G435" t="s">
        <v>995</v>
      </c>
      <c r="H435" t="s">
        <v>31</v>
      </c>
      <c r="I435" t="s">
        <v>29</v>
      </c>
      <c r="J435" t="s">
        <v>32</v>
      </c>
      <c r="K435">
        <v>2</v>
      </c>
      <c r="L435" t="s">
        <v>1103</v>
      </c>
      <c r="M435" t="s">
        <v>1786</v>
      </c>
      <c r="N435" t="s">
        <v>1786</v>
      </c>
      <c r="O435" t="s">
        <v>1786</v>
      </c>
      <c r="P435" t="s">
        <v>68</v>
      </c>
      <c r="Q435" t="s">
        <v>21</v>
      </c>
      <c r="R435" t="s">
        <v>744</v>
      </c>
      <c r="S435" t="s">
        <v>25</v>
      </c>
      <c r="T435" t="s">
        <v>27</v>
      </c>
      <c r="U435" t="s">
        <v>35</v>
      </c>
      <c r="V435" t="s">
        <v>984</v>
      </c>
      <c r="W435" t="s">
        <v>1032</v>
      </c>
      <c r="X435" t="s">
        <v>1032</v>
      </c>
    </row>
    <row r="436" spans="1:24" x14ac:dyDescent="0.2">
      <c r="A436" s="25">
        <v>45658</v>
      </c>
      <c r="B436" t="s">
        <v>2359</v>
      </c>
      <c r="C436" t="s">
        <v>1189</v>
      </c>
      <c r="D436" t="s">
        <v>72</v>
      </c>
      <c r="E436" t="s">
        <v>73</v>
      </c>
      <c r="F436" t="s">
        <v>26</v>
      </c>
      <c r="G436" t="s">
        <v>1021</v>
      </c>
      <c r="H436" t="s">
        <v>28</v>
      </c>
      <c r="I436" t="s">
        <v>29</v>
      </c>
      <c r="J436" t="s">
        <v>29</v>
      </c>
      <c r="K436">
        <v>3</v>
      </c>
      <c r="L436" t="s">
        <v>1108</v>
      </c>
      <c r="M436" t="s">
        <v>1786</v>
      </c>
      <c r="N436" t="s">
        <v>1786</v>
      </c>
      <c r="O436" t="s">
        <v>1786</v>
      </c>
      <c r="P436" t="s">
        <v>72</v>
      </c>
      <c r="Q436" t="s">
        <v>21</v>
      </c>
      <c r="R436" t="s">
        <v>744</v>
      </c>
      <c r="S436" t="s">
        <v>25</v>
      </c>
      <c r="T436" t="s">
        <v>27</v>
      </c>
      <c r="U436" t="s">
        <v>35</v>
      </c>
      <c r="V436" t="s">
        <v>984</v>
      </c>
      <c r="W436" t="s">
        <v>1032</v>
      </c>
      <c r="X436" t="s">
        <v>1032</v>
      </c>
    </row>
    <row r="437" spans="1:24" x14ac:dyDescent="0.2">
      <c r="A437" s="25">
        <v>45658</v>
      </c>
      <c r="B437" t="s">
        <v>2360</v>
      </c>
      <c r="C437" t="s">
        <v>1189</v>
      </c>
      <c r="D437" t="s">
        <v>74</v>
      </c>
      <c r="E437" t="s">
        <v>75</v>
      </c>
      <c r="F437" t="s">
        <v>26</v>
      </c>
      <c r="G437" t="s">
        <v>1021</v>
      </c>
      <c r="H437" t="s">
        <v>28</v>
      </c>
      <c r="I437" t="s">
        <v>29</v>
      </c>
      <c r="J437" t="s">
        <v>32</v>
      </c>
      <c r="K437">
        <v>3</v>
      </c>
      <c r="L437" t="s">
        <v>1108</v>
      </c>
      <c r="M437" t="s">
        <v>1786</v>
      </c>
      <c r="N437" t="s">
        <v>1786</v>
      </c>
      <c r="O437" t="s">
        <v>1786</v>
      </c>
      <c r="P437" t="s">
        <v>76</v>
      </c>
      <c r="Q437" t="s">
        <v>74</v>
      </c>
      <c r="R437" t="s">
        <v>744</v>
      </c>
      <c r="S437" t="s">
        <v>25</v>
      </c>
      <c r="T437" t="s">
        <v>27</v>
      </c>
      <c r="U437" t="s">
        <v>35</v>
      </c>
      <c r="V437" t="s">
        <v>984</v>
      </c>
      <c r="W437" t="s">
        <v>1032</v>
      </c>
      <c r="X437" t="s">
        <v>1032</v>
      </c>
    </row>
    <row r="438" spans="1:24" x14ac:dyDescent="0.2">
      <c r="A438" s="25">
        <v>45658</v>
      </c>
      <c r="B438" t="s">
        <v>2361</v>
      </c>
      <c r="C438" t="s">
        <v>1189</v>
      </c>
      <c r="D438" t="s">
        <v>77</v>
      </c>
      <c r="E438" t="s">
        <v>78</v>
      </c>
      <c r="F438" t="s">
        <v>26</v>
      </c>
      <c r="G438" t="s">
        <v>1021</v>
      </c>
      <c r="H438" t="s">
        <v>28</v>
      </c>
      <c r="I438" t="s">
        <v>29</v>
      </c>
      <c r="J438" t="s">
        <v>32</v>
      </c>
      <c r="K438">
        <v>3</v>
      </c>
      <c r="L438" t="s">
        <v>1108</v>
      </c>
      <c r="M438" t="s">
        <v>1786</v>
      </c>
      <c r="N438" t="s">
        <v>1786</v>
      </c>
      <c r="O438" t="s">
        <v>1786</v>
      </c>
      <c r="P438" t="s">
        <v>21</v>
      </c>
      <c r="Q438" t="s">
        <v>21</v>
      </c>
      <c r="R438" t="s">
        <v>744</v>
      </c>
      <c r="S438" t="s">
        <v>25</v>
      </c>
      <c r="T438" t="s">
        <v>27</v>
      </c>
      <c r="U438" t="s">
        <v>30</v>
      </c>
      <c r="V438" t="s">
        <v>984</v>
      </c>
      <c r="W438" t="s">
        <v>1032</v>
      </c>
      <c r="X438" t="s">
        <v>1032</v>
      </c>
    </row>
    <row r="439" spans="1:24" x14ac:dyDescent="0.2">
      <c r="A439" s="25">
        <v>45658</v>
      </c>
      <c r="B439" t="s">
        <v>2362</v>
      </c>
      <c r="C439" t="s">
        <v>1189</v>
      </c>
      <c r="D439" t="s">
        <v>79</v>
      </c>
      <c r="E439" t="s">
        <v>69</v>
      </c>
      <c r="F439" t="s">
        <v>26</v>
      </c>
      <c r="G439" t="s">
        <v>1021</v>
      </c>
      <c r="H439" t="s">
        <v>28</v>
      </c>
      <c r="I439" t="s">
        <v>29</v>
      </c>
      <c r="J439" t="s">
        <v>32</v>
      </c>
      <c r="K439">
        <v>3</v>
      </c>
      <c r="L439" t="s">
        <v>1108</v>
      </c>
      <c r="M439" t="s">
        <v>1786</v>
      </c>
      <c r="N439" t="s">
        <v>1786</v>
      </c>
      <c r="O439" t="s">
        <v>1786</v>
      </c>
      <c r="P439" t="s">
        <v>21</v>
      </c>
      <c r="Q439" t="s">
        <v>21</v>
      </c>
      <c r="R439" t="s">
        <v>744</v>
      </c>
      <c r="S439" t="s">
        <v>25</v>
      </c>
      <c r="T439" t="s">
        <v>27</v>
      </c>
      <c r="U439" t="s">
        <v>35</v>
      </c>
      <c r="V439" t="s">
        <v>984</v>
      </c>
      <c r="W439" t="s">
        <v>1032</v>
      </c>
      <c r="X439" t="s">
        <v>1032</v>
      </c>
    </row>
    <row r="440" spans="1:24" x14ac:dyDescent="0.2">
      <c r="A440" s="25">
        <v>45658</v>
      </c>
      <c r="B440" t="s">
        <v>2363</v>
      </c>
      <c r="C440" t="s">
        <v>1189</v>
      </c>
      <c r="D440" t="s">
        <v>80</v>
      </c>
      <c r="E440" t="s">
        <v>81</v>
      </c>
      <c r="F440" t="s">
        <v>26</v>
      </c>
      <c r="G440" t="s">
        <v>1021</v>
      </c>
      <c r="H440" t="s">
        <v>28</v>
      </c>
      <c r="I440" t="s">
        <v>29</v>
      </c>
      <c r="J440" t="s">
        <v>32</v>
      </c>
      <c r="K440">
        <v>3</v>
      </c>
      <c r="L440" t="s">
        <v>1108</v>
      </c>
      <c r="M440" t="s">
        <v>1786</v>
      </c>
      <c r="N440" t="s">
        <v>1786</v>
      </c>
      <c r="O440" t="s">
        <v>1786</v>
      </c>
      <c r="P440" t="s">
        <v>21</v>
      </c>
      <c r="Q440" t="s">
        <v>21</v>
      </c>
      <c r="R440" t="s">
        <v>744</v>
      </c>
      <c r="S440" t="s">
        <v>25</v>
      </c>
      <c r="T440" t="s">
        <v>27</v>
      </c>
      <c r="U440" t="s">
        <v>30</v>
      </c>
      <c r="V440" t="s">
        <v>984</v>
      </c>
      <c r="W440" t="s">
        <v>1032</v>
      </c>
      <c r="X440" t="s">
        <v>1032</v>
      </c>
    </row>
    <row r="441" spans="1:24" x14ac:dyDescent="0.2">
      <c r="A441" s="25">
        <v>45658</v>
      </c>
      <c r="B441" t="s">
        <v>2364</v>
      </c>
      <c r="C441" t="s">
        <v>1189</v>
      </c>
      <c r="D441" t="s">
        <v>82</v>
      </c>
      <c r="E441" t="s">
        <v>81</v>
      </c>
      <c r="F441" t="s">
        <v>26</v>
      </c>
      <c r="G441" t="s">
        <v>1021</v>
      </c>
      <c r="H441" t="s">
        <v>28</v>
      </c>
      <c r="I441" t="s">
        <v>29</v>
      </c>
      <c r="J441" t="s">
        <v>32</v>
      </c>
      <c r="K441">
        <v>3</v>
      </c>
      <c r="L441" t="s">
        <v>1108</v>
      </c>
      <c r="M441" t="s">
        <v>1786</v>
      </c>
      <c r="N441" t="s">
        <v>1786</v>
      </c>
      <c r="O441" t="s">
        <v>1786</v>
      </c>
      <c r="P441" t="s">
        <v>21</v>
      </c>
      <c r="Q441" t="s">
        <v>21</v>
      </c>
      <c r="R441" t="s">
        <v>744</v>
      </c>
      <c r="S441" t="s">
        <v>25</v>
      </c>
      <c r="T441" t="s">
        <v>27</v>
      </c>
      <c r="U441" t="s">
        <v>30</v>
      </c>
      <c r="V441" t="s">
        <v>984</v>
      </c>
      <c r="W441" t="s">
        <v>1032</v>
      </c>
      <c r="X441" t="s">
        <v>1032</v>
      </c>
    </row>
    <row r="442" spans="1:24" x14ac:dyDescent="0.2">
      <c r="A442" s="25">
        <v>45658</v>
      </c>
      <c r="B442" t="s">
        <v>2365</v>
      </c>
      <c r="C442" t="s">
        <v>1189</v>
      </c>
      <c r="D442" t="s">
        <v>89</v>
      </c>
      <c r="E442" t="s">
        <v>90</v>
      </c>
      <c r="F442" t="s">
        <v>26</v>
      </c>
      <c r="G442" t="s">
        <v>1021</v>
      </c>
      <c r="H442" t="s">
        <v>31</v>
      </c>
      <c r="I442" t="s">
        <v>29</v>
      </c>
      <c r="J442" t="s">
        <v>32</v>
      </c>
      <c r="K442">
        <v>2</v>
      </c>
      <c r="L442" t="s">
        <v>1103</v>
      </c>
      <c r="M442" t="s">
        <v>1786</v>
      </c>
      <c r="N442" t="s">
        <v>1786</v>
      </c>
      <c r="O442" t="s">
        <v>1786</v>
      </c>
      <c r="P442" t="s">
        <v>21</v>
      </c>
      <c r="Q442" t="s">
        <v>21</v>
      </c>
      <c r="R442" t="s">
        <v>744</v>
      </c>
      <c r="S442" t="s">
        <v>25</v>
      </c>
      <c r="T442" t="s">
        <v>27</v>
      </c>
      <c r="U442" t="s">
        <v>35</v>
      </c>
      <c r="V442" t="s">
        <v>984</v>
      </c>
      <c r="W442" t="s">
        <v>1032</v>
      </c>
      <c r="X442" t="s">
        <v>1032</v>
      </c>
    </row>
    <row r="443" spans="1:24" x14ac:dyDescent="0.2">
      <c r="A443" s="25">
        <v>45658</v>
      </c>
      <c r="B443" t="s">
        <v>2366</v>
      </c>
      <c r="C443" t="s">
        <v>1189</v>
      </c>
      <c r="D443" t="s">
        <v>91</v>
      </c>
      <c r="E443" t="s">
        <v>92</v>
      </c>
      <c r="F443" t="s">
        <v>26</v>
      </c>
      <c r="G443" t="s">
        <v>1021</v>
      </c>
      <c r="H443" t="s">
        <v>31</v>
      </c>
      <c r="I443" t="s">
        <v>29</v>
      </c>
      <c r="J443" t="s">
        <v>32</v>
      </c>
      <c r="K443">
        <v>2</v>
      </c>
      <c r="L443" t="s">
        <v>1103</v>
      </c>
      <c r="M443" t="s">
        <v>1786</v>
      </c>
      <c r="N443" t="s">
        <v>1786</v>
      </c>
      <c r="O443" t="s">
        <v>1786</v>
      </c>
      <c r="P443" t="s">
        <v>21</v>
      </c>
      <c r="Q443" t="s">
        <v>21</v>
      </c>
      <c r="R443" t="s">
        <v>744</v>
      </c>
      <c r="S443" t="s">
        <v>25</v>
      </c>
      <c r="T443" t="s">
        <v>27</v>
      </c>
      <c r="U443" t="s">
        <v>35</v>
      </c>
      <c r="V443" t="s">
        <v>984</v>
      </c>
      <c r="W443" t="s">
        <v>1032</v>
      </c>
      <c r="X443" t="s">
        <v>1032</v>
      </c>
    </row>
    <row r="444" spans="1:24" x14ac:dyDescent="0.2">
      <c r="A444" s="25">
        <v>45658</v>
      </c>
      <c r="B444" t="s">
        <v>2367</v>
      </c>
      <c r="C444" t="s">
        <v>1189</v>
      </c>
      <c r="D444" t="s">
        <v>93</v>
      </c>
      <c r="E444" t="s">
        <v>94</v>
      </c>
      <c r="F444" t="s">
        <v>45</v>
      </c>
      <c r="G444" t="s">
        <v>95</v>
      </c>
      <c r="H444" t="s">
        <v>40</v>
      </c>
      <c r="I444" t="s">
        <v>29</v>
      </c>
      <c r="J444" t="s">
        <v>29</v>
      </c>
      <c r="K444">
        <v>3</v>
      </c>
      <c r="L444" t="s">
        <v>1108</v>
      </c>
      <c r="M444" t="s">
        <v>1786</v>
      </c>
      <c r="N444" t="s">
        <v>1786</v>
      </c>
      <c r="O444" t="s">
        <v>1786</v>
      </c>
      <c r="P444" t="s">
        <v>21</v>
      </c>
      <c r="Q444" t="s">
        <v>21</v>
      </c>
      <c r="R444" t="s">
        <v>21</v>
      </c>
      <c r="S444" t="s">
        <v>25</v>
      </c>
      <c r="T444" t="s">
        <v>27</v>
      </c>
      <c r="U444" t="s">
        <v>35</v>
      </c>
      <c r="V444" t="s">
        <v>984</v>
      </c>
      <c r="W444" t="s">
        <v>1032</v>
      </c>
      <c r="X444" t="s">
        <v>1032</v>
      </c>
    </row>
    <row r="445" spans="1:24" x14ac:dyDescent="0.2">
      <c r="A445" s="25">
        <v>45658</v>
      </c>
      <c r="B445" t="s">
        <v>2368</v>
      </c>
      <c r="C445" t="s">
        <v>1189</v>
      </c>
      <c r="D445" t="s">
        <v>1529</v>
      </c>
      <c r="E445" t="s">
        <v>1530</v>
      </c>
      <c r="F445" t="s">
        <v>52</v>
      </c>
      <c r="G445" t="s">
        <v>21</v>
      </c>
      <c r="H445" t="s">
        <v>28</v>
      </c>
      <c r="I445" t="s">
        <v>29</v>
      </c>
      <c r="J445" t="s">
        <v>29</v>
      </c>
      <c r="K445">
        <v>3</v>
      </c>
      <c r="L445" t="s">
        <v>1108</v>
      </c>
      <c r="M445" t="s">
        <v>1786</v>
      </c>
      <c r="N445" t="s">
        <v>1786</v>
      </c>
      <c r="O445" t="s">
        <v>1786</v>
      </c>
      <c r="P445" t="s">
        <v>21</v>
      </c>
      <c r="Q445" t="s">
        <v>21</v>
      </c>
      <c r="R445" t="s">
        <v>21</v>
      </c>
      <c r="S445" t="s">
        <v>25</v>
      </c>
      <c r="T445" t="s">
        <v>27</v>
      </c>
      <c r="U445" t="s">
        <v>30</v>
      </c>
      <c r="V445" t="s">
        <v>984</v>
      </c>
      <c r="W445" t="s">
        <v>1032</v>
      </c>
      <c r="X445" t="s">
        <v>1032</v>
      </c>
    </row>
    <row r="446" spans="1:24" x14ac:dyDescent="0.2">
      <c r="A446" s="25">
        <v>45658</v>
      </c>
      <c r="B446" t="s">
        <v>2369</v>
      </c>
      <c r="C446" t="s">
        <v>1189</v>
      </c>
      <c r="D446" t="s">
        <v>1531</v>
      </c>
      <c r="E446" t="s">
        <v>1532</v>
      </c>
      <c r="F446" t="s">
        <v>26</v>
      </c>
      <c r="G446" t="s">
        <v>1021</v>
      </c>
      <c r="H446" t="s">
        <v>28</v>
      </c>
      <c r="I446" t="s">
        <v>29</v>
      </c>
      <c r="J446" t="s">
        <v>29</v>
      </c>
      <c r="K446">
        <v>3</v>
      </c>
      <c r="L446" t="s">
        <v>1108</v>
      </c>
      <c r="M446" t="s">
        <v>1786</v>
      </c>
      <c r="N446" t="s">
        <v>1786</v>
      </c>
      <c r="O446" t="s">
        <v>1786</v>
      </c>
      <c r="P446" t="s">
        <v>21</v>
      </c>
      <c r="Q446" t="s">
        <v>21</v>
      </c>
      <c r="R446" t="s">
        <v>744</v>
      </c>
      <c r="S446" t="s">
        <v>25</v>
      </c>
      <c r="T446" t="s">
        <v>27</v>
      </c>
      <c r="U446" t="s">
        <v>30</v>
      </c>
      <c r="V446" t="s">
        <v>984</v>
      </c>
      <c r="W446" t="s">
        <v>1032</v>
      </c>
      <c r="X446" t="s">
        <v>1032</v>
      </c>
    </row>
    <row r="447" spans="1:24" x14ac:dyDescent="0.2">
      <c r="A447" s="25">
        <v>45658</v>
      </c>
      <c r="B447" t="s">
        <v>2370</v>
      </c>
      <c r="C447" t="s">
        <v>1189</v>
      </c>
      <c r="D447" t="s">
        <v>1533</v>
      </c>
      <c r="E447" t="s">
        <v>1534</v>
      </c>
      <c r="F447" t="s">
        <v>26</v>
      </c>
      <c r="G447" t="s">
        <v>1021</v>
      </c>
      <c r="H447" t="s">
        <v>28</v>
      </c>
      <c r="I447" t="s">
        <v>29</v>
      </c>
      <c r="J447" t="s">
        <v>29</v>
      </c>
      <c r="K447">
        <v>3</v>
      </c>
      <c r="L447" t="s">
        <v>1108</v>
      </c>
      <c r="M447" t="s">
        <v>1786</v>
      </c>
      <c r="N447" t="s">
        <v>1786</v>
      </c>
      <c r="O447" t="s">
        <v>1786</v>
      </c>
      <c r="P447" t="s">
        <v>21</v>
      </c>
      <c r="Q447" t="s">
        <v>21</v>
      </c>
      <c r="R447" t="s">
        <v>744</v>
      </c>
      <c r="S447" t="s">
        <v>25</v>
      </c>
      <c r="T447" t="s">
        <v>27</v>
      </c>
      <c r="U447" t="s">
        <v>30</v>
      </c>
      <c r="V447" t="s">
        <v>984</v>
      </c>
      <c r="W447" t="s">
        <v>1032</v>
      </c>
      <c r="X447" t="s">
        <v>1032</v>
      </c>
    </row>
    <row r="448" spans="1:24" x14ac:dyDescent="0.2">
      <c r="A448" s="25">
        <v>45658</v>
      </c>
      <c r="B448" t="s">
        <v>2371</v>
      </c>
      <c r="C448" t="s">
        <v>1189</v>
      </c>
      <c r="D448" t="s">
        <v>1535</v>
      </c>
      <c r="E448" t="s">
        <v>1536</v>
      </c>
      <c r="F448" t="s">
        <v>26</v>
      </c>
      <c r="G448" t="s">
        <v>722</v>
      </c>
      <c r="H448" t="s">
        <v>28</v>
      </c>
      <c r="I448" t="s">
        <v>29</v>
      </c>
      <c r="J448" t="s">
        <v>29</v>
      </c>
      <c r="K448">
        <v>3</v>
      </c>
      <c r="L448" t="s">
        <v>1108</v>
      </c>
      <c r="M448" t="s">
        <v>1786</v>
      </c>
      <c r="N448" t="s">
        <v>1786</v>
      </c>
      <c r="O448" t="s">
        <v>1786</v>
      </c>
      <c r="P448" t="s">
        <v>21</v>
      </c>
      <c r="Q448" t="s">
        <v>21</v>
      </c>
      <c r="R448" t="s">
        <v>748</v>
      </c>
      <c r="S448" t="s">
        <v>25</v>
      </c>
      <c r="T448" t="s">
        <v>27</v>
      </c>
      <c r="U448" t="s">
        <v>30</v>
      </c>
      <c r="V448" t="s">
        <v>984</v>
      </c>
      <c r="W448" t="s">
        <v>1032</v>
      </c>
      <c r="X448" t="s">
        <v>1032</v>
      </c>
    </row>
    <row r="449" spans="1:24" x14ac:dyDescent="0.2">
      <c r="A449" s="25">
        <v>45658</v>
      </c>
      <c r="B449" t="s">
        <v>2372</v>
      </c>
      <c r="C449" t="s">
        <v>1189</v>
      </c>
      <c r="D449" t="s">
        <v>1537</v>
      </c>
      <c r="E449" t="s">
        <v>1538</v>
      </c>
      <c r="F449" t="s">
        <v>26</v>
      </c>
      <c r="G449" t="s">
        <v>1539</v>
      </c>
      <c r="H449" t="s">
        <v>28</v>
      </c>
      <c r="I449" t="s">
        <v>29</v>
      </c>
      <c r="J449" t="s">
        <v>29</v>
      </c>
      <c r="K449">
        <v>3</v>
      </c>
      <c r="L449" t="s">
        <v>1108</v>
      </c>
      <c r="M449" t="s">
        <v>1786</v>
      </c>
      <c r="N449" t="s">
        <v>1786</v>
      </c>
      <c r="O449" t="s">
        <v>1786</v>
      </c>
      <c r="P449" t="s">
        <v>21</v>
      </c>
      <c r="Q449" t="s">
        <v>21</v>
      </c>
      <c r="R449" t="s">
        <v>748</v>
      </c>
      <c r="S449" t="s">
        <v>25</v>
      </c>
      <c r="T449" t="s">
        <v>27</v>
      </c>
      <c r="U449" t="s">
        <v>35</v>
      </c>
      <c r="V449" t="s">
        <v>984</v>
      </c>
      <c r="W449" t="s">
        <v>1032</v>
      </c>
      <c r="X449" t="s">
        <v>1032</v>
      </c>
    </row>
    <row r="450" spans="1:24" x14ac:dyDescent="0.2">
      <c r="A450" s="25">
        <v>45658</v>
      </c>
      <c r="B450" t="s">
        <v>1540</v>
      </c>
      <c r="C450" t="s">
        <v>1189</v>
      </c>
      <c r="E450" t="s">
        <v>1541</v>
      </c>
      <c r="F450" t="s">
        <v>26</v>
      </c>
      <c r="G450" t="s">
        <v>1195</v>
      </c>
      <c r="H450" t="s">
        <v>31</v>
      </c>
      <c r="I450" t="s">
        <v>29</v>
      </c>
      <c r="J450" t="s">
        <v>32</v>
      </c>
      <c r="K450">
        <v>2</v>
      </c>
      <c r="L450" t="s">
        <v>1103</v>
      </c>
      <c r="M450" t="s">
        <v>1786</v>
      </c>
      <c r="N450" t="s">
        <v>1786</v>
      </c>
      <c r="O450" t="s">
        <v>1786</v>
      </c>
      <c r="P450" t="s">
        <v>21</v>
      </c>
      <c r="Q450" t="s">
        <v>21</v>
      </c>
      <c r="R450" t="s">
        <v>744</v>
      </c>
      <c r="S450" t="s">
        <v>25</v>
      </c>
      <c r="T450" t="s">
        <v>27</v>
      </c>
      <c r="U450" t="s">
        <v>35</v>
      </c>
      <c r="V450" t="s">
        <v>726</v>
      </c>
    </row>
    <row r="451" spans="1:24" x14ac:dyDescent="0.2">
      <c r="A451" s="25">
        <v>45658</v>
      </c>
      <c r="B451" t="s">
        <v>1542</v>
      </c>
      <c r="C451" t="s">
        <v>1189</v>
      </c>
      <c r="E451" t="s">
        <v>1543</v>
      </c>
      <c r="F451" t="s">
        <v>26</v>
      </c>
      <c r="G451" t="s">
        <v>1195</v>
      </c>
      <c r="H451" t="s">
        <v>31</v>
      </c>
      <c r="I451" t="s">
        <v>29</v>
      </c>
      <c r="J451" t="s">
        <v>32</v>
      </c>
      <c r="K451">
        <v>2</v>
      </c>
      <c r="L451" t="s">
        <v>1103</v>
      </c>
      <c r="M451" t="s">
        <v>1786</v>
      </c>
      <c r="N451" t="s">
        <v>1786</v>
      </c>
      <c r="O451" t="s">
        <v>1786</v>
      </c>
      <c r="P451" t="s">
        <v>21</v>
      </c>
      <c r="Q451" t="s">
        <v>21</v>
      </c>
      <c r="R451" t="s">
        <v>744</v>
      </c>
      <c r="S451" t="s">
        <v>25</v>
      </c>
      <c r="T451" t="s">
        <v>27</v>
      </c>
      <c r="U451" t="s">
        <v>35</v>
      </c>
      <c r="V451" t="s">
        <v>726</v>
      </c>
    </row>
    <row r="452" spans="1:24" x14ac:dyDescent="0.2">
      <c r="A452" s="25">
        <v>45658</v>
      </c>
      <c r="B452" t="s">
        <v>1544</v>
      </c>
      <c r="C452" t="s">
        <v>1189</v>
      </c>
      <c r="E452" t="s">
        <v>1545</v>
      </c>
      <c r="F452" t="s">
        <v>26</v>
      </c>
      <c r="G452" t="s">
        <v>1195</v>
      </c>
      <c r="H452" t="s">
        <v>31</v>
      </c>
      <c r="I452" t="s">
        <v>29</v>
      </c>
      <c r="J452" t="s">
        <v>32</v>
      </c>
      <c r="K452">
        <v>2</v>
      </c>
      <c r="L452" t="s">
        <v>1103</v>
      </c>
      <c r="M452" t="s">
        <v>1786</v>
      </c>
      <c r="N452" t="s">
        <v>1786</v>
      </c>
      <c r="O452" t="s">
        <v>1786</v>
      </c>
      <c r="P452" t="s">
        <v>21</v>
      </c>
      <c r="Q452" t="s">
        <v>21</v>
      </c>
      <c r="R452" t="s">
        <v>744</v>
      </c>
      <c r="S452" t="s">
        <v>25</v>
      </c>
      <c r="T452" t="s">
        <v>27</v>
      </c>
      <c r="U452" t="s">
        <v>35</v>
      </c>
      <c r="V452" t="s">
        <v>726</v>
      </c>
    </row>
    <row r="453" spans="1:24" x14ac:dyDescent="0.2">
      <c r="A453" s="25">
        <v>45658</v>
      </c>
      <c r="B453" t="s">
        <v>2373</v>
      </c>
      <c r="C453" t="s">
        <v>1189</v>
      </c>
      <c r="D453" t="s">
        <v>1546</v>
      </c>
      <c r="E453" t="s">
        <v>1547</v>
      </c>
      <c r="F453" t="s">
        <v>26</v>
      </c>
      <c r="G453" t="s">
        <v>1006</v>
      </c>
      <c r="H453" t="s">
        <v>28</v>
      </c>
      <c r="I453" t="s">
        <v>29</v>
      </c>
      <c r="J453" t="s">
        <v>29</v>
      </c>
      <c r="K453">
        <v>3</v>
      </c>
      <c r="L453" t="s">
        <v>1108</v>
      </c>
      <c r="M453" t="s">
        <v>1786</v>
      </c>
      <c r="N453" t="s">
        <v>1786</v>
      </c>
      <c r="O453" t="s">
        <v>1786</v>
      </c>
      <c r="P453" t="s">
        <v>1787</v>
      </c>
      <c r="Q453" t="s">
        <v>21</v>
      </c>
      <c r="R453" t="s">
        <v>748</v>
      </c>
      <c r="S453" t="s">
        <v>25</v>
      </c>
      <c r="T453" t="s">
        <v>27</v>
      </c>
      <c r="U453" t="s">
        <v>35</v>
      </c>
      <c r="V453" t="s">
        <v>984</v>
      </c>
      <c r="W453" t="s">
        <v>1037</v>
      </c>
      <c r="X453" t="s">
        <v>1037</v>
      </c>
    </row>
    <row r="454" spans="1:24" x14ac:dyDescent="0.2">
      <c r="A454" s="25">
        <v>45658</v>
      </c>
      <c r="B454" t="s">
        <v>2374</v>
      </c>
      <c r="C454" t="s">
        <v>1189</v>
      </c>
      <c r="D454" t="s">
        <v>1548</v>
      </c>
      <c r="E454" t="s">
        <v>1549</v>
      </c>
      <c r="F454" t="s">
        <v>26</v>
      </c>
      <c r="G454" t="s">
        <v>1006</v>
      </c>
      <c r="H454" t="s">
        <v>28</v>
      </c>
      <c r="I454" t="s">
        <v>29</v>
      </c>
      <c r="J454" t="s">
        <v>29</v>
      </c>
      <c r="K454">
        <v>3</v>
      </c>
      <c r="L454" t="s">
        <v>1108</v>
      </c>
      <c r="M454" t="s">
        <v>1786</v>
      </c>
      <c r="N454" t="s">
        <v>1786</v>
      </c>
      <c r="O454" t="s">
        <v>1786</v>
      </c>
      <c r="P454" t="s">
        <v>1787</v>
      </c>
      <c r="Q454" t="s">
        <v>21</v>
      </c>
      <c r="R454" t="s">
        <v>748</v>
      </c>
      <c r="S454" t="s">
        <v>25</v>
      </c>
      <c r="T454" t="s">
        <v>27</v>
      </c>
      <c r="U454" t="s">
        <v>35</v>
      </c>
      <c r="V454" t="s">
        <v>984</v>
      </c>
      <c r="W454" t="s">
        <v>1037</v>
      </c>
      <c r="X454" t="s">
        <v>1037</v>
      </c>
    </row>
    <row r="455" spans="1:24" x14ac:dyDescent="0.2">
      <c r="A455" s="25">
        <v>45658</v>
      </c>
      <c r="B455" t="s">
        <v>2375</v>
      </c>
      <c r="C455" t="s">
        <v>1189</v>
      </c>
      <c r="D455" t="s">
        <v>1550</v>
      </c>
      <c r="E455" t="s">
        <v>1551</v>
      </c>
      <c r="F455" t="s">
        <v>26</v>
      </c>
      <c r="G455" t="s">
        <v>70</v>
      </c>
      <c r="H455" t="s">
        <v>28</v>
      </c>
      <c r="I455" t="s">
        <v>29</v>
      </c>
      <c r="J455" t="s">
        <v>29</v>
      </c>
      <c r="K455">
        <v>3</v>
      </c>
      <c r="L455" t="s">
        <v>1108</v>
      </c>
      <c r="M455" t="s">
        <v>1786</v>
      </c>
      <c r="N455" t="s">
        <v>1786</v>
      </c>
      <c r="O455" t="s">
        <v>1786</v>
      </c>
      <c r="P455" t="s">
        <v>1787</v>
      </c>
      <c r="Q455" t="s">
        <v>21</v>
      </c>
      <c r="R455" t="s">
        <v>748</v>
      </c>
      <c r="S455" t="s">
        <v>25</v>
      </c>
      <c r="T455" t="s">
        <v>27</v>
      </c>
      <c r="U455" t="s">
        <v>35</v>
      </c>
      <c r="V455" t="s">
        <v>984</v>
      </c>
      <c r="W455" t="s">
        <v>1037</v>
      </c>
      <c r="X455" t="s">
        <v>1037</v>
      </c>
    </row>
    <row r="456" spans="1:24" x14ac:dyDescent="0.2">
      <c r="A456" s="25">
        <v>45658</v>
      </c>
      <c r="B456" t="s">
        <v>2376</v>
      </c>
      <c r="C456" t="s">
        <v>1189</v>
      </c>
      <c r="D456" t="s">
        <v>1552</v>
      </c>
      <c r="E456" t="s">
        <v>1553</v>
      </c>
      <c r="F456" t="s">
        <v>26</v>
      </c>
      <c r="G456" t="s">
        <v>1006</v>
      </c>
      <c r="H456" t="s">
        <v>28</v>
      </c>
      <c r="I456" t="s">
        <v>29</v>
      </c>
      <c r="J456" t="s">
        <v>29</v>
      </c>
      <c r="K456">
        <v>3</v>
      </c>
      <c r="L456" t="s">
        <v>1108</v>
      </c>
      <c r="M456" t="s">
        <v>1786</v>
      </c>
      <c r="N456" t="s">
        <v>1786</v>
      </c>
      <c r="O456" t="s">
        <v>1786</v>
      </c>
      <c r="P456" t="s">
        <v>1787</v>
      </c>
      <c r="Q456" t="s">
        <v>21</v>
      </c>
      <c r="R456" t="s">
        <v>748</v>
      </c>
      <c r="S456" t="s">
        <v>25</v>
      </c>
      <c r="T456" t="s">
        <v>27</v>
      </c>
      <c r="U456" t="s">
        <v>30</v>
      </c>
      <c r="V456" t="s">
        <v>984</v>
      </c>
      <c r="W456" t="s">
        <v>1037</v>
      </c>
      <c r="X456" t="s">
        <v>1037</v>
      </c>
    </row>
    <row r="457" spans="1:24" x14ac:dyDescent="0.2">
      <c r="A457" s="25">
        <v>45658</v>
      </c>
      <c r="B457" t="s">
        <v>1554</v>
      </c>
      <c r="C457" t="s">
        <v>1189</v>
      </c>
      <c r="D457" t="s">
        <v>1555</v>
      </c>
      <c r="E457" t="s">
        <v>1556</v>
      </c>
      <c r="F457" t="s">
        <v>26</v>
      </c>
      <c r="G457" t="s">
        <v>1195</v>
      </c>
      <c r="H457" t="s">
        <v>28</v>
      </c>
      <c r="I457" t="s">
        <v>34</v>
      </c>
      <c r="J457" t="s">
        <v>34</v>
      </c>
      <c r="K457">
        <v>1</v>
      </c>
      <c r="L457" t="s">
        <v>2468</v>
      </c>
      <c r="M457" t="s">
        <v>1786</v>
      </c>
      <c r="N457" t="s">
        <v>1786</v>
      </c>
      <c r="O457" t="s">
        <v>1786</v>
      </c>
      <c r="P457" t="s">
        <v>21</v>
      </c>
      <c r="Q457" t="s">
        <v>21</v>
      </c>
      <c r="R457" t="s">
        <v>744</v>
      </c>
      <c r="S457" t="s">
        <v>25</v>
      </c>
      <c r="T457" t="s">
        <v>27</v>
      </c>
      <c r="U457" t="s">
        <v>35</v>
      </c>
      <c r="V457" t="s">
        <v>726</v>
      </c>
    </row>
    <row r="458" spans="1:24" x14ac:dyDescent="0.2">
      <c r="A458" s="25">
        <v>45658</v>
      </c>
      <c r="B458" t="s">
        <v>1557</v>
      </c>
      <c r="C458" t="s">
        <v>1189</v>
      </c>
      <c r="D458" t="s">
        <v>1558</v>
      </c>
      <c r="E458" t="s">
        <v>87</v>
      </c>
      <c r="F458" t="s">
        <v>26</v>
      </c>
      <c r="G458" t="s">
        <v>1195</v>
      </c>
      <c r="H458" t="s">
        <v>31</v>
      </c>
      <c r="I458" t="s">
        <v>29</v>
      </c>
      <c r="J458" t="s">
        <v>32</v>
      </c>
      <c r="K458">
        <v>2</v>
      </c>
      <c r="L458" t="s">
        <v>1103</v>
      </c>
      <c r="M458" t="s">
        <v>1786</v>
      </c>
      <c r="N458" t="s">
        <v>1786</v>
      </c>
      <c r="O458" t="s">
        <v>1786</v>
      </c>
      <c r="P458" t="s">
        <v>21</v>
      </c>
      <c r="Q458" t="s">
        <v>21</v>
      </c>
      <c r="R458" t="s">
        <v>744</v>
      </c>
      <c r="S458" t="s">
        <v>25</v>
      </c>
      <c r="T458" t="s">
        <v>27</v>
      </c>
      <c r="U458" t="s">
        <v>35</v>
      </c>
      <c r="V458" t="s">
        <v>984</v>
      </c>
      <c r="W458" t="s">
        <v>1032</v>
      </c>
      <c r="X458" t="s">
        <v>1032</v>
      </c>
    </row>
    <row r="459" spans="1:24" x14ac:dyDescent="0.2">
      <c r="A459" s="25">
        <v>45658</v>
      </c>
      <c r="B459" t="s">
        <v>1559</v>
      </c>
      <c r="C459" t="s">
        <v>1189</v>
      </c>
      <c r="D459" t="s">
        <v>1560</v>
      </c>
      <c r="E459" t="s">
        <v>88</v>
      </c>
      <c r="F459" t="s">
        <v>26</v>
      </c>
      <c r="G459" t="s">
        <v>1195</v>
      </c>
      <c r="H459" t="s">
        <v>31</v>
      </c>
      <c r="I459" t="s">
        <v>29</v>
      </c>
      <c r="J459" t="s">
        <v>32</v>
      </c>
      <c r="K459">
        <v>2</v>
      </c>
      <c r="L459" t="s">
        <v>1103</v>
      </c>
      <c r="M459" t="s">
        <v>1786</v>
      </c>
      <c r="N459" t="s">
        <v>1786</v>
      </c>
      <c r="O459" t="s">
        <v>1786</v>
      </c>
      <c r="P459" t="s">
        <v>21</v>
      </c>
      <c r="Q459" t="s">
        <v>21</v>
      </c>
      <c r="R459" t="s">
        <v>744</v>
      </c>
      <c r="S459" t="s">
        <v>25</v>
      </c>
      <c r="T459" t="s">
        <v>27</v>
      </c>
      <c r="U459" t="s">
        <v>35</v>
      </c>
      <c r="V459" t="s">
        <v>984</v>
      </c>
      <c r="W459" t="s">
        <v>1032</v>
      </c>
      <c r="X459" t="s">
        <v>1032</v>
      </c>
    </row>
    <row r="460" spans="1:24" x14ac:dyDescent="0.2">
      <c r="A460" s="25">
        <v>45658</v>
      </c>
      <c r="B460" t="s">
        <v>1561</v>
      </c>
      <c r="C460" t="s">
        <v>1189</v>
      </c>
      <c r="D460" t="s">
        <v>1562</v>
      </c>
      <c r="E460" t="s">
        <v>1562</v>
      </c>
      <c r="F460" t="s">
        <v>26</v>
      </c>
      <c r="G460" t="s">
        <v>1195</v>
      </c>
      <c r="H460" t="s">
        <v>31</v>
      </c>
      <c r="I460" t="s">
        <v>29</v>
      </c>
      <c r="J460" t="s">
        <v>32</v>
      </c>
      <c r="K460">
        <v>2</v>
      </c>
      <c r="L460" t="s">
        <v>1103</v>
      </c>
      <c r="M460" t="s">
        <v>1786</v>
      </c>
      <c r="N460" t="s">
        <v>1786</v>
      </c>
      <c r="O460" t="s">
        <v>1786</v>
      </c>
      <c r="P460" t="s">
        <v>21</v>
      </c>
      <c r="Q460" t="s">
        <v>21</v>
      </c>
      <c r="R460" t="s">
        <v>744</v>
      </c>
      <c r="S460" t="s">
        <v>25</v>
      </c>
      <c r="T460" t="s">
        <v>27</v>
      </c>
      <c r="U460" t="s">
        <v>35</v>
      </c>
      <c r="V460" t="s">
        <v>984</v>
      </c>
      <c r="W460" t="s">
        <v>1032</v>
      </c>
      <c r="X460" t="s">
        <v>1032</v>
      </c>
    </row>
    <row r="461" spans="1:24" x14ac:dyDescent="0.2">
      <c r="A461" s="25">
        <v>45658</v>
      </c>
      <c r="B461" t="s">
        <v>1563</v>
      </c>
      <c r="C461" t="s">
        <v>1189</v>
      </c>
      <c r="D461" t="s">
        <v>1564</v>
      </c>
      <c r="E461" t="s">
        <v>84</v>
      </c>
      <c r="F461" t="s">
        <v>26</v>
      </c>
      <c r="G461" t="s">
        <v>1195</v>
      </c>
      <c r="H461" t="s">
        <v>31</v>
      </c>
      <c r="I461" t="s">
        <v>29</v>
      </c>
      <c r="J461" t="s">
        <v>32</v>
      </c>
      <c r="K461">
        <v>2</v>
      </c>
      <c r="L461" t="s">
        <v>1103</v>
      </c>
      <c r="M461" t="s">
        <v>1786</v>
      </c>
      <c r="N461" t="s">
        <v>1786</v>
      </c>
      <c r="O461" t="s">
        <v>1786</v>
      </c>
      <c r="P461" t="s">
        <v>21</v>
      </c>
      <c r="Q461" t="s">
        <v>21</v>
      </c>
      <c r="R461" t="s">
        <v>744</v>
      </c>
      <c r="S461" t="s">
        <v>25</v>
      </c>
      <c r="T461" t="s">
        <v>27</v>
      </c>
      <c r="U461" t="s">
        <v>35</v>
      </c>
      <c r="V461" t="s">
        <v>984</v>
      </c>
      <c r="W461" t="s">
        <v>1032</v>
      </c>
      <c r="X461" t="s">
        <v>1032</v>
      </c>
    </row>
    <row r="462" spans="1:24" x14ac:dyDescent="0.2">
      <c r="A462" s="25">
        <v>45658</v>
      </c>
      <c r="B462" t="s">
        <v>1565</v>
      </c>
      <c r="C462" t="s">
        <v>1189</v>
      </c>
      <c r="D462" t="s">
        <v>1566</v>
      </c>
      <c r="E462" t="s">
        <v>83</v>
      </c>
      <c r="F462" t="s">
        <v>26</v>
      </c>
      <c r="G462" t="s">
        <v>1195</v>
      </c>
      <c r="H462" t="s">
        <v>31</v>
      </c>
      <c r="I462" t="s">
        <v>29</v>
      </c>
      <c r="J462" t="s">
        <v>32</v>
      </c>
      <c r="K462">
        <v>2</v>
      </c>
      <c r="L462" t="s">
        <v>1103</v>
      </c>
      <c r="M462" t="s">
        <v>1786</v>
      </c>
      <c r="N462" t="s">
        <v>1786</v>
      </c>
      <c r="O462" t="s">
        <v>1786</v>
      </c>
      <c r="P462" t="s">
        <v>21</v>
      </c>
      <c r="Q462" t="s">
        <v>21</v>
      </c>
      <c r="R462" t="s">
        <v>744</v>
      </c>
      <c r="S462" t="s">
        <v>25</v>
      </c>
      <c r="T462" t="s">
        <v>27</v>
      </c>
      <c r="U462" t="s">
        <v>35</v>
      </c>
      <c r="V462" t="s">
        <v>984</v>
      </c>
      <c r="W462" t="s">
        <v>1032</v>
      </c>
      <c r="X462" t="s">
        <v>1032</v>
      </c>
    </row>
    <row r="463" spans="1:24" x14ac:dyDescent="0.2">
      <c r="A463" s="25">
        <v>45658</v>
      </c>
      <c r="B463" t="s">
        <v>1567</v>
      </c>
      <c r="C463" t="s">
        <v>1189</v>
      </c>
      <c r="D463" t="s">
        <v>1568</v>
      </c>
      <c r="F463" t="s">
        <v>26</v>
      </c>
      <c r="G463" t="s">
        <v>1195</v>
      </c>
      <c r="H463" t="s">
        <v>31</v>
      </c>
      <c r="I463" t="s">
        <v>29</v>
      </c>
      <c r="J463" t="s">
        <v>32</v>
      </c>
      <c r="K463">
        <v>2</v>
      </c>
      <c r="L463" t="s">
        <v>1103</v>
      </c>
      <c r="M463" t="s">
        <v>1786</v>
      </c>
      <c r="N463" t="s">
        <v>1786</v>
      </c>
      <c r="O463" t="s">
        <v>1786</v>
      </c>
      <c r="P463" t="s">
        <v>21</v>
      </c>
      <c r="Q463" t="s">
        <v>21</v>
      </c>
      <c r="R463" t="s">
        <v>744</v>
      </c>
      <c r="S463" t="s">
        <v>25</v>
      </c>
      <c r="T463" t="s">
        <v>27</v>
      </c>
      <c r="U463" t="s">
        <v>35</v>
      </c>
      <c r="V463" t="s">
        <v>984</v>
      </c>
      <c r="W463" t="s">
        <v>1032</v>
      </c>
      <c r="X463" t="s">
        <v>1032</v>
      </c>
    </row>
    <row r="464" spans="1:24" x14ac:dyDescent="0.2">
      <c r="A464" s="25">
        <v>45658</v>
      </c>
      <c r="B464" t="s">
        <v>1569</v>
      </c>
      <c r="C464" t="s">
        <v>1189</v>
      </c>
      <c r="D464" t="s">
        <v>1570</v>
      </c>
      <c r="F464" t="s">
        <v>26</v>
      </c>
      <c r="G464" t="s">
        <v>1195</v>
      </c>
      <c r="H464" t="s">
        <v>31</v>
      </c>
      <c r="I464" t="s">
        <v>29</v>
      </c>
      <c r="J464" t="s">
        <v>32</v>
      </c>
      <c r="K464">
        <v>2</v>
      </c>
      <c r="L464" t="s">
        <v>1103</v>
      </c>
      <c r="M464" t="s">
        <v>1786</v>
      </c>
      <c r="N464" t="s">
        <v>1786</v>
      </c>
      <c r="O464" t="s">
        <v>1786</v>
      </c>
      <c r="P464" t="s">
        <v>21</v>
      </c>
      <c r="Q464" t="s">
        <v>21</v>
      </c>
      <c r="R464" t="s">
        <v>744</v>
      </c>
      <c r="S464" t="s">
        <v>25</v>
      </c>
      <c r="T464" t="s">
        <v>27</v>
      </c>
      <c r="U464" t="s">
        <v>35</v>
      </c>
      <c r="V464" t="s">
        <v>984</v>
      </c>
      <c r="W464" t="s">
        <v>1032</v>
      </c>
      <c r="X464" t="s">
        <v>1032</v>
      </c>
    </row>
    <row r="465" spans="1:24" x14ac:dyDescent="0.2">
      <c r="A465" s="25">
        <v>45658</v>
      </c>
      <c r="B465" t="s">
        <v>1571</v>
      </c>
      <c r="C465" t="s">
        <v>1189</v>
      </c>
      <c r="D465" t="s">
        <v>1572</v>
      </c>
      <c r="E465" t="s">
        <v>1573</v>
      </c>
      <c r="F465" t="s">
        <v>26</v>
      </c>
      <c r="G465" t="s">
        <v>1195</v>
      </c>
      <c r="H465" t="s">
        <v>31</v>
      </c>
      <c r="I465" t="s">
        <v>29</v>
      </c>
      <c r="J465" t="s">
        <v>32</v>
      </c>
      <c r="K465">
        <v>2</v>
      </c>
      <c r="L465" t="s">
        <v>1103</v>
      </c>
      <c r="M465" t="s">
        <v>1786</v>
      </c>
      <c r="N465" t="s">
        <v>1786</v>
      </c>
      <c r="O465" t="s">
        <v>1786</v>
      </c>
      <c r="P465" t="s">
        <v>21</v>
      </c>
      <c r="Q465" t="s">
        <v>21</v>
      </c>
      <c r="R465" t="s">
        <v>744</v>
      </c>
      <c r="S465" t="s">
        <v>25</v>
      </c>
      <c r="T465" t="s">
        <v>27</v>
      </c>
      <c r="U465" t="s">
        <v>35</v>
      </c>
      <c r="V465" t="s">
        <v>984</v>
      </c>
      <c r="W465" t="s">
        <v>1032</v>
      </c>
      <c r="X465" t="s">
        <v>1032</v>
      </c>
    </row>
    <row r="466" spans="1:24" x14ac:dyDescent="0.2">
      <c r="A466" s="25">
        <v>45658</v>
      </c>
      <c r="B466" t="s">
        <v>1574</v>
      </c>
      <c r="C466" t="s">
        <v>1189</v>
      </c>
      <c r="D466" t="s">
        <v>1575</v>
      </c>
      <c r="E466" t="s">
        <v>1576</v>
      </c>
      <c r="F466" t="s">
        <v>26</v>
      </c>
      <c r="G466" t="s">
        <v>1195</v>
      </c>
      <c r="H466" t="s">
        <v>31</v>
      </c>
      <c r="I466" t="s">
        <v>29</v>
      </c>
      <c r="J466" t="s">
        <v>32</v>
      </c>
      <c r="K466">
        <v>2</v>
      </c>
      <c r="L466" t="s">
        <v>1103</v>
      </c>
      <c r="M466" t="s">
        <v>1786</v>
      </c>
      <c r="N466" t="s">
        <v>1786</v>
      </c>
      <c r="O466" t="s">
        <v>1786</v>
      </c>
      <c r="P466" t="s">
        <v>76</v>
      </c>
      <c r="Q466" t="s">
        <v>74</v>
      </c>
      <c r="R466" t="s">
        <v>744</v>
      </c>
      <c r="S466" t="s">
        <v>25</v>
      </c>
      <c r="T466" t="s">
        <v>27</v>
      </c>
      <c r="U466" t="s">
        <v>35</v>
      </c>
      <c r="V466" t="s">
        <v>984</v>
      </c>
      <c r="W466" t="s">
        <v>1032</v>
      </c>
      <c r="X466" t="s">
        <v>1032</v>
      </c>
    </row>
    <row r="467" spans="1:24" x14ac:dyDescent="0.2">
      <c r="A467" s="25">
        <v>45658</v>
      </c>
      <c r="B467" t="s">
        <v>1577</v>
      </c>
      <c r="C467" t="s">
        <v>1189</v>
      </c>
      <c r="D467" t="s">
        <v>1578</v>
      </c>
      <c r="E467" t="s">
        <v>86</v>
      </c>
      <c r="F467" t="s">
        <v>26</v>
      </c>
      <c r="G467" t="s">
        <v>1195</v>
      </c>
      <c r="H467" t="s">
        <v>31</v>
      </c>
      <c r="I467" t="s">
        <v>29</v>
      </c>
      <c r="J467" t="s">
        <v>32</v>
      </c>
      <c r="K467">
        <v>2</v>
      </c>
      <c r="L467" t="s">
        <v>1103</v>
      </c>
      <c r="M467" t="s">
        <v>1786</v>
      </c>
      <c r="N467" t="s">
        <v>1786</v>
      </c>
      <c r="O467" t="s">
        <v>1786</v>
      </c>
      <c r="P467" t="s">
        <v>21</v>
      </c>
      <c r="Q467" t="s">
        <v>21</v>
      </c>
      <c r="R467" t="s">
        <v>744</v>
      </c>
      <c r="S467" t="s">
        <v>25</v>
      </c>
      <c r="T467" t="s">
        <v>27</v>
      </c>
      <c r="U467" t="s">
        <v>35</v>
      </c>
      <c r="V467" t="s">
        <v>984</v>
      </c>
      <c r="W467" t="s">
        <v>1032</v>
      </c>
      <c r="X467" t="s">
        <v>1032</v>
      </c>
    </row>
    <row r="468" spans="1:24" x14ac:dyDescent="0.2">
      <c r="A468" s="25">
        <v>44321</v>
      </c>
      <c r="B468" t="s">
        <v>1579</v>
      </c>
      <c r="C468" t="s">
        <v>1013</v>
      </c>
      <c r="D468" t="s">
        <v>1580</v>
      </c>
      <c r="E468" t="s">
        <v>1581</v>
      </c>
      <c r="F468" t="s">
        <v>26</v>
      </c>
      <c r="G468" t="s">
        <v>1021</v>
      </c>
      <c r="H468" t="s">
        <v>28</v>
      </c>
      <c r="I468" t="s">
        <v>29</v>
      </c>
      <c r="J468" t="s">
        <v>32</v>
      </c>
      <c r="K468">
        <v>3</v>
      </c>
      <c r="L468" t="s">
        <v>1108</v>
      </c>
      <c r="M468" t="s">
        <v>518</v>
      </c>
      <c r="N468" t="s">
        <v>85</v>
      </c>
      <c r="O468" t="s">
        <v>1789</v>
      </c>
      <c r="P468" t="s">
        <v>21</v>
      </c>
      <c r="Q468" t="s">
        <v>21</v>
      </c>
      <c r="R468" t="s">
        <v>744</v>
      </c>
      <c r="S468" t="s">
        <v>25</v>
      </c>
      <c r="T468" t="s">
        <v>27</v>
      </c>
      <c r="U468" t="s">
        <v>35</v>
      </c>
      <c r="V468" t="s">
        <v>984</v>
      </c>
      <c r="W468" t="s">
        <v>1037</v>
      </c>
      <c r="X468" t="s">
        <v>1037</v>
      </c>
    </row>
    <row r="469" spans="1:24" x14ac:dyDescent="0.2">
      <c r="A469" s="25">
        <v>44321</v>
      </c>
      <c r="B469" t="s">
        <v>1582</v>
      </c>
      <c r="C469" t="s">
        <v>1013</v>
      </c>
      <c r="D469" t="s">
        <v>1583</v>
      </c>
      <c r="E469" t="s">
        <v>1584</v>
      </c>
      <c r="F469" t="s">
        <v>26</v>
      </c>
      <c r="G469" t="s">
        <v>1021</v>
      </c>
      <c r="H469" t="s">
        <v>28</v>
      </c>
      <c r="I469" t="s">
        <v>29</v>
      </c>
      <c r="J469" t="s">
        <v>32</v>
      </c>
      <c r="K469">
        <v>3</v>
      </c>
      <c r="L469" t="s">
        <v>1108</v>
      </c>
      <c r="M469" t="s">
        <v>518</v>
      </c>
      <c r="N469" t="s">
        <v>85</v>
      </c>
      <c r="O469" t="s">
        <v>1789</v>
      </c>
      <c r="P469" t="s">
        <v>1728</v>
      </c>
      <c r="Q469" t="s">
        <v>1790</v>
      </c>
      <c r="R469" t="s">
        <v>744</v>
      </c>
      <c r="S469" t="s">
        <v>25</v>
      </c>
      <c r="T469" t="s">
        <v>27</v>
      </c>
      <c r="U469" t="s">
        <v>35</v>
      </c>
      <c r="V469" t="s">
        <v>984</v>
      </c>
      <c r="W469" t="s">
        <v>1037</v>
      </c>
      <c r="X469" t="s">
        <v>1037</v>
      </c>
    </row>
    <row r="470" spans="1:24" x14ac:dyDescent="0.2">
      <c r="A470" s="25">
        <v>44321</v>
      </c>
      <c r="B470" t="s">
        <v>1585</v>
      </c>
      <c r="C470" t="s">
        <v>1013</v>
      </c>
      <c r="D470" t="s">
        <v>1586</v>
      </c>
      <c r="E470" t="s">
        <v>1587</v>
      </c>
      <c r="F470" t="s">
        <v>26</v>
      </c>
      <c r="G470" t="s">
        <v>1021</v>
      </c>
      <c r="H470" t="s">
        <v>40</v>
      </c>
      <c r="I470" t="s">
        <v>29</v>
      </c>
      <c r="J470" t="s">
        <v>32</v>
      </c>
      <c r="K470">
        <v>3</v>
      </c>
      <c r="L470" t="s">
        <v>1108</v>
      </c>
      <c r="M470" t="s">
        <v>518</v>
      </c>
      <c r="N470" t="s">
        <v>85</v>
      </c>
      <c r="O470" t="s">
        <v>1789</v>
      </c>
      <c r="P470" t="s">
        <v>21</v>
      </c>
      <c r="Q470" t="s">
        <v>21</v>
      </c>
      <c r="R470" t="s">
        <v>744</v>
      </c>
      <c r="S470" t="s">
        <v>25</v>
      </c>
      <c r="T470" t="s">
        <v>27</v>
      </c>
      <c r="U470" t="s">
        <v>30</v>
      </c>
      <c r="V470" t="s">
        <v>984</v>
      </c>
      <c r="W470" t="s">
        <v>1037</v>
      </c>
      <c r="X470" t="s">
        <v>1037</v>
      </c>
    </row>
    <row r="471" spans="1:24" x14ac:dyDescent="0.2">
      <c r="A471" s="25">
        <v>44321</v>
      </c>
      <c r="B471" t="s">
        <v>1588</v>
      </c>
      <c r="C471" t="s">
        <v>1013</v>
      </c>
      <c r="D471" t="s">
        <v>1589</v>
      </c>
      <c r="E471" t="s">
        <v>1590</v>
      </c>
      <c r="F471" t="s">
        <v>26</v>
      </c>
      <c r="G471" t="s">
        <v>1021</v>
      </c>
      <c r="H471" t="s">
        <v>40</v>
      </c>
      <c r="I471" t="s">
        <v>29</v>
      </c>
      <c r="J471" t="s">
        <v>32</v>
      </c>
      <c r="K471">
        <v>3</v>
      </c>
      <c r="L471" t="s">
        <v>1108</v>
      </c>
      <c r="M471" t="s">
        <v>518</v>
      </c>
      <c r="N471" t="s">
        <v>85</v>
      </c>
      <c r="O471" t="s">
        <v>1789</v>
      </c>
      <c r="P471" t="s">
        <v>1728</v>
      </c>
      <c r="Q471" t="s">
        <v>1790</v>
      </c>
      <c r="R471" t="s">
        <v>744</v>
      </c>
      <c r="S471" t="s">
        <v>25</v>
      </c>
      <c r="T471" t="s">
        <v>27</v>
      </c>
      <c r="U471" t="s">
        <v>35</v>
      </c>
      <c r="V471" t="s">
        <v>984</v>
      </c>
      <c r="W471" t="s">
        <v>1037</v>
      </c>
      <c r="X471" t="s">
        <v>1037</v>
      </c>
    </row>
    <row r="472" spans="1:24" x14ac:dyDescent="0.2">
      <c r="A472" s="25">
        <v>44321</v>
      </c>
      <c r="B472" t="s">
        <v>1591</v>
      </c>
      <c r="C472" t="s">
        <v>1013</v>
      </c>
      <c r="D472" t="s">
        <v>1967</v>
      </c>
      <c r="E472" t="s">
        <v>1592</v>
      </c>
      <c r="F472" t="s">
        <v>26</v>
      </c>
      <c r="G472" t="s">
        <v>1021</v>
      </c>
      <c r="H472" t="s">
        <v>28</v>
      </c>
      <c r="I472" t="s">
        <v>29</v>
      </c>
      <c r="J472" t="s">
        <v>32</v>
      </c>
      <c r="K472">
        <v>3</v>
      </c>
      <c r="L472" t="s">
        <v>1108</v>
      </c>
      <c r="M472" t="s">
        <v>518</v>
      </c>
      <c r="N472" t="s">
        <v>85</v>
      </c>
      <c r="O472" t="s">
        <v>1789</v>
      </c>
      <c r="P472" t="s">
        <v>1728</v>
      </c>
      <c r="Q472" t="s">
        <v>1790</v>
      </c>
      <c r="R472" t="s">
        <v>744</v>
      </c>
      <c r="S472" t="s">
        <v>25</v>
      </c>
      <c r="T472" t="s">
        <v>27</v>
      </c>
      <c r="U472" t="s">
        <v>35</v>
      </c>
      <c r="V472" t="s">
        <v>984</v>
      </c>
      <c r="W472" t="s">
        <v>1037</v>
      </c>
      <c r="X472" t="s">
        <v>1037</v>
      </c>
    </row>
    <row r="473" spans="1:24" x14ac:dyDescent="0.2">
      <c r="A473" s="25">
        <v>44321</v>
      </c>
      <c r="B473" t="s">
        <v>1593</v>
      </c>
      <c r="C473" t="s">
        <v>1013</v>
      </c>
      <c r="D473" t="s">
        <v>1968</v>
      </c>
      <c r="E473" t="s">
        <v>1594</v>
      </c>
      <c r="F473" t="s">
        <v>26</v>
      </c>
      <c r="G473" t="s">
        <v>1021</v>
      </c>
      <c r="H473" t="s">
        <v>28</v>
      </c>
      <c r="I473" t="s">
        <v>29</v>
      </c>
      <c r="J473" t="s">
        <v>32</v>
      </c>
      <c r="K473">
        <v>3</v>
      </c>
      <c r="L473" t="s">
        <v>1108</v>
      </c>
      <c r="M473" t="s">
        <v>518</v>
      </c>
      <c r="N473" t="s">
        <v>85</v>
      </c>
      <c r="O473" t="s">
        <v>1789</v>
      </c>
      <c r="P473" t="s">
        <v>1728</v>
      </c>
      <c r="Q473" t="s">
        <v>1790</v>
      </c>
      <c r="R473" t="s">
        <v>744</v>
      </c>
      <c r="S473" t="s">
        <v>25</v>
      </c>
      <c r="T473" t="s">
        <v>27</v>
      </c>
      <c r="U473" t="s">
        <v>30</v>
      </c>
      <c r="V473" t="s">
        <v>984</v>
      </c>
      <c r="W473" t="s">
        <v>1037</v>
      </c>
      <c r="X473" t="s">
        <v>1037</v>
      </c>
    </row>
    <row r="474" spans="1:24" x14ac:dyDescent="0.2">
      <c r="A474" s="25">
        <v>44321</v>
      </c>
      <c r="B474" t="s">
        <v>1595</v>
      </c>
      <c r="C474" t="s">
        <v>1013</v>
      </c>
      <c r="D474" t="s">
        <v>1969</v>
      </c>
      <c r="E474" t="s">
        <v>1596</v>
      </c>
      <c r="F474" t="s">
        <v>26</v>
      </c>
      <c r="G474" t="s">
        <v>1021</v>
      </c>
      <c r="H474" t="s">
        <v>28</v>
      </c>
      <c r="I474" t="s">
        <v>29</v>
      </c>
      <c r="J474" t="s">
        <v>32</v>
      </c>
      <c r="K474">
        <v>3</v>
      </c>
      <c r="L474" t="s">
        <v>1108</v>
      </c>
      <c r="M474" t="s">
        <v>518</v>
      </c>
      <c r="N474" t="s">
        <v>85</v>
      </c>
      <c r="O474" t="s">
        <v>1789</v>
      </c>
      <c r="P474" t="s">
        <v>1791</v>
      </c>
      <c r="Q474" t="s">
        <v>1792</v>
      </c>
      <c r="R474" t="s">
        <v>744</v>
      </c>
      <c r="S474" t="s">
        <v>25</v>
      </c>
      <c r="T474" t="s">
        <v>27</v>
      </c>
      <c r="U474" t="s">
        <v>30</v>
      </c>
      <c r="V474" t="s">
        <v>984</v>
      </c>
      <c r="W474" t="s">
        <v>1037</v>
      </c>
      <c r="X474" t="s">
        <v>1037</v>
      </c>
    </row>
    <row r="475" spans="1:24" x14ac:dyDescent="0.2">
      <c r="A475" s="25">
        <v>44321</v>
      </c>
      <c r="B475" t="s">
        <v>1597</v>
      </c>
      <c r="C475" t="s">
        <v>1013</v>
      </c>
      <c r="D475" t="s">
        <v>1970</v>
      </c>
      <c r="E475" t="s">
        <v>1598</v>
      </c>
      <c r="F475" t="s">
        <v>26</v>
      </c>
      <c r="G475" t="s">
        <v>1021</v>
      </c>
      <c r="H475" t="s">
        <v>28</v>
      </c>
      <c r="I475" t="s">
        <v>29</v>
      </c>
      <c r="J475" t="s">
        <v>32</v>
      </c>
      <c r="K475">
        <v>3</v>
      </c>
      <c r="L475" t="s">
        <v>1108</v>
      </c>
      <c r="M475" t="s">
        <v>518</v>
      </c>
      <c r="N475" t="s">
        <v>85</v>
      </c>
      <c r="O475" t="s">
        <v>1789</v>
      </c>
      <c r="P475" t="s">
        <v>1728</v>
      </c>
      <c r="Q475" t="s">
        <v>1790</v>
      </c>
      <c r="R475" t="s">
        <v>744</v>
      </c>
      <c r="S475" t="s">
        <v>25</v>
      </c>
      <c r="T475" t="s">
        <v>27</v>
      </c>
      <c r="U475" t="s">
        <v>30</v>
      </c>
      <c r="V475" t="s">
        <v>984</v>
      </c>
      <c r="W475" t="s">
        <v>1037</v>
      </c>
      <c r="X475" t="s">
        <v>1037</v>
      </c>
    </row>
    <row r="476" spans="1:24" x14ac:dyDescent="0.2">
      <c r="A476" s="25">
        <v>44321</v>
      </c>
      <c r="B476" t="s">
        <v>1599</v>
      </c>
      <c r="C476" t="s">
        <v>1013</v>
      </c>
      <c r="D476" t="s">
        <v>1971</v>
      </c>
      <c r="E476" t="s">
        <v>1600</v>
      </c>
      <c r="F476" t="s">
        <v>26</v>
      </c>
      <c r="G476" t="s">
        <v>1021</v>
      </c>
      <c r="H476" t="s">
        <v>28</v>
      </c>
      <c r="I476" t="s">
        <v>29</v>
      </c>
      <c r="J476" t="s">
        <v>32</v>
      </c>
      <c r="K476">
        <v>3</v>
      </c>
      <c r="L476" t="s">
        <v>1108</v>
      </c>
      <c r="M476" t="s">
        <v>518</v>
      </c>
      <c r="N476" t="s">
        <v>85</v>
      </c>
      <c r="O476" t="s">
        <v>1789</v>
      </c>
      <c r="P476" t="s">
        <v>1728</v>
      </c>
      <c r="Q476" t="s">
        <v>1790</v>
      </c>
      <c r="R476" t="s">
        <v>744</v>
      </c>
      <c r="S476" t="s">
        <v>25</v>
      </c>
      <c r="T476" t="s">
        <v>27</v>
      </c>
      <c r="U476" t="s">
        <v>30</v>
      </c>
      <c r="V476" t="s">
        <v>984</v>
      </c>
      <c r="W476" t="s">
        <v>1037</v>
      </c>
      <c r="X476" t="s">
        <v>1037</v>
      </c>
    </row>
    <row r="477" spans="1:24" x14ac:dyDescent="0.2">
      <c r="A477" s="25">
        <v>44321</v>
      </c>
      <c r="B477" t="s">
        <v>1601</v>
      </c>
      <c r="C477" t="s">
        <v>1013</v>
      </c>
      <c r="D477" t="s">
        <v>1972</v>
      </c>
      <c r="E477" t="s">
        <v>1602</v>
      </c>
      <c r="F477" t="s">
        <v>26</v>
      </c>
      <c r="G477" t="s">
        <v>1021</v>
      </c>
      <c r="H477" t="s">
        <v>28</v>
      </c>
      <c r="I477" t="s">
        <v>29</v>
      </c>
      <c r="J477" t="s">
        <v>32</v>
      </c>
      <c r="K477">
        <v>3</v>
      </c>
      <c r="L477" t="s">
        <v>1108</v>
      </c>
      <c r="M477" t="s">
        <v>518</v>
      </c>
      <c r="N477" t="s">
        <v>85</v>
      </c>
      <c r="O477" t="s">
        <v>1789</v>
      </c>
      <c r="P477" t="s">
        <v>1728</v>
      </c>
      <c r="Q477" t="s">
        <v>1790</v>
      </c>
      <c r="R477" t="s">
        <v>744</v>
      </c>
      <c r="S477" t="s">
        <v>25</v>
      </c>
      <c r="T477" t="s">
        <v>27</v>
      </c>
      <c r="U477" t="s">
        <v>30</v>
      </c>
      <c r="V477" t="s">
        <v>984</v>
      </c>
      <c r="W477" t="s">
        <v>1037</v>
      </c>
      <c r="X477" t="s">
        <v>1037</v>
      </c>
    </row>
    <row r="478" spans="1:24" x14ac:dyDescent="0.2">
      <c r="A478" s="25">
        <v>44321</v>
      </c>
      <c r="B478" t="s">
        <v>1603</v>
      </c>
      <c r="C478" t="s">
        <v>1013</v>
      </c>
      <c r="D478" t="s">
        <v>1973</v>
      </c>
      <c r="E478" t="s">
        <v>1604</v>
      </c>
      <c r="F478" t="s">
        <v>26</v>
      </c>
      <c r="G478" t="s">
        <v>1021</v>
      </c>
      <c r="H478" t="s">
        <v>28</v>
      </c>
      <c r="I478" t="s">
        <v>29</v>
      </c>
      <c r="J478" t="s">
        <v>32</v>
      </c>
      <c r="K478">
        <v>3</v>
      </c>
      <c r="L478" t="s">
        <v>1108</v>
      </c>
      <c r="M478" t="s">
        <v>518</v>
      </c>
      <c r="N478" t="s">
        <v>85</v>
      </c>
      <c r="O478" t="s">
        <v>1789</v>
      </c>
      <c r="P478" t="s">
        <v>1728</v>
      </c>
      <c r="Q478" t="s">
        <v>1790</v>
      </c>
      <c r="R478" t="s">
        <v>744</v>
      </c>
      <c r="S478" t="s">
        <v>25</v>
      </c>
      <c r="T478" t="s">
        <v>27</v>
      </c>
      <c r="U478" t="s">
        <v>30</v>
      </c>
      <c r="V478" t="s">
        <v>984</v>
      </c>
      <c r="W478" t="s">
        <v>1037</v>
      </c>
      <c r="X478" t="s">
        <v>1037</v>
      </c>
    </row>
    <row r="479" spans="1:24" x14ac:dyDescent="0.2">
      <c r="A479" s="25">
        <v>44321</v>
      </c>
      <c r="B479" t="s">
        <v>1605</v>
      </c>
      <c r="C479" t="s">
        <v>1013</v>
      </c>
      <c r="D479" t="s">
        <v>1974</v>
      </c>
      <c r="E479" t="s">
        <v>1606</v>
      </c>
      <c r="F479" t="s">
        <v>26</v>
      </c>
      <c r="G479" t="s">
        <v>1021</v>
      </c>
      <c r="H479" t="s">
        <v>28</v>
      </c>
      <c r="I479" t="s">
        <v>29</v>
      </c>
      <c r="J479" t="s">
        <v>32</v>
      </c>
      <c r="K479">
        <v>3</v>
      </c>
      <c r="L479" t="s">
        <v>1108</v>
      </c>
      <c r="M479" t="s">
        <v>518</v>
      </c>
      <c r="N479" t="s">
        <v>85</v>
      </c>
      <c r="O479" t="s">
        <v>1789</v>
      </c>
      <c r="P479" t="s">
        <v>1728</v>
      </c>
      <c r="Q479" t="s">
        <v>1790</v>
      </c>
      <c r="R479" t="s">
        <v>744</v>
      </c>
      <c r="S479" t="s">
        <v>25</v>
      </c>
      <c r="T479" t="s">
        <v>27</v>
      </c>
      <c r="U479" t="s">
        <v>35</v>
      </c>
      <c r="V479" t="s">
        <v>984</v>
      </c>
      <c r="W479" t="s">
        <v>1037</v>
      </c>
      <c r="X479" t="s">
        <v>1037</v>
      </c>
    </row>
    <row r="480" spans="1:24" x14ac:dyDescent="0.2">
      <c r="A480" s="25">
        <v>44321</v>
      </c>
      <c r="B480" t="s">
        <v>1607</v>
      </c>
      <c r="C480" t="s">
        <v>1013</v>
      </c>
      <c r="D480" t="s">
        <v>1975</v>
      </c>
      <c r="E480" t="s">
        <v>1608</v>
      </c>
      <c r="F480" t="s">
        <v>26</v>
      </c>
      <c r="G480" t="s">
        <v>1021</v>
      </c>
      <c r="H480" t="s">
        <v>28</v>
      </c>
      <c r="I480" t="s">
        <v>29</v>
      </c>
      <c r="J480" t="s">
        <v>32</v>
      </c>
      <c r="K480">
        <v>3</v>
      </c>
      <c r="L480" t="s">
        <v>1108</v>
      </c>
      <c r="M480" t="s">
        <v>518</v>
      </c>
      <c r="N480" t="s">
        <v>85</v>
      </c>
      <c r="O480" t="s">
        <v>1789</v>
      </c>
      <c r="P480" t="s">
        <v>1728</v>
      </c>
      <c r="Q480" t="s">
        <v>1790</v>
      </c>
      <c r="R480" t="s">
        <v>744</v>
      </c>
      <c r="S480" t="s">
        <v>25</v>
      </c>
      <c r="T480" t="s">
        <v>27</v>
      </c>
      <c r="U480" t="s">
        <v>35</v>
      </c>
      <c r="V480" t="s">
        <v>984</v>
      </c>
      <c r="W480" t="s">
        <v>1037</v>
      </c>
      <c r="X480" t="s">
        <v>1037</v>
      </c>
    </row>
    <row r="481" spans="1:24" x14ac:dyDescent="0.2">
      <c r="A481" s="25">
        <v>44321</v>
      </c>
      <c r="B481" t="s">
        <v>1609</v>
      </c>
      <c r="C481" t="s">
        <v>1013</v>
      </c>
      <c r="D481" t="s">
        <v>1976</v>
      </c>
      <c r="E481" t="s">
        <v>1610</v>
      </c>
      <c r="F481" t="s">
        <v>26</v>
      </c>
      <c r="G481" t="s">
        <v>1021</v>
      </c>
      <c r="H481" t="s">
        <v>28</v>
      </c>
      <c r="I481" t="s">
        <v>29</v>
      </c>
      <c r="J481" t="s">
        <v>32</v>
      </c>
      <c r="K481">
        <v>3</v>
      </c>
      <c r="L481" t="s">
        <v>1108</v>
      </c>
      <c r="M481" t="s">
        <v>518</v>
      </c>
      <c r="N481" t="s">
        <v>85</v>
      </c>
      <c r="O481" t="s">
        <v>1789</v>
      </c>
      <c r="P481" t="s">
        <v>1728</v>
      </c>
      <c r="Q481" t="s">
        <v>1790</v>
      </c>
      <c r="R481" t="s">
        <v>744</v>
      </c>
      <c r="S481" t="s">
        <v>25</v>
      </c>
      <c r="T481" t="s">
        <v>27</v>
      </c>
      <c r="U481" t="s">
        <v>35</v>
      </c>
      <c r="V481" t="s">
        <v>984</v>
      </c>
      <c r="W481" t="s">
        <v>1037</v>
      </c>
      <c r="X481" t="s">
        <v>1037</v>
      </c>
    </row>
    <row r="482" spans="1:24" x14ac:dyDescent="0.2">
      <c r="A482" s="25">
        <v>44321</v>
      </c>
      <c r="B482" t="s">
        <v>1611</v>
      </c>
      <c r="C482" t="s">
        <v>1013</v>
      </c>
      <c r="D482" t="s">
        <v>1977</v>
      </c>
      <c r="E482" t="s">
        <v>1612</v>
      </c>
      <c r="F482" t="s">
        <v>26</v>
      </c>
      <c r="G482" t="s">
        <v>1021</v>
      </c>
      <c r="H482" t="s">
        <v>28</v>
      </c>
      <c r="I482" t="s">
        <v>29</v>
      </c>
      <c r="J482" t="s">
        <v>32</v>
      </c>
      <c r="K482">
        <v>3</v>
      </c>
      <c r="L482" t="s">
        <v>1108</v>
      </c>
      <c r="M482" t="s">
        <v>518</v>
      </c>
      <c r="N482" t="s">
        <v>85</v>
      </c>
      <c r="O482" t="s">
        <v>1789</v>
      </c>
      <c r="P482" t="s">
        <v>1728</v>
      </c>
      <c r="Q482" t="s">
        <v>1790</v>
      </c>
      <c r="R482" t="s">
        <v>744</v>
      </c>
      <c r="S482" t="s">
        <v>25</v>
      </c>
      <c r="T482" t="s">
        <v>27</v>
      </c>
      <c r="U482" t="s">
        <v>30</v>
      </c>
      <c r="V482" t="s">
        <v>984</v>
      </c>
      <c r="W482" t="s">
        <v>1037</v>
      </c>
      <c r="X482" t="s">
        <v>1037</v>
      </c>
    </row>
    <row r="483" spans="1:24" x14ac:dyDescent="0.2">
      <c r="A483" s="25">
        <v>44321</v>
      </c>
      <c r="B483" t="s">
        <v>1613</v>
      </c>
      <c r="C483" t="s">
        <v>1013</v>
      </c>
      <c r="D483" t="s">
        <v>1978</v>
      </c>
      <c r="E483" t="s">
        <v>1614</v>
      </c>
      <c r="F483" t="s">
        <v>26</v>
      </c>
      <c r="G483" t="s">
        <v>1021</v>
      </c>
      <c r="H483" t="s">
        <v>28</v>
      </c>
      <c r="I483" t="s">
        <v>29</v>
      </c>
      <c r="J483" t="s">
        <v>32</v>
      </c>
      <c r="K483">
        <v>3</v>
      </c>
      <c r="L483" t="s">
        <v>1108</v>
      </c>
      <c r="M483" t="s">
        <v>518</v>
      </c>
      <c r="N483" t="s">
        <v>85</v>
      </c>
      <c r="O483" t="s">
        <v>1789</v>
      </c>
      <c r="P483" t="s">
        <v>1728</v>
      </c>
      <c r="Q483" t="s">
        <v>1790</v>
      </c>
      <c r="R483" t="s">
        <v>744</v>
      </c>
      <c r="S483" t="s">
        <v>25</v>
      </c>
      <c r="T483" t="s">
        <v>27</v>
      </c>
      <c r="U483" t="s">
        <v>35</v>
      </c>
      <c r="V483" t="s">
        <v>984</v>
      </c>
      <c r="W483" t="s">
        <v>1037</v>
      </c>
      <c r="X483" t="s">
        <v>1037</v>
      </c>
    </row>
    <row r="484" spans="1:24" x14ac:dyDescent="0.2">
      <c r="A484" s="25">
        <v>44321</v>
      </c>
      <c r="B484" t="s">
        <v>1615</v>
      </c>
      <c r="C484" t="s">
        <v>1013</v>
      </c>
      <c r="D484" t="s">
        <v>1979</v>
      </c>
      <c r="E484" t="s">
        <v>1616</v>
      </c>
      <c r="F484" t="s">
        <v>26</v>
      </c>
      <c r="G484" t="s">
        <v>1021</v>
      </c>
      <c r="H484" t="s">
        <v>28</v>
      </c>
      <c r="I484" t="s">
        <v>29</v>
      </c>
      <c r="J484" t="s">
        <v>32</v>
      </c>
      <c r="K484">
        <v>3</v>
      </c>
      <c r="L484" t="s">
        <v>1108</v>
      </c>
      <c r="M484" t="s">
        <v>518</v>
      </c>
      <c r="N484" t="s">
        <v>85</v>
      </c>
      <c r="O484" t="s">
        <v>1789</v>
      </c>
      <c r="P484" t="s">
        <v>1782</v>
      </c>
      <c r="Q484" t="s">
        <v>1793</v>
      </c>
      <c r="R484" t="s">
        <v>744</v>
      </c>
      <c r="S484" t="s">
        <v>25</v>
      </c>
      <c r="T484" t="s">
        <v>27</v>
      </c>
      <c r="U484" t="s">
        <v>35</v>
      </c>
      <c r="V484" t="s">
        <v>984</v>
      </c>
      <c r="W484" t="s">
        <v>1037</v>
      </c>
      <c r="X484" t="s">
        <v>1037</v>
      </c>
    </row>
    <row r="485" spans="1:24" x14ac:dyDescent="0.2">
      <c r="A485" s="25">
        <v>44321</v>
      </c>
      <c r="B485" t="s">
        <v>1617</v>
      </c>
      <c r="C485" t="s">
        <v>1013</v>
      </c>
      <c r="D485" t="s">
        <v>1980</v>
      </c>
      <c r="E485" t="s">
        <v>1618</v>
      </c>
      <c r="F485" t="s">
        <v>26</v>
      </c>
      <c r="G485" t="s">
        <v>1021</v>
      </c>
      <c r="H485" t="s">
        <v>28</v>
      </c>
      <c r="I485" t="s">
        <v>29</v>
      </c>
      <c r="J485" t="s">
        <v>32</v>
      </c>
      <c r="K485">
        <v>3</v>
      </c>
      <c r="L485" t="s">
        <v>1108</v>
      </c>
      <c r="M485" t="s">
        <v>518</v>
      </c>
      <c r="N485" t="s">
        <v>85</v>
      </c>
      <c r="O485" t="s">
        <v>1789</v>
      </c>
      <c r="P485" t="s">
        <v>1728</v>
      </c>
      <c r="Q485" t="s">
        <v>1790</v>
      </c>
      <c r="R485" t="s">
        <v>744</v>
      </c>
      <c r="S485" t="s">
        <v>25</v>
      </c>
      <c r="T485" t="s">
        <v>27</v>
      </c>
      <c r="U485" t="s">
        <v>35</v>
      </c>
      <c r="V485" t="s">
        <v>984</v>
      </c>
      <c r="W485" t="s">
        <v>1037</v>
      </c>
      <c r="X485" t="s">
        <v>1037</v>
      </c>
    </row>
    <row r="486" spans="1:24" x14ac:dyDescent="0.2">
      <c r="A486" s="25">
        <v>44321</v>
      </c>
      <c r="B486" t="s">
        <v>1619</v>
      </c>
      <c r="C486" t="s">
        <v>1013</v>
      </c>
      <c r="D486" t="s">
        <v>1940</v>
      </c>
      <c r="E486" t="s">
        <v>1620</v>
      </c>
      <c r="F486" t="s">
        <v>26</v>
      </c>
      <c r="G486" t="s">
        <v>1021</v>
      </c>
      <c r="H486" t="s">
        <v>40</v>
      </c>
      <c r="I486" t="s">
        <v>29</v>
      </c>
      <c r="J486" t="s">
        <v>32</v>
      </c>
      <c r="K486">
        <v>3</v>
      </c>
      <c r="L486" t="s">
        <v>1108</v>
      </c>
      <c r="M486" t="s">
        <v>518</v>
      </c>
      <c r="N486" t="s">
        <v>85</v>
      </c>
      <c r="O486" t="s">
        <v>1789</v>
      </c>
      <c r="P486" t="s">
        <v>1728</v>
      </c>
      <c r="Q486" t="s">
        <v>1790</v>
      </c>
      <c r="R486" t="s">
        <v>744</v>
      </c>
      <c r="S486" t="s">
        <v>25</v>
      </c>
      <c r="T486" t="s">
        <v>27</v>
      </c>
      <c r="U486" t="s">
        <v>30</v>
      </c>
      <c r="V486" t="s">
        <v>984</v>
      </c>
      <c r="W486" t="s">
        <v>1037</v>
      </c>
      <c r="X486" t="s">
        <v>1037</v>
      </c>
    </row>
    <row r="487" spans="1:24" x14ac:dyDescent="0.2">
      <c r="A487" s="25">
        <v>44321</v>
      </c>
      <c r="B487" t="s">
        <v>1621</v>
      </c>
      <c r="C487" t="s">
        <v>1013</v>
      </c>
      <c r="D487" t="s">
        <v>1941</v>
      </c>
      <c r="E487" t="s">
        <v>1622</v>
      </c>
      <c r="F487" t="s">
        <v>26</v>
      </c>
      <c r="G487" t="s">
        <v>1021</v>
      </c>
      <c r="H487" t="s">
        <v>40</v>
      </c>
      <c r="I487" t="s">
        <v>29</v>
      </c>
      <c r="J487" t="s">
        <v>32</v>
      </c>
      <c r="K487">
        <v>3</v>
      </c>
      <c r="L487" t="s">
        <v>1108</v>
      </c>
      <c r="M487" t="s">
        <v>518</v>
      </c>
      <c r="N487" t="s">
        <v>85</v>
      </c>
      <c r="O487" t="s">
        <v>1789</v>
      </c>
      <c r="P487" t="s">
        <v>1728</v>
      </c>
      <c r="Q487" t="s">
        <v>1790</v>
      </c>
      <c r="R487" t="s">
        <v>744</v>
      </c>
      <c r="S487" t="s">
        <v>25</v>
      </c>
      <c r="T487" t="s">
        <v>27</v>
      </c>
      <c r="U487" t="s">
        <v>30</v>
      </c>
      <c r="V487" t="s">
        <v>984</v>
      </c>
      <c r="W487" t="s">
        <v>1037</v>
      </c>
      <c r="X487" t="s">
        <v>1037</v>
      </c>
    </row>
    <row r="488" spans="1:24" x14ac:dyDescent="0.2">
      <c r="A488" s="25">
        <v>44321</v>
      </c>
      <c r="B488" t="s">
        <v>1623</v>
      </c>
      <c r="C488" t="s">
        <v>1013</v>
      </c>
      <c r="D488" t="s">
        <v>1942</v>
      </c>
      <c r="E488" t="s">
        <v>1624</v>
      </c>
      <c r="F488" t="s">
        <v>26</v>
      </c>
      <c r="G488" t="s">
        <v>1021</v>
      </c>
      <c r="H488" t="s">
        <v>28</v>
      </c>
      <c r="I488" t="s">
        <v>29</v>
      </c>
      <c r="J488" t="s">
        <v>32</v>
      </c>
      <c r="K488">
        <v>3</v>
      </c>
      <c r="L488" t="s">
        <v>1108</v>
      </c>
      <c r="M488" t="s">
        <v>518</v>
      </c>
      <c r="N488" t="s">
        <v>85</v>
      </c>
      <c r="O488" t="s">
        <v>1789</v>
      </c>
      <c r="P488" t="s">
        <v>21</v>
      </c>
      <c r="Q488" t="s">
        <v>21</v>
      </c>
      <c r="R488" t="s">
        <v>748</v>
      </c>
      <c r="S488" t="s">
        <v>25</v>
      </c>
      <c r="T488" t="s">
        <v>27</v>
      </c>
      <c r="U488" t="s">
        <v>30</v>
      </c>
      <c r="V488" t="s">
        <v>984</v>
      </c>
      <c r="W488" t="s">
        <v>1037</v>
      </c>
      <c r="X488" t="s">
        <v>1037</v>
      </c>
    </row>
    <row r="489" spans="1:24" x14ac:dyDescent="0.2">
      <c r="A489" s="25">
        <v>44321</v>
      </c>
      <c r="B489" t="s">
        <v>1625</v>
      </c>
      <c r="C489" t="s">
        <v>1013</v>
      </c>
      <c r="D489" t="s">
        <v>1943</v>
      </c>
      <c r="E489" t="s">
        <v>1626</v>
      </c>
      <c r="F489" t="s">
        <v>26</v>
      </c>
      <c r="G489" t="s">
        <v>1021</v>
      </c>
      <c r="H489" t="s">
        <v>28</v>
      </c>
      <c r="I489" t="s">
        <v>29</v>
      </c>
      <c r="J489" t="s">
        <v>32</v>
      </c>
      <c r="K489">
        <v>3</v>
      </c>
      <c r="L489" t="s">
        <v>1108</v>
      </c>
      <c r="M489" t="s">
        <v>518</v>
      </c>
      <c r="N489" t="s">
        <v>85</v>
      </c>
      <c r="O489" t="s">
        <v>1789</v>
      </c>
      <c r="P489" t="s">
        <v>21</v>
      </c>
      <c r="Q489" t="s">
        <v>21</v>
      </c>
      <c r="R489" t="s">
        <v>748</v>
      </c>
      <c r="S489" t="s">
        <v>25</v>
      </c>
      <c r="T489" t="s">
        <v>27</v>
      </c>
      <c r="U489" t="s">
        <v>30</v>
      </c>
      <c r="V489" t="s">
        <v>984</v>
      </c>
      <c r="W489" t="s">
        <v>1037</v>
      </c>
      <c r="X489" t="s">
        <v>1037</v>
      </c>
    </row>
    <row r="490" spans="1:24" x14ac:dyDescent="0.2">
      <c r="A490" s="25">
        <v>44321</v>
      </c>
      <c r="B490" t="s">
        <v>1627</v>
      </c>
      <c r="C490" t="s">
        <v>1013</v>
      </c>
      <c r="D490" t="s">
        <v>1981</v>
      </c>
      <c r="E490" t="s">
        <v>1628</v>
      </c>
      <c r="F490" t="s">
        <v>26</v>
      </c>
      <c r="G490" t="s">
        <v>1021</v>
      </c>
      <c r="H490" t="s">
        <v>31</v>
      </c>
      <c r="I490" t="s">
        <v>29</v>
      </c>
      <c r="J490" t="s">
        <v>32</v>
      </c>
      <c r="K490">
        <v>2</v>
      </c>
      <c r="L490" t="s">
        <v>1103</v>
      </c>
      <c r="M490" t="s">
        <v>518</v>
      </c>
      <c r="N490" t="s">
        <v>85</v>
      </c>
      <c r="O490" t="s">
        <v>1794</v>
      </c>
      <c r="P490" t="s">
        <v>1728</v>
      </c>
      <c r="Q490" t="s">
        <v>1790</v>
      </c>
      <c r="R490" t="s">
        <v>748</v>
      </c>
      <c r="S490" t="s">
        <v>25</v>
      </c>
      <c r="T490" t="s">
        <v>27</v>
      </c>
      <c r="U490" t="s">
        <v>30</v>
      </c>
      <c r="V490" t="s">
        <v>726</v>
      </c>
    </row>
    <row r="491" spans="1:24" x14ac:dyDescent="0.2">
      <c r="A491" s="25">
        <v>44321</v>
      </c>
      <c r="B491" t="s">
        <v>1629</v>
      </c>
      <c r="C491" t="s">
        <v>1013</v>
      </c>
      <c r="D491" t="s">
        <v>1944</v>
      </c>
      <c r="E491" t="s">
        <v>1630</v>
      </c>
      <c r="F491" t="s">
        <v>26</v>
      </c>
      <c r="G491" t="s">
        <v>1021</v>
      </c>
      <c r="H491" t="s">
        <v>31</v>
      </c>
      <c r="I491" t="s">
        <v>29</v>
      </c>
      <c r="J491" t="s">
        <v>32</v>
      </c>
      <c r="K491">
        <v>2</v>
      </c>
      <c r="L491" t="s">
        <v>1103</v>
      </c>
      <c r="M491" t="s">
        <v>518</v>
      </c>
      <c r="N491" t="s">
        <v>85</v>
      </c>
      <c r="O491" t="s">
        <v>1794</v>
      </c>
      <c r="P491" t="s">
        <v>1728</v>
      </c>
      <c r="Q491" t="s">
        <v>1790</v>
      </c>
      <c r="R491" t="s">
        <v>748</v>
      </c>
      <c r="S491" t="s">
        <v>25</v>
      </c>
      <c r="T491" t="s">
        <v>27</v>
      </c>
      <c r="U491" t="s">
        <v>30</v>
      </c>
      <c r="V491" t="s">
        <v>726</v>
      </c>
    </row>
    <row r="492" spans="1:24" x14ac:dyDescent="0.2">
      <c r="A492" s="25">
        <v>44321</v>
      </c>
      <c r="B492" t="s">
        <v>1631</v>
      </c>
      <c r="C492" t="s">
        <v>1013</v>
      </c>
      <c r="D492" t="s">
        <v>1945</v>
      </c>
      <c r="E492" t="s">
        <v>1632</v>
      </c>
      <c r="F492" t="s">
        <v>26</v>
      </c>
      <c r="G492" t="s">
        <v>1021</v>
      </c>
      <c r="H492" t="s">
        <v>28</v>
      </c>
      <c r="I492" t="s">
        <v>29</v>
      </c>
      <c r="J492" t="s">
        <v>32</v>
      </c>
      <c r="K492">
        <v>3</v>
      </c>
      <c r="L492" t="s">
        <v>1108</v>
      </c>
      <c r="M492" t="s">
        <v>518</v>
      </c>
      <c r="N492" t="s">
        <v>85</v>
      </c>
      <c r="O492" t="s">
        <v>1795</v>
      </c>
      <c r="P492" t="s">
        <v>1728</v>
      </c>
      <c r="Q492" t="s">
        <v>1790</v>
      </c>
      <c r="R492" t="s">
        <v>748</v>
      </c>
      <c r="S492" t="s">
        <v>25</v>
      </c>
      <c r="T492" t="s">
        <v>27</v>
      </c>
      <c r="U492" t="s">
        <v>30</v>
      </c>
      <c r="V492" t="s">
        <v>984</v>
      </c>
      <c r="W492" t="s">
        <v>1037</v>
      </c>
      <c r="X492" t="s">
        <v>1037</v>
      </c>
    </row>
    <row r="493" spans="1:24" x14ac:dyDescent="0.2">
      <c r="A493" s="25">
        <v>44321</v>
      </c>
      <c r="B493" t="s">
        <v>1633</v>
      </c>
      <c r="C493" t="s">
        <v>1013</v>
      </c>
      <c r="D493" t="s">
        <v>1946</v>
      </c>
      <c r="E493" t="s">
        <v>1634</v>
      </c>
      <c r="F493" t="s">
        <v>26</v>
      </c>
      <c r="G493" t="s">
        <v>1021</v>
      </c>
      <c r="H493" t="s">
        <v>31</v>
      </c>
      <c r="I493" t="s">
        <v>29</v>
      </c>
      <c r="J493" t="s">
        <v>32</v>
      </c>
      <c r="K493">
        <v>2</v>
      </c>
      <c r="L493" t="s">
        <v>1103</v>
      </c>
      <c r="M493" t="s">
        <v>518</v>
      </c>
      <c r="N493" t="s">
        <v>85</v>
      </c>
      <c r="O493" t="s">
        <v>1795</v>
      </c>
      <c r="P493" t="s">
        <v>1728</v>
      </c>
      <c r="Q493" t="s">
        <v>1796</v>
      </c>
      <c r="R493" t="s">
        <v>748</v>
      </c>
      <c r="S493" t="s">
        <v>25</v>
      </c>
      <c r="T493" t="s">
        <v>27</v>
      </c>
      <c r="U493" t="s">
        <v>30</v>
      </c>
      <c r="V493" t="s">
        <v>726</v>
      </c>
    </row>
    <row r="494" spans="1:24" x14ac:dyDescent="0.2">
      <c r="A494" s="25">
        <v>44321</v>
      </c>
      <c r="B494" t="s">
        <v>1635</v>
      </c>
      <c r="C494" t="s">
        <v>1013</v>
      </c>
      <c r="D494" t="s">
        <v>1947</v>
      </c>
      <c r="E494" t="s">
        <v>1636</v>
      </c>
      <c r="F494" t="s">
        <v>26</v>
      </c>
      <c r="G494" t="s">
        <v>1021</v>
      </c>
      <c r="H494" t="s">
        <v>28</v>
      </c>
      <c r="I494" t="s">
        <v>29</v>
      </c>
      <c r="J494" t="s">
        <v>32</v>
      </c>
      <c r="K494">
        <v>3</v>
      </c>
      <c r="L494" t="s">
        <v>1108</v>
      </c>
      <c r="M494" t="s">
        <v>518</v>
      </c>
      <c r="N494" t="s">
        <v>85</v>
      </c>
      <c r="O494" t="s">
        <v>1797</v>
      </c>
      <c r="P494" t="s">
        <v>1791</v>
      </c>
      <c r="Q494" t="s">
        <v>1798</v>
      </c>
      <c r="R494" t="s">
        <v>748</v>
      </c>
      <c r="S494" t="s">
        <v>25</v>
      </c>
      <c r="T494" t="s">
        <v>1169</v>
      </c>
      <c r="U494" t="s">
        <v>30</v>
      </c>
      <c r="V494" t="s">
        <v>984</v>
      </c>
      <c r="W494" t="s">
        <v>1037</v>
      </c>
      <c r="X494" t="s">
        <v>1037</v>
      </c>
    </row>
    <row r="495" spans="1:24" x14ac:dyDescent="0.2">
      <c r="A495" s="25">
        <v>44767</v>
      </c>
      <c r="B495" t="s">
        <v>1637</v>
      </c>
      <c r="C495" t="s">
        <v>1013</v>
      </c>
      <c r="D495" t="s">
        <v>1948</v>
      </c>
      <c r="E495" t="s">
        <v>1638</v>
      </c>
      <c r="F495" t="s">
        <v>26</v>
      </c>
      <c r="G495" t="s">
        <v>1021</v>
      </c>
      <c r="H495" t="s">
        <v>28</v>
      </c>
      <c r="I495" t="s">
        <v>29</v>
      </c>
      <c r="J495" t="s">
        <v>32</v>
      </c>
      <c r="K495">
        <v>3</v>
      </c>
      <c r="L495" t="s">
        <v>1108</v>
      </c>
      <c r="M495" t="s">
        <v>518</v>
      </c>
      <c r="N495" t="s">
        <v>85</v>
      </c>
      <c r="O495" t="s">
        <v>1799</v>
      </c>
      <c r="P495" t="s">
        <v>1791</v>
      </c>
      <c r="Q495" t="s">
        <v>1798</v>
      </c>
      <c r="R495" t="s">
        <v>748</v>
      </c>
      <c r="S495" t="s">
        <v>25</v>
      </c>
      <c r="T495" t="s">
        <v>1169</v>
      </c>
      <c r="U495" t="s">
        <v>30</v>
      </c>
      <c r="V495" t="s">
        <v>984</v>
      </c>
      <c r="W495" t="s">
        <v>1037</v>
      </c>
      <c r="X495" t="s">
        <v>1037</v>
      </c>
    </row>
    <row r="496" spans="1:24" x14ac:dyDescent="0.2">
      <c r="A496" s="25">
        <v>44321</v>
      </c>
      <c r="B496" t="s">
        <v>1012</v>
      </c>
      <c r="C496" t="s">
        <v>1013</v>
      </c>
      <c r="D496" t="s">
        <v>1949</v>
      </c>
      <c r="E496" t="s">
        <v>1639</v>
      </c>
      <c r="F496" t="s">
        <v>26</v>
      </c>
      <c r="G496" t="s">
        <v>1021</v>
      </c>
      <c r="H496" t="s">
        <v>28</v>
      </c>
      <c r="I496" t="s">
        <v>29</v>
      </c>
      <c r="J496" t="s">
        <v>32</v>
      </c>
      <c r="K496">
        <v>3</v>
      </c>
      <c r="L496" t="s">
        <v>1108</v>
      </c>
      <c r="M496" t="s">
        <v>518</v>
      </c>
      <c r="N496" t="s">
        <v>85</v>
      </c>
      <c r="O496" t="s">
        <v>1794</v>
      </c>
      <c r="P496" t="s">
        <v>1731</v>
      </c>
      <c r="Q496" t="s">
        <v>1800</v>
      </c>
      <c r="R496" t="s">
        <v>748</v>
      </c>
      <c r="S496" t="s">
        <v>25</v>
      </c>
      <c r="T496" t="s">
        <v>1169</v>
      </c>
      <c r="U496" t="s">
        <v>30</v>
      </c>
      <c r="V496" t="s">
        <v>984</v>
      </c>
      <c r="W496" t="s">
        <v>1037</v>
      </c>
      <c r="X496" t="s">
        <v>1037</v>
      </c>
    </row>
    <row r="497" spans="1:24" x14ac:dyDescent="0.2">
      <c r="A497" s="25">
        <v>44321</v>
      </c>
      <c r="B497" t="s">
        <v>1640</v>
      </c>
      <c r="C497" t="s">
        <v>1013</v>
      </c>
      <c r="D497" t="s">
        <v>1953</v>
      </c>
      <c r="E497" t="s">
        <v>1641</v>
      </c>
      <c r="F497" t="s">
        <v>26</v>
      </c>
      <c r="G497" t="s">
        <v>1021</v>
      </c>
      <c r="H497" t="s">
        <v>28</v>
      </c>
      <c r="I497" t="s">
        <v>29</v>
      </c>
      <c r="J497" t="s">
        <v>32</v>
      </c>
      <c r="K497">
        <v>3</v>
      </c>
      <c r="L497" t="s">
        <v>1108</v>
      </c>
      <c r="M497" t="s">
        <v>518</v>
      </c>
      <c r="N497" t="s">
        <v>85</v>
      </c>
      <c r="O497" t="s">
        <v>1794</v>
      </c>
      <c r="P497" t="s">
        <v>1728</v>
      </c>
      <c r="Q497" t="s">
        <v>1790</v>
      </c>
      <c r="R497" t="s">
        <v>748</v>
      </c>
      <c r="S497" t="s">
        <v>25</v>
      </c>
      <c r="T497" t="s">
        <v>1169</v>
      </c>
      <c r="U497" t="s">
        <v>30</v>
      </c>
      <c r="V497" t="s">
        <v>984</v>
      </c>
      <c r="W497" t="s">
        <v>1037</v>
      </c>
      <c r="X497" t="s">
        <v>1037</v>
      </c>
    </row>
    <row r="498" spans="1:24" x14ac:dyDescent="0.2">
      <c r="A498" s="25">
        <v>44321</v>
      </c>
      <c r="B498" t="s">
        <v>1642</v>
      </c>
      <c r="C498" t="s">
        <v>1013</v>
      </c>
      <c r="D498" t="s">
        <v>1954</v>
      </c>
      <c r="E498" t="s">
        <v>1643</v>
      </c>
      <c r="F498" t="s">
        <v>26</v>
      </c>
      <c r="G498" t="s">
        <v>1021</v>
      </c>
      <c r="H498" t="s">
        <v>28</v>
      </c>
      <c r="I498" t="s">
        <v>29</v>
      </c>
      <c r="J498" t="s">
        <v>32</v>
      </c>
      <c r="K498">
        <v>3</v>
      </c>
      <c r="L498" t="s">
        <v>1108</v>
      </c>
      <c r="M498" t="s">
        <v>518</v>
      </c>
      <c r="N498" t="s">
        <v>85</v>
      </c>
      <c r="O498" t="s">
        <v>1794</v>
      </c>
      <c r="P498" t="s">
        <v>1728</v>
      </c>
      <c r="Q498" t="s">
        <v>1790</v>
      </c>
      <c r="R498" t="s">
        <v>748</v>
      </c>
      <c r="S498" t="s">
        <v>25</v>
      </c>
      <c r="T498" t="s">
        <v>1169</v>
      </c>
      <c r="U498" t="s">
        <v>30</v>
      </c>
      <c r="V498" t="s">
        <v>984</v>
      </c>
      <c r="W498" t="s">
        <v>1037</v>
      </c>
      <c r="X498" t="s">
        <v>1037</v>
      </c>
    </row>
    <row r="499" spans="1:24" x14ac:dyDescent="0.2">
      <c r="A499" s="25">
        <v>44321</v>
      </c>
      <c r="B499" t="s">
        <v>1644</v>
      </c>
      <c r="C499" t="s">
        <v>1013</v>
      </c>
      <c r="D499" t="s">
        <v>1950</v>
      </c>
      <c r="E499" t="s">
        <v>1645</v>
      </c>
      <c r="F499" t="s">
        <v>26</v>
      </c>
      <c r="G499" t="s">
        <v>1021</v>
      </c>
      <c r="H499" t="s">
        <v>28</v>
      </c>
      <c r="I499" t="s">
        <v>29</v>
      </c>
      <c r="J499" t="s">
        <v>32</v>
      </c>
      <c r="K499">
        <v>3</v>
      </c>
      <c r="L499" t="s">
        <v>1108</v>
      </c>
      <c r="M499" t="s">
        <v>518</v>
      </c>
      <c r="N499" t="s">
        <v>85</v>
      </c>
      <c r="O499" t="s">
        <v>1794</v>
      </c>
      <c r="P499" t="s">
        <v>1728</v>
      </c>
      <c r="Q499" t="s">
        <v>1790</v>
      </c>
      <c r="R499" t="s">
        <v>748</v>
      </c>
      <c r="S499" t="s">
        <v>25</v>
      </c>
      <c r="T499" t="s">
        <v>1169</v>
      </c>
      <c r="U499" t="s">
        <v>30</v>
      </c>
      <c r="V499" t="s">
        <v>984</v>
      </c>
      <c r="W499" t="s">
        <v>1037</v>
      </c>
      <c r="X499" t="s">
        <v>1037</v>
      </c>
    </row>
    <row r="500" spans="1:24" x14ac:dyDescent="0.2">
      <c r="A500" s="25">
        <v>44321</v>
      </c>
      <c r="B500" t="s">
        <v>1646</v>
      </c>
      <c r="C500" t="s">
        <v>1013</v>
      </c>
      <c r="D500" t="s">
        <v>1951</v>
      </c>
      <c r="E500" t="s">
        <v>1647</v>
      </c>
      <c r="F500" t="s">
        <v>26</v>
      </c>
      <c r="G500" t="s">
        <v>1021</v>
      </c>
      <c r="H500" t="s">
        <v>28</v>
      </c>
      <c r="I500" t="s">
        <v>29</v>
      </c>
      <c r="J500" t="s">
        <v>32</v>
      </c>
      <c r="K500">
        <v>3</v>
      </c>
      <c r="L500" t="s">
        <v>1108</v>
      </c>
      <c r="M500" t="s">
        <v>518</v>
      </c>
      <c r="N500" t="s">
        <v>85</v>
      </c>
      <c r="O500" t="s">
        <v>1794</v>
      </c>
      <c r="P500" t="s">
        <v>1801</v>
      </c>
      <c r="Q500" t="s">
        <v>21</v>
      </c>
      <c r="R500" t="s">
        <v>748</v>
      </c>
      <c r="S500" t="s">
        <v>25</v>
      </c>
      <c r="T500" t="s">
        <v>1169</v>
      </c>
      <c r="U500" t="s">
        <v>30</v>
      </c>
      <c r="V500" t="s">
        <v>984</v>
      </c>
      <c r="W500" t="s">
        <v>1037</v>
      </c>
      <c r="X500" t="s">
        <v>1037</v>
      </c>
    </row>
    <row r="501" spans="1:24" x14ac:dyDescent="0.2">
      <c r="A501" s="25">
        <v>44321</v>
      </c>
      <c r="B501" t="s">
        <v>1648</v>
      </c>
      <c r="C501" t="s">
        <v>1013</v>
      </c>
      <c r="D501" t="s">
        <v>1952</v>
      </c>
      <c r="E501" t="s">
        <v>1649</v>
      </c>
      <c r="F501" t="s">
        <v>26</v>
      </c>
      <c r="G501" t="s">
        <v>1021</v>
      </c>
      <c r="H501" t="s">
        <v>28</v>
      </c>
      <c r="I501" t="s">
        <v>29</v>
      </c>
      <c r="J501" t="s">
        <v>32</v>
      </c>
      <c r="K501">
        <v>3</v>
      </c>
      <c r="L501" t="s">
        <v>1108</v>
      </c>
      <c r="M501" t="s">
        <v>518</v>
      </c>
      <c r="N501" t="s">
        <v>85</v>
      </c>
      <c r="O501" t="s">
        <v>1799</v>
      </c>
      <c r="P501" t="s">
        <v>1728</v>
      </c>
      <c r="Q501" t="s">
        <v>1790</v>
      </c>
      <c r="R501" t="s">
        <v>748</v>
      </c>
      <c r="S501" t="s">
        <v>25</v>
      </c>
      <c r="T501" t="s">
        <v>1169</v>
      </c>
      <c r="U501" t="s">
        <v>30</v>
      </c>
      <c r="V501" t="s">
        <v>984</v>
      </c>
      <c r="W501" t="s">
        <v>1037</v>
      </c>
      <c r="X501" t="s">
        <v>1037</v>
      </c>
    </row>
    <row r="502" spans="1:24" x14ac:dyDescent="0.2">
      <c r="A502" s="25">
        <v>44321</v>
      </c>
      <c r="B502" t="s">
        <v>1650</v>
      </c>
      <c r="C502" t="s">
        <v>1013</v>
      </c>
      <c r="D502" t="s">
        <v>1955</v>
      </c>
      <c r="E502" t="s">
        <v>1651</v>
      </c>
      <c r="F502" t="s">
        <v>26</v>
      </c>
      <c r="G502" t="s">
        <v>1021</v>
      </c>
      <c r="H502" t="s">
        <v>28</v>
      </c>
      <c r="I502" t="s">
        <v>29</v>
      </c>
      <c r="J502" t="s">
        <v>32</v>
      </c>
      <c r="K502">
        <v>3</v>
      </c>
      <c r="L502" t="s">
        <v>1108</v>
      </c>
      <c r="M502" t="s">
        <v>518</v>
      </c>
      <c r="N502" t="s">
        <v>85</v>
      </c>
      <c r="O502" t="s">
        <v>1802</v>
      </c>
      <c r="P502" t="s">
        <v>1728</v>
      </c>
      <c r="Q502" t="s">
        <v>1790</v>
      </c>
      <c r="R502" t="s">
        <v>748</v>
      </c>
      <c r="S502" t="s">
        <v>25</v>
      </c>
      <c r="T502" t="s">
        <v>1169</v>
      </c>
      <c r="U502" t="s">
        <v>30</v>
      </c>
      <c r="V502" t="s">
        <v>984</v>
      </c>
      <c r="W502" t="s">
        <v>1037</v>
      </c>
      <c r="X502" t="s">
        <v>1037</v>
      </c>
    </row>
    <row r="503" spans="1:24" x14ac:dyDescent="0.2">
      <c r="A503" s="25">
        <v>44321</v>
      </c>
      <c r="B503" t="s">
        <v>1652</v>
      </c>
      <c r="C503" t="s">
        <v>1013</v>
      </c>
      <c r="D503" t="s">
        <v>1956</v>
      </c>
      <c r="E503" t="s">
        <v>1653</v>
      </c>
      <c r="F503" t="s">
        <v>26</v>
      </c>
      <c r="G503" t="s">
        <v>1021</v>
      </c>
      <c r="H503" t="s">
        <v>28</v>
      </c>
      <c r="I503" t="s">
        <v>29</v>
      </c>
      <c r="J503" t="s">
        <v>32</v>
      </c>
      <c r="K503">
        <v>3</v>
      </c>
      <c r="L503" t="s">
        <v>1108</v>
      </c>
      <c r="M503" t="s">
        <v>518</v>
      </c>
      <c r="N503" t="s">
        <v>85</v>
      </c>
      <c r="O503" t="s">
        <v>1802</v>
      </c>
      <c r="P503" t="s">
        <v>1728</v>
      </c>
      <c r="Q503" t="s">
        <v>1790</v>
      </c>
      <c r="R503" t="s">
        <v>748</v>
      </c>
      <c r="S503" t="s">
        <v>25</v>
      </c>
      <c r="T503" t="s">
        <v>1169</v>
      </c>
      <c r="U503" t="s">
        <v>30</v>
      </c>
      <c r="V503" t="s">
        <v>984</v>
      </c>
      <c r="W503" t="s">
        <v>1037</v>
      </c>
      <c r="X503" t="s">
        <v>1037</v>
      </c>
    </row>
    <row r="504" spans="1:24" x14ac:dyDescent="0.2">
      <c r="A504" s="25">
        <v>44321</v>
      </c>
      <c r="B504" t="s">
        <v>1654</v>
      </c>
      <c r="C504" t="s">
        <v>1013</v>
      </c>
      <c r="D504" t="s">
        <v>1957</v>
      </c>
      <c r="E504" t="s">
        <v>1647</v>
      </c>
      <c r="F504" t="s">
        <v>26</v>
      </c>
      <c r="G504" t="s">
        <v>1021</v>
      </c>
      <c r="H504" t="s">
        <v>28</v>
      </c>
      <c r="I504" t="s">
        <v>29</v>
      </c>
      <c r="J504" t="s">
        <v>32</v>
      </c>
      <c r="K504">
        <v>3</v>
      </c>
      <c r="L504" t="s">
        <v>1108</v>
      </c>
      <c r="M504" t="s">
        <v>518</v>
      </c>
      <c r="N504" t="s">
        <v>85</v>
      </c>
      <c r="O504" t="s">
        <v>1802</v>
      </c>
      <c r="P504" t="s">
        <v>1801</v>
      </c>
      <c r="Q504" t="s">
        <v>21</v>
      </c>
      <c r="R504" t="s">
        <v>748</v>
      </c>
      <c r="S504" t="s">
        <v>25</v>
      </c>
      <c r="T504" t="s">
        <v>1169</v>
      </c>
      <c r="U504" t="s">
        <v>30</v>
      </c>
      <c r="V504" t="s">
        <v>984</v>
      </c>
      <c r="W504" t="s">
        <v>1037</v>
      </c>
      <c r="X504" t="s">
        <v>1037</v>
      </c>
    </row>
    <row r="505" spans="1:24" x14ac:dyDescent="0.2">
      <c r="A505" s="25">
        <v>44321</v>
      </c>
      <c r="B505" t="s">
        <v>1655</v>
      </c>
      <c r="C505" t="s">
        <v>1013</v>
      </c>
      <c r="D505" t="s">
        <v>1958</v>
      </c>
      <c r="E505" t="s">
        <v>1656</v>
      </c>
      <c r="F505" t="s">
        <v>26</v>
      </c>
      <c r="G505" t="s">
        <v>1021</v>
      </c>
      <c r="H505" t="s">
        <v>28</v>
      </c>
      <c r="I505" t="s">
        <v>29</v>
      </c>
      <c r="J505" t="s">
        <v>32</v>
      </c>
      <c r="K505">
        <v>3</v>
      </c>
      <c r="L505" t="s">
        <v>1108</v>
      </c>
      <c r="M505" t="s">
        <v>518</v>
      </c>
      <c r="N505" t="s">
        <v>85</v>
      </c>
      <c r="O505" t="s">
        <v>1803</v>
      </c>
      <c r="P505" t="s">
        <v>1728</v>
      </c>
      <c r="Q505" t="s">
        <v>1790</v>
      </c>
      <c r="R505" t="s">
        <v>748</v>
      </c>
      <c r="S505" t="s">
        <v>25</v>
      </c>
      <c r="T505" t="s">
        <v>1169</v>
      </c>
      <c r="U505" t="s">
        <v>30</v>
      </c>
      <c r="V505" t="s">
        <v>984</v>
      </c>
      <c r="W505" t="s">
        <v>1037</v>
      </c>
      <c r="X505" t="s">
        <v>1037</v>
      </c>
    </row>
    <row r="506" spans="1:24" x14ac:dyDescent="0.2">
      <c r="A506" s="25">
        <v>44321</v>
      </c>
      <c r="B506" t="s">
        <v>1657</v>
      </c>
      <c r="C506" t="s">
        <v>1013</v>
      </c>
      <c r="D506" t="s">
        <v>1959</v>
      </c>
      <c r="E506" t="s">
        <v>1658</v>
      </c>
      <c r="F506" t="s">
        <v>26</v>
      </c>
      <c r="G506" t="s">
        <v>1021</v>
      </c>
      <c r="H506" t="s">
        <v>28</v>
      </c>
      <c r="I506" t="s">
        <v>29</v>
      </c>
      <c r="J506" t="s">
        <v>32</v>
      </c>
      <c r="K506">
        <v>3</v>
      </c>
      <c r="L506" t="s">
        <v>1108</v>
      </c>
      <c r="M506" t="s">
        <v>518</v>
      </c>
      <c r="N506" t="s">
        <v>85</v>
      </c>
      <c r="O506" t="s">
        <v>1804</v>
      </c>
      <c r="P506" t="s">
        <v>1728</v>
      </c>
      <c r="Q506" t="s">
        <v>1790</v>
      </c>
      <c r="R506" t="s">
        <v>748</v>
      </c>
      <c r="S506" t="s">
        <v>25</v>
      </c>
      <c r="T506" t="s">
        <v>1169</v>
      </c>
      <c r="U506" t="s">
        <v>30</v>
      </c>
      <c r="V506" t="s">
        <v>984</v>
      </c>
      <c r="W506" t="s">
        <v>1037</v>
      </c>
      <c r="X506" t="s">
        <v>1037</v>
      </c>
    </row>
    <row r="507" spans="1:24" x14ac:dyDescent="0.2">
      <c r="A507" s="25">
        <v>44321</v>
      </c>
      <c r="B507" t="s">
        <v>1659</v>
      </c>
      <c r="C507" t="s">
        <v>1013</v>
      </c>
      <c r="D507" t="s">
        <v>1982</v>
      </c>
      <c r="E507" t="s">
        <v>1660</v>
      </c>
      <c r="F507" t="s">
        <v>26</v>
      </c>
      <c r="G507" t="s">
        <v>1021</v>
      </c>
      <c r="H507" t="s">
        <v>28</v>
      </c>
      <c r="I507" t="s">
        <v>29</v>
      </c>
      <c r="J507" t="s">
        <v>32</v>
      </c>
      <c r="K507">
        <v>3</v>
      </c>
      <c r="L507" t="s">
        <v>1108</v>
      </c>
      <c r="M507" t="s">
        <v>518</v>
      </c>
      <c r="N507" t="s">
        <v>85</v>
      </c>
      <c r="O507" t="s">
        <v>1804</v>
      </c>
      <c r="P507" t="s">
        <v>1728</v>
      </c>
      <c r="Q507" t="s">
        <v>1790</v>
      </c>
      <c r="R507" t="s">
        <v>748</v>
      </c>
      <c r="S507" t="s">
        <v>25</v>
      </c>
      <c r="T507" t="s">
        <v>1169</v>
      </c>
      <c r="U507" t="s">
        <v>30</v>
      </c>
      <c r="V507" t="s">
        <v>984</v>
      </c>
      <c r="W507" t="s">
        <v>1037</v>
      </c>
      <c r="X507" t="s">
        <v>1037</v>
      </c>
    </row>
    <row r="508" spans="1:24" x14ac:dyDescent="0.2">
      <c r="A508" s="25">
        <v>44321</v>
      </c>
      <c r="B508" t="s">
        <v>1661</v>
      </c>
      <c r="C508" t="s">
        <v>1013</v>
      </c>
      <c r="D508" t="s">
        <v>1960</v>
      </c>
      <c r="E508" t="s">
        <v>1662</v>
      </c>
      <c r="F508" t="s">
        <v>26</v>
      </c>
      <c r="G508" t="s">
        <v>1021</v>
      </c>
      <c r="H508" t="s">
        <v>28</v>
      </c>
      <c r="I508" t="s">
        <v>29</v>
      </c>
      <c r="J508" t="s">
        <v>32</v>
      </c>
      <c r="K508">
        <v>3</v>
      </c>
      <c r="L508" t="s">
        <v>1108</v>
      </c>
      <c r="M508" t="s">
        <v>518</v>
      </c>
      <c r="N508" t="s">
        <v>85</v>
      </c>
      <c r="O508" t="s">
        <v>1789</v>
      </c>
      <c r="P508" t="s">
        <v>1801</v>
      </c>
      <c r="Q508" t="s">
        <v>21</v>
      </c>
      <c r="R508" t="s">
        <v>748</v>
      </c>
      <c r="S508" t="s">
        <v>25</v>
      </c>
      <c r="T508" t="s">
        <v>1169</v>
      </c>
      <c r="U508" t="s">
        <v>30</v>
      </c>
      <c r="V508" t="s">
        <v>984</v>
      </c>
      <c r="W508" t="s">
        <v>1037</v>
      </c>
      <c r="X508" t="s">
        <v>1037</v>
      </c>
    </row>
    <row r="509" spans="1:24" x14ac:dyDescent="0.2">
      <c r="A509" s="25">
        <v>44768</v>
      </c>
      <c r="B509" t="s">
        <v>2383</v>
      </c>
      <c r="C509" t="s">
        <v>1013</v>
      </c>
      <c r="D509" t="s">
        <v>1663</v>
      </c>
      <c r="E509" t="s">
        <v>1664</v>
      </c>
      <c r="F509" t="s">
        <v>26</v>
      </c>
      <c r="G509" t="s">
        <v>1021</v>
      </c>
      <c r="H509" t="s">
        <v>40</v>
      </c>
      <c r="I509" t="s">
        <v>29</v>
      </c>
      <c r="J509" t="s">
        <v>29</v>
      </c>
      <c r="K509">
        <v>3</v>
      </c>
      <c r="L509" t="s">
        <v>1108</v>
      </c>
      <c r="M509" t="s">
        <v>85</v>
      </c>
      <c r="N509" t="s">
        <v>85</v>
      </c>
      <c r="O509" t="s">
        <v>85</v>
      </c>
      <c r="P509" t="s">
        <v>476</v>
      </c>
      <c r="Q509" t="s">
        <v>21</v>
      </c>
      <c r="R509" t="s">
        <v>748</v>
      </c>
      <c r="S509" t="s">
        <v>25</v>
      </c>
      <c r="T509" t="s">
        <v>1169</v>
      </c>
      <c r="U509" t="s">
        <v>30</v>
      </c>
      <c r="V509" t="s">
        <v>984</v>
      </c>
      <c r="W509" t="s">
        <v>1037</v>
      </c>
      <c r="X509" t="s">
        <v>1037</v>
      </c>
    </row>
    <row r="510" spans="1:24" x14ac:dyDescent="0.2">
      <c r="A510" s="25">
        <v>44768</v>
      </c>
      <c r="B510" t="s">
        <v>2384</v>
      </c>
      <c r="C510" t="s">
        <v>1013</v>
      </c>
      <c r="D510" t="s">
        <v>1665</v>
      </c>
      <c r="E510" t="s">
        <v>1666</v>
      </c>
      <c r="F510" t="s">
        <v>26</v>
      </c>
      <c r="G510" t="s">
        <v>1021</v>
      </c>
      <c r="H510" t="s">
        <v>40</v>
      </c>
      <c r="I510" t="s">
        <v>29</v>
      </c>
      <c r="J510" t="s">
        <v>29</v>
      </c>
      <c r="K510">
        <v>3</v>
      </c>
      <c r="L510" t="s">
        <v>1108</v>
      </c>
      <c r="M510" t="s">
        <v>85</v>
      </c>
      <c r="N510" t="s">
        <v>85</v>
      </c>
      <c r="O510" t="s">
        <v>85</v>
      </c>
      <c r="P510" t="s">
        <v>1782</v>
      </c>
      <c r="Q510" t="s">
        <v>1793</v>
      </c>
      <c r="R510" t="s">
        <v>1176</v>
      </c>
      <c r="S510" t="s">
        <v>25</v>
      </c>
      <c r="T510" t="s">
        <v>1169</v>
      </c>
      <c r="U510" t="s">
        <v>35</v>
      </c>
      <c r="V510" t="s">
        <v>984</v>
      </c>
      <c r="W510" t="s">
        <v>1037</v>
      </c>
      <c r="X510" t="s">
        <v>1037</v>
      </c>
    </row>
    <row r="511" spans="1:24" x14ac:dyDescent="0.2">
      <c r="A511" s="25">
        <v>44768</v>
      </c>
      <c r="B511" t="s">
        <v>2385</v>
      </c>
      <c r="C511" t="s">
        <v>1013</v>
      </c>
      <c r="D511" t="s">
        <v>1667</v>
      </c>
      <c r="E511" t="s">
        <v>1668</v>
      </c>
      <c r="F511" t="s">
        <v>26</v>
      </c>
      <c r="G511" t="s">
        <v>1021</v>
      </c>
      <c r="H511" t="s">
        <v>40</v>
      </c>
      <c r="I511" t="s">
        <v>29</v>
      </c>
      <c r="J511" t="s">
        <v>29</v>
      </c>
      <c r="K511">
        <v>3</v>
      </c>
      <c r="L511" t="s">
        <v>1108</v>
      </c>
      <c r="M511" t="s">
        <v>85</v>
      </c>
      <c r="N511" t="s">
        <v>85</v>
      </c>
      <c r="O511" t="s">
        <v>85</v>
      </c>
      <c r="P511" t="s">
        <v>1782</v>
      </c>
      <c r="Q511" t="s">
        <v>1793</v>
      </c>
      <c r="R511" t="s">
        <v>1176</v>
      </c>
      <c r="S511" t="s">
        <v>25</v>
      </c>
      <c r="T511" t="s">
        <v>1169</v>
      </c>
      <c r="U511" t="s">
        <v>35</v>
      </c>
      <c r="V511" t="s">
        <v>984</v>
      </c>
      <c r="W511" t="s">
        <v>1037</v>
      </c>
      <c r="X511" t="s">
        <v>1037</v>
      </c>
    </row>
    <row r="512" spans="1:24" x14ac:dyDescent="0.2">
      <c r="A512" s="25">
        <v>44768</v>
      </c>
      <c r="B512" t="s">
        <v>2386</v>
      </c>
      <c r="C512" t="s">
        <v>1013</v>
      </c>
      <c r="D512" t="s">
        <v>1669</v>
      </c>
      <c r="E512" t="s">
        <v>1670</v>
      </c>
      <c r="F512" t="s">
        <v>26</v>
      </c>
      <c r="G512" t="s">
        <v>1021</v>
      </c>
      <c r="H512" t="s">
        <v>40</v>
      </c>
      <c r="I512" t="s">
        <v>29</v>
      </c>
      <c r="J512" t="s">
        <v>29</v>
      </c>
      <c r="K512">
        <v>3</v>
      </c>
      <c r="L512" t="s">
        <v>1108</v>
      </c>
      <c r="M512" t="s">
        <v>85</v>
      </c>
      <c r="N512" t="s">
        <v>85</v>
      </c>
      <c r="O512" t="s">
        <v>85</v>
      </c>
      <c r="P512" t="s">
        <v>1782</v>
      </c>
      <c r="Q512" t="s">
        <v>1793</v>
      </c>
      <c r="R512" t="s">
        <v>1176</v>
      </c>
      <c r="S512" t="s">
        <v>25</v>
      </c>
      <c r="T512" t="s">
        <v>1169</v>
      </c>
      <c r="U512" t="s">
        <v>35</v>
      </c>
      <c r="V512" t="s">
        <v>984</v>
      </c>
      <c r="W512" t="s">
        <v>1037</v>
      </c>
      <c r="X512" t="s">
        <v>1037</v>
      </c>
    </row>
    <row r="513" spans="1:24" x14ac:dyDescent="0.2">
      <c r="A513" s="25">
        <v>44768</v>
      </c>
      <c r="B513" t="s">
        <v>2387</v>
      </c>
      <c r="C513" t="s">
        <v>1013</v>
      </c>
      <c r="D513" t="s">
        <v>1671</v>
      </c>
      <c r="E513" t="s">
        <v>1672</v>
      </c>
      <c r="F513" t="s">
        <v>26</v>
      </c>
      <c r="G513" t="s">
        <v>1021</v>
      </c>
      <c r="H513" t="s">
        <v>40</v>
      </c>
      <c r="I513" t="s">
        <v>29</v>
      </c>
      <c r="J513" t="s">
        <v>29</v>
      </c>
      <c r="K513">
        <v>3</v>
      </c>
      <c r="L513" t="s">
        <v>1108</v>
      </c>
      <c r="M513" t="s">
        <v>85</v>
      </c>
      <c r="N513" t="s">
        <v>85</v>
      </c>
      <c r="O513" t="s">
        <v>85</v>
      </c>
      <c r="P513" t="s">
        <v>1782</v>
      </c>
      <c r="Q513" t="s">
        <v>1793</v>
      </c>
      <c r="R513" t="s">
        <v>1176</v>
      </c>
      <c r="S513" t="s">
        <v>25</v>
      </c>
      <c r="T513" t="s">
        <v>1169</v>
      </c>
      <c r="U513" t="s">
        <v>35</v>
      </c>
      <c r="V513" t="s">
        <v>984</v>
      </c>
      <c r="W513" t="s">
        <v>1037</v>
      </c>
      <c r="X513" t="s">
        <v>1037</v>
      </c>
    </row>
    <row r="514" spans="1:24" x14ac:dyDescent="0.2">
      <c r="A514" s="25">
        <v>44768</v>
      </c>
      <c r="B514" t="s">
        <v>2388</v>
      </c>
      <c r="C514" t="s">
        <v>1013</v>
      </c>
      <c r="D514" t="s">
        <v>1673</v>
      </c>
      <c r="E514" t="s">
        <v>1674</v>
      </c>
      <c r="F514" t="s">
        <v>26</v>
      </c>
      <c r="G514" t="s">
        <v>1021</v>
      </c>
      <c r="H514" t="s">
        <v>40</v>
      </c>
      <c r="I514" t="s">
        <v>29</v>
      </c>
      <c r="J514" t="s">
        <v>29</v>
      </c>
      <c r="K514">
        <v>3</v>
      </c>
      <c r="L514" t="s">
        <v>1108</v>
      </c>
      <c r="M514" t="s">
        <v>85</v>
      </c>
      <c r="N514" t="s">
        <v>85</v>
      </c>
      <c r="O514" t="s">
        <v>85</v>
      </c>
      <c r="P514" t="s">
        <v>1782</v>
      </c>
      <c r="Q514" t="s">
        <v>1793</v>
      </c>
      <c r="R514" t="s">
        <v>1176</v>
      </c>
      <c r="S514" t="s">
        <v>25</v>
      </c>
      <c r="T514" t="s">
        <v>1169</v>
      </c>
      <c r="U514" t="s">
        <v>35</v>
      </c>
      <c r="V514" t="s">
        <v>984</v>
      </c>
      <c r="W514" t="s">
        <v>1037</v>
      </c>
      <c r="X514" t="s">
        <v>1037</v>
      </c>
    </row>
    <row r="515" spans="1:24" x14ac:dyDescent="0.2">
      <c r="A515" s="25">
        <v>44768</v>
      </c>
      <c r="B515" t="s">
        <v>2389</v>
      </c>
      <c r="C515" t="s">
        <v>1013</v>
      </c>
      <c r="D515" t="s">
        <v>1675</v>
      </c>
      <c r="E515" t="s">
        <v>1676</v>
      </c>
      <c r="F515" t="s">
        <v>26</v>
      </c>
      <c r="G515" t="s">
        <v>1021</v>
      </c>
      <c r="H515" t="s">
        <v>40</v>
      </c>
      <c r="I515" t="s">
        <v>29</v>
      </c>
      <c r="J515" t="s">
        <v>29</v>
      </c>
      <c r="K515">
        <v>3</v>
      </c>
      <c r="L515" t="s">
        <v>1108</v>
      </c>
      <c r="M515" t="s">
        <v>85</v>
      </c>
      <c r="N515" t="s">
        <v>85</v>
      </c>
      <c r="O515" t="s">
        <v>85</v>
      </c>
      <c r="P515" t="s">
        <v>1782</v>
      </c>
      <c r="Q515" t="s">
        <v>1793</v>
      </c>
      <c r="R515" t="s">
        <v>1176</v>
      </c>
      <c r="S515" t="s">
        <v>25</v>
      </c>
      <c r="T515" t="s">
        <v>1169</v>
      </c>
      <c r="U515" t="s">
        <v>35</v>
      </c>
      <c r="V515" t="s">
        <v>984</v>
      </c>
      <c r="W515" t="s">
        <v>1037</v>
      </c>
      <c r="X515" t="s">
        <v>1037</v>
      </c>
    </row>
    <row r="516" spans="1:24" x14ac:dyDescent="0.2">
      <c r="A516" s="25">
        <v>44768</v>
      </c>
      <c r="B516" t="s">
        <v>2390</v>
      </c>
      <c r="C516" t="s">
        <v>1013</v>
      </c>
      <c r="D516" t="s">
        <v>1677</v>
      </c>
      <c r="E516" t="s">
        <v>1678</v>
      </c>
      <c r="F516" t="s">
        <v>26</v>
      </c>
      <c r="G516" t="s">
        <v>1021</v>
      </c>
      <c r="H516" t="s">
        <v>40</v>
      </c>
      <c r="I516" t="s">
        <v>29</v>
      </c>
      <c r="J516" t="s">
        <v>29</v>
      </c>
      <c r="K516">
        <v>3</v>
      </c>
      <c r="L516" t="s">
        <v>1108</v>
      </c>
      <c r="M516" t="s">
        <v>85</v>
      </c>
      <c r="N516" t="s">
        <v>85</v>
      </c>
      <c r="O516" t="s">
        <v>85</v>
      </c>
      <c r="P516" t="s">
        <v>1782</v>
      </c>
      <c r="Q516" t="s">
        <v>1793</v>
      </c>
      <c r="R516" t="s">
        <v>1176</v>
      </c>
      <c r="S516" t="s">
        <v>25</v>
      </c>
      <c r="T516" t="s">
        <v>1169</v>
      </c>
      <c r="U516" t="s">
        <v>35</v>
      </c>
      <c r="V516" t="s">
        <v>984</v>
      </c>
      <c r="W516" t="s">
        <v>1037</v>
      </c>
      <c r="X516" t="s">
        <v>1037</v>
      </c>
    </row>
    <row r="517" spans="1:24" x14ac:dyDescent="0.2">
      <c r="A517" s="25">
        <v>44768</v>
      </c>
      <c r="B517" t="s">
        <v>2391</v>
      </c>
      <c r="C517" t="s">
        <v>1013</v>
      </c>
      <c r="D517" t="s">
        <v>1679</v>
      </c>
      <c r="E517" t="s">
        <v>1680</v>
      </c>
      <c r="F517" t="s">
        <v>26</v>
      </c>
      <c r="G517" t="s">
        <v>1021</v>
      </c>
      <c r="H517" t="s">
        <v>40</v>
      </c>
      <c r="I517" t="s">
        <v>29</v>
      </c>
      <c r="J517" t="s">
        <v>29</v>
      </c>
      <c r="K517">
        <v>3</v>
      </c>
      <c r="L517" t="s">
        <v>1108</v>
      </c>
      <c r="M517" t="s">
        <v>85</v>
      </c>
      <c r="N517" t="s">
        <v>85</v>
      </c>
      <c r="O517" t="s">
        <v>85</v>
      </c>
      <c r="P517" t="s">
        <v>1782</v>
      </c>
      <c r="Q517" t="s">
        <v>1793</v>
      </c>
      <c r="R517" t="s">
        <v>1176</v>
      </c>
      <c r="S517" t="s">
        <v>25</v>
      </c>
      <c r="T517" t="s">
        <v>1169</v>
      </c>
      <c r="U517" t="s">
        <v>35</v>
      </c>
      <c r="V517" t="s">
        <v>984</v>
      </c>
      <c r="W517" t="s">
        <v>1037</v>
      </c>
      <c r="X517" t="s">
        <v>1037</v>
      </c>
    </row>
    <row r="518" spans="1:24" x14ac:dyDescent="0.2">
      <c r="A518" s="25">
        <v>44768</v>
      </c>
      <c r="B518" t="s">
        <v>2392</v>
      </c>
      <c r="C518" t="s">
        <v>1013</v>
      </c>
      <c r="D518" t="s">
        <v>1681</v>
      </c>
      <c r="E518" t="s">
        <v>1682</v>
      </c>
      <c r="F518" t="s">
        <v>26</v>
      </c>
      <c r="G518" t="s">
        <v>1021</v>
      </c>
      <c r="H518" t="s">
        <v>40</v>
      </c>
      <c r="I518" t="s">
        <v>29</v>
      </c>
      <c r="J518" t="s">
        <v>29</v>
      </c>
      <c r="K518">
        <v>3</v>
      </c>
      <c r="L518" t="s">
        <v>1108</v>
      </c>
      <c r="M518" t="s">
        <v>85</v>
      </c>
      <c r="N518" t="s">
        <v>85</v>
      </c>
      <c r="O518" t="s">
        <v>85</v>
      </c>
      <c r="P518" t="s">
        <v>1782</v>
      </c>
      <c r="Q518" t="s">
        <v>1793</v>
      </c>
      <c r="R518" t="s">
        <v>1176</v>
      </c>
      <c r="S518" t="s">
        <v>25</v>
      </c>
      <c r="T518" t="s">
        <v>1169</v>
      </c>
      <c r="U518" t="s">
        <v>35</v>
      </c>
      <c r="V518" t="s">
        <v>984</v>
      </c>
      <c r="W518" t="s">
        <v>1037</v>
      </c>
      <c r="X518" t="s">
        <v>1037</v>
      </c>
    </row>
    <row r="519" spans="1:24" x14ac:dyDescent="0.2">
      <c r="A519" s="25">
        <v>44768</v>
      </c>
      <c r="B519" t="s">
        <v>2393</v>
      </c>
      <c r="C519" t="s">
        <v>1013</v>
      </c>
      <c r="D519" t="s">
        <v>1683</v>
      </c>
      <c r="E519" t="s">
        <v>1684</v>
      </c>
      <c r="F519" t="s">
        <v>26</v>
      </c>
      <c r="G519" t="s">
        <v>1021</v>
      </c>
      <c r="H519" t="s">
        <v>40</v>
      </c>
      <c r="I519" t="s">
        <v>29</v>
      </c>
      <c r="J519" t="s">
        <v>29</v>
      </c>
      <c r="K519">
        <v>3</v>
      </c>
      <c r="L519" t="s">
        <v>1108</v>
      </c>
      <c r="M519" t="s">
        <v>85</v>
      </c>
      <c r="N519" t="s">
        <v>85</v>
      </c>
      <c r="O519" t="s">
        <v>85</v>
      </c>
      <c r="P519" t="s">
        <v>1782</v>
      </c>
      <c r="Q519" t="s">
        <v>1793</v>
      </c>
      <c r="R519" t="s">
        <v>1176</v>
      </c>
      <c r="S519" t="s">
        <v>25</v>
      </c>
      <c r="T519" t="s">
        <v>1169</v>
      </c>
      <c r="U519" t="s">
        <v>35</v>
      </c>
      <c r="V519" t="s">
        <v>984</v>
      </c>
      <c r="W519" t="s">
        <v>1037</v>
      </c>
      <c r="X519" t="s">
        <v>1037</v>
      </c>
    </row>
    <row r="520" spans="1:24" x14ac:dyDescent="0.2">
      <c r="A520" s="25">
        <v>44768</v>
      </c>
      <c r="B520" t="s">
        <v>2394</v>
      </c>
      <c r="C520" t="s">
        <v>1013</v>
      </c>
      <c r="D520" t="s">
        <v>1685</v>
      </c>
      <c r="E520" t="s">
        <v>1686</v>
      </c>
      <c r="F520" t="s">
        <v>26</v>
      </c>
      <c r="G520" t="s">
        <v>1021</v>
      </c>
      <c r="H520" t="s">
        <v>40</v>
      </c>
      <c r="I520" t="s">
        <v>29</v>
      </c>
      <c r="J520" t="s">
        <v>29</v>
      </c>
      <c r="K520">
        <v>3</v>
      </c>
      <c r="L520" t="s">
        <v>1108</v>
      </c>
      <c r="M520" t="s">
        <v>85</v>
      </c>
      <c r="N520" t="s">
        <v>85</v>
      </c>
      <c r="O520" t="s">
        <v>85</v>
      </c>
      <c r="P520" t="s">
        <v>1782</v>
      </c>
      <c r="Q520" t="s">
        <v>1793</v>
      </c>
      <c r="R520" t="s">
        <v>1176</v>
      </c>
      <c r="S520" t="s">
        <v>25</v>
      </c>
      <c r="T520" t="s">
        <v>1169</v>
      </c>
      <c r="U520" t="s">
        <v>35</v>
      </c>
      <c r="V520" t="s">
        <v>984</v>
      </c>
      <c r="W520" t="s">
        <v>1037</v>
      </c>
      <c r="X520" t="s">
        <v>1037</v>
      </c>
    </row>
    <row r="521" spans="1:24" x14ac:dyDescent="0.2">
      <c r="A521" s="25">
        <v>44321</v>
      </c>
      <c r="B521" t="s">
        <v>1687</v>
      </c>
      <c r="C521" t="s">
        <v>1013</v>
      </c>
      <c r="D521" t="s">
        <v>1688</v>
      </c>
      <c r="E521" t="s">
        <v>1689</v>
      </c>
      <c r="F521" t="s">
        <v>26</v>
      </c>
      <c r="G521" t="s">
        <v>1195</v>
      </c>
      <c r="H521" t="s">
        <v>40</v>
      </c>
      <c r="I521" t="s">
        <v>29</v>
      </c>
      <c r="J521" t="s">
        <v>32</v>
      </c>
      <c r="K521">
        <v>3</v>
      </c>
      <c r="L521" t="s">
        <v>1108</v>
      </c>
      <c r="M521" t="s">
        <v>518</v>
      </c>
      <c r="N521" t="s">
        <v>85</v>
      </c>
      <c r="O521" t="s">
        <v>1789</v>
      </c>
      <c r="P521" t="s">
        <v>1728</v>
      </c>
      <c r="Q521" t="s">
        <v>1790</v>
      </c>
      <c r="R521" t="s">
        <v>744</v>
      </c>
      <c r="S521" t="s">
        <v>25</v>
      </c>
      <c r="T521" t="s">
        <v>27</v>
      </c>
      <c r="U521" t="s">
        <v>35</v>
      </c>
      <c r="V521" t="s">
        <v>984</v>
      </c>
      <c r="W521" t="s">
        <v>1037</v>
      </c>
      <c r="X521" t="s">
        <v>1037</v>
      </c>
    </row>
    <row r="522" spans="1:24" x14ac:dyDescent="0.2">
      <c r="A522" s="25">
        <v>44854</v>
      </c>
      <c r="B522" t="s">
        <v>1690</v>
      </c>
      <c r="C522" t="s">
        <v>1013</v>
      </c>
      <c r="D522" t="s">
        <v>1691</v>
      </c>
      <c r="E522" t="s">
        <v>1692</v>
      </c>
      <c r="F522" t="s">
        <v>26</v>
      </c>
      <c r="G522" t="s">
        <v>1195</v>
      </c>
      <c r="H522" t="s">
        <v>28</v>
      </c>
      <c r="I522" t="s">
        <v>34</v>
      </c>
      <c r="J522" t="s">
        <v>34</v>
      </c>
      <c r="K522">
        <v>1</v>
      </c>
      <c r="L522" t="s">
        <v>2468</v>
      </c>
      <c r="M522" t="s">
        <v>518</v>
      </c>
      <c r="N522" t="s">
        <v>85</v>
      </c>
      <c r="O522" t="s">
        <v>1804</v>
      </c>
      <c r="P522" t="s">
        <v>21</v>
      </c>
      <c r="Q522" t="s">
        <v>21</v>
      </c>
      <c r="R522" t="s">
        <v>748</v>
      </c>
      <c r="S522" t="s">
        <v>25</v>
      </c>
      <c r="T522" t="s">
        <v>1169</v>
      </c>
      <c r="U522" t="s">
        <v>30</v>
      </c>
      <c r="V522" t="s">
        <v>726</v>
      </c>
    </row>
    <row r="523" spans="1:24" x14ac:dyDescent="0.2">
      <c r="A523" s="25">
        <v>45230</v>
      </c>
      <c r="B523" t="s">
        <v>1693</v>
      </c>
      <c r="C523" t="s">
        <v>1013</v>
      </c>
      <c r="D523" t="s">
        <v>1694</v>
      </c>
      <c r="E523" t="s">
        <v>1695</v>
      </c>
      <c r="F523" t="s">
        <v>26</v>
      </c>
      <c r="G523" t="s">
        <v>1195</v>
      </c>
      <c r="H523" t="s">
        <v>28</v>
      </c>
      <c r="I523" t="s">
        <v>34</v>
      </c>
      <c r="J523" t="s">
        <v>34</v>
      </c>
      <c r="K523">
        <v>1</v>
      </c>
      <c r="L523" t="s">
        <v>2468</v>
      </c>
      <c r="M523" t="s">
        <v>518</v>
      </c>
      <c r="N523" t="s">
        <v>85</v>
      </c>
      <c r="O523" t="s">
        <v>1789</v>
      </c>
      <c r="P523" t="s">
        <v>21</v>
      </c>
      <c r="Q523" t="s">
        <v>21</v>
      </c>
      <c r="R523" t="s">
        <v>748</v>
      </c>
      <c r="S523" t="s">
        <v>25</v>
      </c>
      <c r="T523" t="s">
        <v>1169</v>
      </c>
      <c r="U523" t="s">
        <v>30</v>
      </c>
      <c r="V523" t="s">
        <v>726</v>
      </c>
    </row>
    <row r="524" spans="1:24" x14ac:dyDescent="0.2">
      <c r="A524" s="25">
        <v>44321</v>
      </c>
      <c r="B524" t="s">
        <v>1696</v>
      </c>
      <c r="C524" t="s">
        <v>1013</v>
      </c>
      <c r="D524" t="s">
        <v>1697</v>
      </c>
      <c r="E524" t="s">
        <v>1698</v>
      </c>
      <c r="F524" t="s">
        <v>26</v>
      </c>
      <c r="G524" t="s">
        <v>1195</v>
      </c>
      <c r="H524" t="s">
        <v>28</v>
      </c>
      <c r="I524" t="s">
        <v>29</v>
      </c>
      <c r="J524" t="s">
        <v>32</v>
      </c>
      <c r="K524">
        <v>3</v>
      </c>
      <c r="L524" t="s">
        <v>1108</v>
      </c>
      <c r="M524" t="s">
        <v>518</v>
      </c>
      <c r="N524" t="s">
        <v>85</v>
      </c>
      <c r="O524" t="s">
        <v>1799</v>
      </c>
      <c r="P524" t="s">
        <v>1728</v>
      </c>
      <c r="Q524" t="s">
        <v>1790</v>
      </c>
      <c r="R524" t="s">
        <v>744</v>
      </c>
      <c r="S524" t="s">
        <v>25</v>
      </c>
      <c r="T524" t="s">
        <v>27</v>
      </c>
      <c r="U524" t="s">
        <v>35</v>
      </c>
      <c r="V524" t="s">
        <v>984</v>
      </c>
      <c r="W524" t="s">
        <v>1037</v>
      </c>
      <c r="X524" t="s">
        <v>1037</v>
      </c>
    </row>
    <row r="525" spans="1:24" x14ac:dyDescent="0.2">
      <c r="A525" s="25">
        <v>45199</v>
      </c>
      <c r="B525" t="s">
        <v>1699</v>
      </c>
      <c r="C525" t="s">
        <v>1100</v>
      </c>
      <c r="D525" t="s">
        <v>1700</v>
      </c>
      <c r="E525" t="s">
        <v>1701</v>
      </c>
      <c r="F525" t="s">
        <v>26</v>
      </c>
      <c r="G525" t="s">
        <v>1195</v>
      </c>
      <c r="H525" t="s">
        <v>28</v>
      </c>
      <c r="I525" t="s">
        <v>32</v>
      </c>
      <c r="J525" t="s">
        <v>29</v>
      </c>
      <c r="K525">
        <v>3</v>
      </c>
      <c r="L525" t="s">
        <v>1108</v>
      </c>
      <c r="M525" t="s">
        <v>1805</v>
      </c>
      <c r="N525" t="s">
        <v>37</v>
      </c>
      <c r="O525" t="s">
        <v>48</v>
      </c>
      <c r="P525" t="s">
        <v>21</v>
      </c>
      <c r="Q525" t="s">
        <v>21</v>
      </c>
      <c r="R525" t="s">
        <v>744</v>
      </c>
      <c r="S525" t="s">
        <v>25</v>
      </c>
      <c r="T525" t="s">
        <v>27</v>
      </c>
      <c r="U525" t="s">
        <v>35</v>
      </c>
      <c r="V525" t="s">
        <v>984</v>
      </c>
      <c r="W525" t="s">
        <v>1010</v>
      </c>
      <c r="X525" t="s">
        <v>1010</v>
      </c>
    </row>
    <row r="526" spans="1:24" x14ac:dyDescent="0.2">
      <c r="A526" s="25">
        <v>44317</v>
      </c>
      <c r="B526" t="s">
        <v>1702</v>
      </c>
      <c r="C526" t="s">
        <v>1100</v>
      </c>
      <c r="D526" t="s">
        <v>1703</v>
      </c>
      <c r="E526" t="s">
        <v>1704</v>
      </c>
      <c r="F526" t="s">
        <v>26</v>
      </c>
      <c r="G526" t="s">
        <v>1195</v>
      </c>
      <c r="H526" t="s">
        <v>31</v>
      </c>
      <c r="I526" t="s">
        <v>34</v>
      </c>
      <c r="J526" t="s">
        <v>29</v>
      </c>
      <c r="K526">
        <v>2</v>
      </c>
      <c r="L526" t="s">
        <v>1103</v>
      </c>
      <c r="M526" t="s">
        <v>1805</v>
      </c>
      <c r="N526" t="s">
        <v>37</v>
      </c>
      <c r="O526" t="s">
        <v>48</v>
      </c>
      <c r="P526" t="s">
        <v>21</v>
      </c>
      <c r="Q526" t="s">
        <v>21</v>
      </c>
      <c r="R526" t="s">
        <v>744</v>
      </c>
      <c r="S526" t="s">
        <v>25</v>
      </c>
      <c r="T526" t="s">
        <v>27</v>
      </c>
      <c r="U526" t="s">
        <v>35</v>
      </c>
      <c r="V526" t="s">
        <v>984</v>
      </c>
      <c r="W526" t="s">
        <v>1010</v>
      </c>
      <c r="X526" t="s">
        <v>1010</v>
      </c>
    </row>
    <row r="527" spans="1:24" x14ac:dyDescent="0.2">
      <c r="A527" s="25">
        <v>45444</v>
      </c>
      <c r="B527" t="s">
        <v>1705</v>
      </c>
      <c r="C527" t="s">
        <v>1100</v>
      </c>
      <c r="D527" t="s">
        <v>1983</v>
      </c>
      <c r="E527" t="s">
        <v>1706</v>
      </c>
      <c r="F527" t="s">
        <v>26</v>
      </c>
      <c r="G527" t="s">
        <v>1195</v>
      </c>
      <c r="H527" t="s">
        <v>31</v>
      </c>
      <c r="I527" t="s">
        <v>34</v>
      </c>
      <c r="J527" t="s">
        <v>29</v>
      </c>
      <c r="K527">
        <v>2</v>
      </c>
      <c r="L527" t="s">
        <v>1103</v>
      </c>
      <c r="M527" t="s">
        <v>1805</v>
      </c>
      <c r="N527" t="s">
        <v>37</v>
      </c>
      <c r="O527" t="s">
        <v>48</v>
      </c>
      <c r="P527" t="s">
        <v>1728</v>
      </c>
      <c r="Q527" t="s">
        <v>1806</v>
      </c>
      <c r="R527" t="s">
        <v>744</v>
      </c>
      <c r="S527" t="s">
        <v>25</v>
      </c>
      <c r="T527" t="s">
        <v>27</v>
      </c>
      <c r="U527" t="s">
        <v>30</v>
      </c>
      <c r="V527" t="s">
        <v>984</v>
      </c>
      <c r="W527" t="s">
        <v>1037</v>
      </c>
      <c r="X527" t="s">
        <v>1037</v>
      </c>
    </row>
    <row r="528" spans="1:24" x14ac:dyDescent="0.2">
      <c r="A528" s="25">
        <v>45444</v>
      </c>
      <c r="B528" t="s">
        <v>1707</v>
      </c>
      <c r="C528" t="s">
        <v>1100</v>
      </c>
      <c r="D528" t="s">
        <v>1984</v>
      </c>
      <c r="E528" t="s">
        <v>1708</v>
      </c>
      <c r="F528" t="s">
        <v>26</v>
      </c>
      <c r="G528" t="s">
        <v>1195</v>
      </c>
      <c r="H528" t="s">
        <v>31</v>
      </c>
      <c r="I528" t="s">
        <v>34</v>
      </c>
      <c r="J528" t="s">
        <v>29</v>
      </c>
      <c r="K528">
        <v>2</v>
      </c>
      <c r="L528" t="s">
        <v>1103</v>
      </c>
      <c r="M528" t="s">
        <v>1805</v>
      </c>
      <c r="N528" t="s">
        <v>37</v>
      </c>
      <c r="O528" t="s">
        <v>48</v>
      </c>
      <c r="P528" t="s">
        <v>1728</v>
      </c>
      <c r="Q528" t="s">
        <v>1807</v>
      </c>
      <c r="R528" t="s">
        <v>744</v>
      </c>
      <c r="S528" t="s">
        <v>25</v>
      </c>
      <c r="T528" t="s">
        <v>27</v>
      </c>
      <c r="U528" t="s">
        <v>30</v>
      </c>
      <c r="V528" t="s">
        <v>984</v>
      </c>
      <c r="W528" t="s">
        <v>1037</v>
      </c>
      <c r="X528" t="s">
        <v>1037</v>
      </c>
    </row>
    <row r="529" spans="1:24" x14ac:dyDescent="0.2">
      <c r="A529" s="25">
        <v>45139</v>
      </c>
      <c r="B529" t="s">
        <v>1709</v>
      </c>
      <c r="C529" t="s">
        <v>1100</v>
      </c>
      <c r="D529" t="s">
        <v>1961</v>
      </c>
      <c r="E529" t="s">
        <v>1710</v>
      </c>
      <c r="F529" t="s">
        <v>26</v>
      </c>
      <c r="G529" t="s">
        <v>1195</v>
      </c>
      <c r="H529" t="s">
        <v>40</v>
      </c>
      <c r="I529" t="s">
        <v>29</v>
      </c>
      <c r="J529" t="s">
        <v>29</v>
      </c>
      <c r="K529">
        <v>3</v>
      </c>
      <c r="L529" t="s">
        <v>1108</v>
      </c>
      <c r="M529" t="s">
        <v>1805</v>
      </c>
      <c r="N529" t="s">
        <v>37</v>
      </c>
      <c r="O529" t="s">
        <v>48</v>
      </c>
      <c r="P529" t="s">
        <v>1728</v>
      </c>
      <c r="Q529" t="s">
        <v>1806</v>
      </c>
      <c r="R529" t="s">
        <v>748</v>
      </c>
      <c r="S529" t="s">
        <v>25</v>
      </c>
      <c r="T529" t="s">
        <v>27</v>
      </c>
      <c r="U529" t="s">
        <v>30</v>
      </c>
      <c r="V529" t="s">
        <v>984</v>
      </c>
      <c r="W529" t="s">
        <v>1037</v>
      </c>
      <c r="X529" t="s">
        <v>1037</v>
      </c>
    </row>
    <row r="530" spans="1:24" x14ac:dyDescent="0.2">
      <c r="A530" s="25">
        <v>44317</v>
      </c>
      <c r="B530" t="s">
        <v>1711</v>
      </c>
      <c r="C530" t="s">
        <v>1100</v>
      </c>
      <c r="D530" t="s">
        <v>1962</v>
      </c>
      <c r="E530" t="s">
        <v>1712</v>
      </c>
      <c r="F530" t="s">
        <v>26</v>
      </c>
      <c r="G530" t="s">
        <v>1195</v>
      </c>
      <c r="H530" t="s">
        <v>28</v>
      </c>
      <c r="I530" t="s">
        <v>32</v>
      </c>
      <c r="J530" t="s">
        <v>29</v>
      </c>
      <c r="K530">
        <v>3</v>
      </c>
      <c r="L530" t="s">
        <v>1108</v>
      </c>
      <c r="M530" t="s">
        <v>1805</v>
      </c>
      <c r="N530" t="s">
        <v>37</v>
      </c>
      <c r="O530" t="s">
        <v>48</v>
      </c>
      <c r="P530" t="s">
        <v>1728</v>
      </c>
      <c r="Q530" t="s">
        <v>1806</v>
      </c>
      <c r="R530" t="s">
        <v>748</v>
      </c>
      <c r="S530" t="s">
        <v>25</v>
      </c>
      <c r="T530" t="s">
        <v>27</v>
      </c>
      <c r="U530" t="s">
        <v>30</v>
      </c>
      <c r="V530" t="s">
        <v>984</v>
      </c>
      <c r="W530" t="s">
        <v>1010</v>
      </c>
      <c r="X530" t="s">
        <v>1010</v>
      </c>
    </row>
    <row r="531" spans="1:24" x14ac:dyDescent="0.2">
      <c r="A531" s="25">
        <v>44317</v>
      </c>
      <c r="B531" t="s">
        <v>1713</v>
      </c>
      <c r="C531" t="s">
        <v>1100</v>
      </c>
      <c r="D531" t="s">
        <v>1963</v>
      </c>
      <c r="E531" t="s">
        <v>1714</v>
      </c>
      <c r="F531" t="s">
        <v>26</v>
      </c>
      <c r="G531" t="s">
        <v>1195</v>
      </c>
      <c r="H531" t="s">
        <v>28</v>
      </c>
      <c r="I531" t="s">
        <v>32</v>
      </c>
      <c r="J531" t="s">
        <v>29</v>
      </c>
      <c r="K531">
        <v>3</v>
      </c>
      <c r="L531" t="s">
        <v>1108</v>
      </c>
      <c r="M531" t="s">
        <v>1805</v>
      </c>
      <c r="N531" t="s">
        <v>37</v>
      </c>
      <c r="O531" t="s">
        <v>48</v>
      </c>
      <c r="P531" t="s">
        <v>1728</v>
      </c>
      <c r="Q531" t="s">
        <v>1806</v>
      </c>
      <c r="R531" t="s">
        <v>748</v>
      </c>
      <c r="S531" t="s">
        <v>25</v>
      </c>
      <c r="T531" t="s">
        <v>27</v>
      </c>
      <c r="U531" t="s">
        <v>30</v>
      </c>
      <c r="V531" t="s">
        <v>984</v>
      </c>
      <c r="W531" t="s">
        <v>1744</v>
      </c>
      <c r="X531" t="s">
        <v>1744</v>
      </c>
    </row>
    <row r="532" spans="1:24" x14ac:dyDescent="0.2">
      <c r="A532" s="25">
        <v>44317</v>
      </c>
      <c r="B532" t="s">
        <v>1715</v>
      </c>
      <c r="C532" t="s">
        <v>1100</v>
      </c>
      <c r="D532" t="s">
        <v>1964</v>
      </c>
      <c r="E532" t="s">
        <v>1716</v>
      </c>
      <c r="F532" t="s">
        <v>26</v>
      </c>
      <c r="G532" t="s">
        <v>1195</v>
      </c>
      <c r="H532" t="s">
        <v>40</v>
      </c>
      <c r="I532" t="s">
        <v>29</v>
      </c>
      <c r="J532" t="s">
        <v>29</v>
      </c>
      <c r="K532">
        <v>3</v>
      </c>
      <c r="L532" t="s">
        <v>1108</v>
      </c>
      <c r="M532" t="s">
        <v>1805</v>
      </c>
      <c r="N532" t="s">
        <v>37</v>
      </c>
      <c r="O532" t="s">
        <v>48</v>
      </c>
      <c r="P532" t="s">
        <v>1728</v>
      </c>
      <c r="Q532" t="s">
        <v>1807</v>
      </c>
      <c r="R532" t="s">
        <v>748</v>
      </c>
      <c r="S532" t="s">
        <v>25</v>
      </c>
      <c r="T532" t="s">
        <v>27</v>
      </c>
      <c r="U532" t="s">
        <v>30</v>
      </c>
      <c r="V532" t="s">
        <v>984</v>
      </c>
      <c r="W532" t="s">
        <v>1010</v>
      </c>
      <c r="X532" t="s">
        <v>1010</v>
      </c>
    </row>
    <row r="533" spans="1:24" x14ac:dyDescent="0.2">
      <c r="A533" s="25">
        <v>44317</v>
      </c>
      <c r="B533" t="s">
        <v>1717</v>
      </c>
      <c r="C533" t="s">
        <v>1100</v>
      </c>
      <c r="D533" t="s">
        <v>1965</v>
      </c>
      <c r="E533" t="s">
        <v>1718</v>
      </c>
      <c r="F533" t="s">
        <v>26</v>
      </c>
      <c r="G533" t="s">
        <v>1195</v>
      </c>
      <c r="H533" t="s">
        <v>28</v>
      </c>
      <c r="I533" t="s">
        <v>32</v>
      </c>
      <c r="J533" t="s">
        <v>29</v>
      </c>
      <c r="K533">
        <v>3</v>
      </c>
      <c r="L533" t="s">
        <v>1108</v>
      </c>
      <c r="M533" t="s">
        <v>1805</v>
      </c>
      <c r="N533" t="s">
        <v>37</v>
      </c>
      <c r="O533" t="s">
        <v>48</v>
      </c>
      <c r="P533" t="s">
        <v>1728</v>
      </c>
      <c r="Q533" t="s">
        <v>1807</v>
      </c>
      <c r="R533" t="s">
        <v>744</v>
      </c>
      <c r="S533" t="s">
        <v>25</v>
      </c>
      <c r="T533" t="s">
        <v>27</v>
      </c>
      <c r="U533" t="s">
        <v>30</v>
      </c>
      <c r="V533" t="s">
        <v>984</v>
      </c>
      <c r="W533" t="s">
        <v>1010</v>
      </c>
      <c r="X533" t="s">
        <v>1010</v>
      </c>
    </row>
    <row r="534" spans="1:24" x14ac:dyDescent="0.2">
      <c r="A534" s="25">
        <v>45444</v>
      </c>
      <c r="B534" t="s">
        <v>1719</v>
      </c>
      <c r="C534" t="s">
        <v>1100</v>
      </c>
      <c r="D534" t="s">
        <v>1966</v>
      </c>
      <c r="E534" t="s">
        <v>1720</v>
      </c>
      <c r="F534" t="s">
        <v>26</v>
      </c>
      <c r="G534" t="s">
        <v>1195</v>
      </c>
      <c r="H534" t="s">
        <v>28</v>
      </c>
      <c r="I534" t="s">
        <v>32</v>
      </c>
      <c r="J534" t="s">
        <v>29</v>
      </c>
      <c r="K534">
        <v>3</v>
      </c>
      <c r="L534" t="s">
        <v>1108</v>
      </c>
      <c r="M534" t="s">
        <v>1805</v>
      </c>
      <c r="N534" t="s">
        <v>37</v>
      </c>
      <c r="O534" t="s">
        <v>48</v>
      </c>
      <c r="P534" t="s">
        <v>1728</v>
      </c>
      <c r="Q534" t="s">
        <v>1806</v>
      </c>
      <c r="R534" t="s">
        <v>748</v>
      </c>
      <c r="S534" t="s">
        <v>25</v>
      </c>
      <c r="T534" t="s">
        <v>27</v>
      </c>
      <c r="U534" t="s">
        <v>30</v>
      </c>
      <c r="V534" t="s">
        <v>984</v>
      </c>
      <c r="W534" t="s">
        <v>1744</v>
      </c>
      <c r="X534" t="s">
        <v>1744</v>
      </c>
    </row>
    <row r="535" spans="1:24" x14ac:dyDescent="0.2">
      <c r="A535" s="25">
        <v>44317</v>
      </c>
      <c r="B535" t="s">
        <v>1721</v>
      </c>
      <c r="C535" t="s">
        <v>1100</v>
      </c>
      <c r="D535" t="s">
        <v>1722</v>
      </c>
      <c r="E535" t="s">
        <v>1723</v>
      </c>
      <c r="F535" t="s">
        <v>26</v>
      </c>
      <c r="G535" t="s">
        <v>1195</v>
      </c>
      <c r="H535" t="s">
        <v>28</v>
      </c>
      <c r="I535" t="s">
        <v>32</v>
      </c>
      <c r="J535" t="s">
        <v>29</v>
      </c>
      <c r="K535">
        <v>3</v>
      </c>
      <c r="L535" t="s">
        <v>1108</v>
      </c>
      <c r="M535" t="s">
        <v>1805</v>
      </c>
      <c r="N535" t="s">
        <v>37</v>
      </c>
      <c r="O535" t="s">
        <v>48</v>
      </c>
      <c r="P535" t="s">
        <v>1728</v>
      </c>
      <c r="Q535" t="s">
        <v>1806</v>
      </c>
      <c r="R535" t="s">
        <v>748</v>
      </c>
      <c r="S535" t="s">
        <v>25</v>
      </c>
      <c r="T535" t="s">
        <v>27</v>
      </c>
      <c r="U535" t="s">
        <v>30</v>
      </c>
      <c r="V535" t="s">
        <v>984</v>
      </c>
      <c r="W535" t="s">
        <v>1744</v>
      </c>
      <c r="X535" t="s">
        <v>1744</v>
      </c>
    </row>
    <row r="536" spans="1:24" x14ac:dyDescent="0.2">
      <c r="A536" s="25">
        <v>44317</v>
      </c>
      <c r="B536" t="s">
        <v>2395</v>
      </c>
      <c r="C536" t="s">
        <v>1100</v>
      </c>
      <c r="D536" t="s">
        <v>1724</v>
      </c>
      <c r="E536" t="s">
        <v>1725</v>
      </c>
      <c r="F536" t="s">
        <v>26</v>
      </c>
      <c r="G536" t="s">
        <v>722</v>
      </c>
      <c r="H536" t="s">
        <v>40</v>
      </c>
      <c r="I536" t="s">
        <v>29</v>
      </c>
      <c r="J536" t="s">
        <v>29</v>
      </c>
      <c r="K536">
        <v>3</v>
      </c>
      <c r="L536" t="s">
        <v>1108</v>
      </c>
      <c r="M536" t="s">
        <v>1805</v>
      </c>
      <c r="N536" t="s">
        <v>37</v>
      </c>
      <c r="O536" t="s">
        <v>1808</v>
      </c>
      <c r="P536" t="s">
        <v>1728</v>
      </c>
      <c r="Q536" t="s">
        <v>1806</v>
      </c>
      <c r="R536" t="s">
        <v>748</v>
      </c>
      <c r="S536" t="s">
        <v>25</v>
      </c>
      <c r="T536" t="s">
        <v>27</v>
      </c>
      <c r="U536" t="s">
        <v>30</v>
      </c>
      <c r="V536" t="s">
        <v>984</v>
      </c>
      <c r="W536" t="s">
        <v>1010</v>
      </c>
      <c r="X536" t="s">
        <v>1010</v>
      </c>
    </row>
    <row r="537" spans="1:24" x14ac:dyDescent="0.2">
      <c r="A537" s="25">
        <v>44317</v>
      </c>
      <c r="B537" t="s">
        <v>2396</v>
      </c>
      <c r="C537" t="s">
        <v>1100</v>
      </c>
      <c r="D537" t="s">
        <v>1726</v>
      </c>
      <c r="E537" t="s">
        <v>1725</v>
      </c>
      <c r="F537" t="s">
        <v>52</v>
      </c>
      <c r="G537" t="s">
        <v>995</v>
      </c>
      <c r="H537" t="s">
        <v>28</v>
      </c>
      <c r="I537" t="s">
        <v>29</v>
      </c>
      <c r="J537" t="s">
        <v>34</v>
      </c>
      <c r="K537">
        <v>2</v>
      </c>
      <c r="L537" t="s">
        <v>1103</v>
      </c>
      <c r="M537" t="s">
        <v>1805</v>
      </c>
      <c r="N537" t="s">
        <v>37</v>
      </c>
      <c r="O537" t="s">
        <v>1808</v>
      </c>
      <c r="P537" t="s">
        <v>1728</v>
      </c>
      <c r="Q537" t="s">
        <v>1806</v>
      </c>
      <c r="R537" t="s">
        <v>21</v>
      </c>
      <c r="S537" t="s">
        <v>25</v>
      </c>
      <c r="T537" t="s">
        <v>27</v>
      </c>
      <c r="U537" t="s">
        <v>30</v>
      </c>
      <c r="V537" t="s">
        <v>984</v>
      </c>
      <c r="W537" t="s">
        <v>1010</v>
      </c>
      <c r="X537" t="s">
        <v>1010</v>
      </c>
    </row>
    <row r="538" spans="1:24" x14ac:dyDescent="0.2">
      <c r="A538" s="25">
        <v>45469</v>
      </c>
      <c r="B538" t="s">
        <v>2397</v>
      </c>
      <c r="C538" t="s">
        <v>1179</v>
      </c>
      <c r="D538" t="s">
        <v>1809</v>
      </c>
      <c r="E538" t="s">
        <v>1810</v>
      </c>
      <c r="F538" t="s">
        <v>26</v>
      </c>
      <c r="G538" t="s">
        <v>1811</v>
      </c>
      <c r="H538" t="s">
        <v>31</v>
      </c>
      <c r="I538" t="s">
        <v>34</v>
      </c>
      <c r="J538" t="s">
        <v>34</v>
      </c>
      <c r="K538">
        <v>1</v>
      </c>
      <c r="L538" t="s">
        <v>2468</v>
      </c>
      <c r="M538" t="s">
        <v>1881</v>
      </c>
      <c r="N538" t="s">
        <v>1882</v>
      </c>
      <c r="O538" t="s">
        <v>1883</v>
      </c>
      <c r="P538" t="s">
        <v>1884</v>
      </c>
      <c r="Q538" t="s">
        <v>1885</v>
      </c>
      <c r="R538" t="s">
        <v>744</v>
      </c>
      <c r="S538" t="s">
        <v>25</v>
      </c>
      <c r="T538" t="s">
        <v>27</v>
      </c>
      <c r="U538" t="s">
        <v>35</v>
      </c>
      <c r="V538" t="s">
        <v>726</v>
      </c>
      <c r="W538" t="s">
        <v>1037</v>
      </c>
      <c r="X538" t="s">
        <v>1037</v>
      </c>
    </row>
    <row r="539" spans="1:24" x14ac:dyDescent="0.2">
      <c r="A539" s="25">
        <v>45852</v>
      </c>
      <c r="B539" t="s">
        <v>2398</v>
      </c>
      <c r="C539" t="s">
        <v>1179</v>
      </c>
      <c r="D539" t="s">
        <v>1812</v>
      </c>
      <c r="E539" t="s">
        <v>1813</v>
      </c>
      <c r="F539" t="s">
        <v>26</v>
      </c>
      <c r="G539" t="s">
        <v>1811</v>
      </c>
      <c r="H539" t="s">
        <v>31</v>
      </c>
      <c r="I539" t="s">
        <v>34</v>
      </c>
      <c r="J539" t="s">
        <v>34</v>
      </c>
      <c r="K539">
        <v>1</v>
      </c>
      <c r="L539" t="s">
        <v>2468</v>
      </c>
      <c r="M539" t="s">
        <v>1881</v>
      </c>
      <c r="N539" t="s">
        <v>1882</v>
      </c>
      <c r="O539" t="s">
        <v>1883</v>
      </c>
      <c r="P539" t="s">
        <v>1884</v>
      </c>
      <c r="Q539" t="s">
        <v>1885</v>
      </c>
      <c r="R539" t="s">
        <v>744</v>
      </c>
      <c r="S539" t="s">
        <v>25</v>
      </c>
      <c r="T539" t="s">
        <v>27</v>
      </c>
      <c r="U539" t="s">
        <v>35</v>
      </c>
      <c r="V539" t="s">
        <v>726</v>
      </c>
      <c r="W539" t="s">
        <v>1037</v>
      </c>
      <c r="X539" t="s">
        <v>1037</v>
      </c>
    </row>
    <row r="540" spans="1:24" x14ac:dyDescent="0.2">
      <c r="A540" s="25">
        <v>45852</v>
      </c>
      <c r="B540" t="s">
        <v>2399</v>
      </c>
      <c r="C540" t="s">
        <v>1179</v>
      </c>
      <c r="D540" t="s">
        <v>1814</v>
      </c>
      <c r="E540" t="s">
        <v>1815</v>
      </c>
      <c r="F540" t="s">
        <v>26</v>
      </c>
      <c r="G540" t="s">
        <v>1811</v>
      </c>
      <c r="H540" t="s">
        <v>31</v>
      </c>
      <c r="I540" t="s">
        <v>34</v>
      </c>
      <c r="J540" t="s">
        <v>34</v>
      </c>
      <c r="K540">
        <v>1</v>
      </c>
      <c r="L540" t="s">
        <v>2468</v>
      </c>
      <c r="M540" t="s">
        <v>1881</v>
      </c>
      <c r="N540" t="s">
        <v>1882</v>
      </c>
      <c r="O540" t="s">
        <v>1883</v>
      </c>
      <c r="P540" t="s">
        <v>1884</v>
      </c>
      <c r="Q540" t="s">
        <v>1886</v>
      </c>
      <c r="R540" t="s">
        <v>744</v>
      </c>
      <c r="S540" t="s">
        <v>25</v>
      </c>
      <c r="T540" t="s">
        <v>27</v>
      </c>
      <c r="U540" t="s">
        <v>35</v>
      </c>
      <c r="V540" t="s">
        <v>726</v>
      </c>
      <c r="W540" t="s">
        <v>1037</v>
      </c>
      <c r="X540" t="s">
        <v>1037</v>
      </c>
    </row>
    <row r="541" spans="1:24" x14ac:dyDescent="0.2">
      <c r="A541" s="25">
        <v>45852</v>
      </c>
      <c r="B541" t="s">
        <v>2400</v>
      </c>
      <c r="C541" t="s">
        <v>1179</v>
      </c>
      <c r="D541" t="s">
        <v>1816</v>
      </c>
      <c r="E541" t="s">
        <v>1817</v>
      </c>
      <c r="F541" t="s">
        <v>26</v>
      </c>
      <c r="G541" t="s">
        <v>1811</v>
      </c>
      <c r="H541" t="s">
        <v>31</v>
      </c>
      <c r="I541" t="s">
        <v>34</v>
      </c>
      <c r="J541" t="s">
        <v>34</v>
      </c>
      <c r="K541">
        <v>1</v>
      </c>
      <c r="L541" t="s">
        <v>2468</v>
      </c>
      <c r="M541" t="s">
        <v>1881</v>
      </c>
      <c r="N541" t="s">
        <v>1882</v>
      </c>
      <c r="O541" t="s">
        <v>1883</v>
      </c>
      <c r="P541" t="s">
        <v>33</v>
      </c>
      <c r="Q541" t="s">
        <v>1887</v>
      </c>
      <c r="R541" t="s">
        <v>744</v>
      </c>
      <c r="S541" t="s">
        <v>25</v>
      </c>
      <c r="T541" t="s">
        <v>27</v>
      </c>
      <c r="U541" t="s">
        <v>35</v>
      </c>
      <c r="V541" t="s">
        <v>726</v>
      </c>
      <c r="W541" t="s">
        <v>1037</v>
      </c>
      <c r="X541" t="s">
        <v>1037</v>
      </c>
    </row>
    <row r="542" spans="1:24" x14ac:dyDescent="0.2">
      <c r="A542" s="25">
        <v>45469</v>
      </c>
      <c r="B542" t="s">
        <v>2401</v>
      </c>
      <c r="C542" t="s">
        <v>1179</v>
      </c>
      <c r="D542" t="s">
        <v>1818</v>
      </c>
      <c r="E542" t="s">
        <v>1819</v>
      </c>
      <c r="F542" t="s">
        <v>26</v>
      </c>
      <c r="G542" t="s">
        <v>1820</v>
      </c>
      <c r="H542" t="s">
        <v>40</v>
      </c>
      <c r="I542" t="s">
        <v>29</v>
      </c>
      <c r="J542" t="s">
        <v>34</v>
      </c>
      <c r="K542">
        <v>3</v>
      </c>
      <c r="L542" t="s">
        <v>1108</v>
      </c>
      <c r="M542" t="s">
        <v>1881</v>
      </c>
      <c r="N542" t="s">
        <v>1882</v>
      </c>
      <c r="O542" t="s">
        <v>1881</v>
      </c>
      <c r="P542" t="s">
        <v>21</v>
      </c>
      <c r="Q542" t="s">
        <v>21</v>
      </c>
      <c r="R542" t="s">
        <v>748</v>
      </c>
      <c r="S542" t="s">
        <v>25</v>
      </c>
      <c r="T542" t="s">
        <v>27</v>
      </c>
      <c r="U542" t="s">
        <v>30</v>
      </c>
      <c r="V542" t="s">
        <v>740</v>
      </c>
      <c r="W542" t="s">
        <v>1032</v>
      </c>
      <c r="X542" t="s">
        <v>1032</v>
      </c>
    </row>
    <row r="543" spans="1:24" x14ac:dyDescent="0.2">
      <c r="A543" s="25">
        <v>45469</v>
      </c>
      <c r="B543" t="s">
        <v>2402</v>
      </c>
      <c r="C543" t="s">
        <v>1179</v>
      </c>
      <c r="D543" t="s">
        <v>1821</v>
      </c>
      <c r="E543" t="s">
        <v>1822</v>
      </c>
      <c r="F543" t="s">
        <v>26</v>
      </c>
      <c r="G543" t="s">
        <v>1823</v>
      </c>
      <c r="H543" t="s">
        <v>31</v>
      </c>
      <c r="I543" t="s">
        <v>34</v>
      </c>
      <c r="J543" t="s">
        <v>34</v>
      </c>
      <c r="K543">
        <v>1</v>
      </c>
      <c r="L543" t="s">
        <v>2468</v>
      </c>
      <c r="M543" t="s">
        <v>1881</v>
      </c>
      <c r="N543" t="s">
        <v>1882</v>
      </c>
      <c r="O543" t="s">
        <v>1883</v>
      </c>
      <c r="P543" t="s">
        <v>148</v>
      </c>
      <c r="Q543" t="s">
        <v>1888</v>
      </c>
      <c r="R543" t="s">
        <v>21</v>
      </c>
      <c r="S543" t="s">
        <v>25</v>
      </c>
      <c r="T543" t="s">
        <v>27</v>
      </c>
      <c r="U543" t="s">
        <v>35</v>
      </c>
      <c r="V543" t="s">
        <v>726</v>
      </c>
      <c r="W543" t="s">
        <v>1037</v>
      </c>
      <c r="X543" t="s">
        <v>1037</v>
      </c>
    </row>
    <row r="544" spans="1:24" x14ac:dyDescent="0.2">
      <c r="A544" s="25">
        <v>45469</v>
      </c>
      <c r="B544" t="s">
        <v>2403</v>
      </c>
      <c r="C544" t="s">
        <v>1179</v>
      </c>
      <c r="D544" t="s">
        <v>1824</v>
      </c>
      <c r="E544" t="s">
        <v>1825</v>
      </c>
      <c r="F544" t="s">
        <v>38</v>
      </c>
      <c r="G544" t="s">
        <v>1820</v>
      </c>
      <c r="H544" t="s">
        <v>40</v>
      </c>
      <c r="I544" t="s">
        <v>32</v>
      </c>
      <c r="J544" t="s">
        <v>29</v>
      </c>
      <c r="K544">
        <v>3</v>
      </c>
      <c r="L544" t="s">
        <v>1108</v>
      </c>
      <c r="M544" t="s">
        <v>1881</v>
      </c>
      <c r="N544" t="s">
        <v>1882</v>
      </c>
      <c r="O544" t="s">
        <v>1881</v>
      </c>
      <c r="P544" t="s">
        <v>148</v>
      </c>
      <c r="Q544" t="s">
        <v>1889</v>
      </c>
      <c r="R544" t="s">
        <v>1185</v>
      </c>
      <c r="S544" t="s">
        <v>841</v>
      </c>
      <c r="T544" t="s">
        <v>27</v>
      </c>
      <c r="U544" t="s">
        <v>30</v>
      </c>
      <c r="V544" t="s">
        <v>740</v>
      </c>
    </row>
    <row r="545" spans="1:24" x14ac:dyDescent="0.2">
      <c r="A545" s="25">
        <v>45469</v>
      </c>
      <c r="B545" t="s">
        <v>2404</v>
      </c>
      <c r="C545" t="s">
        <v>1179</v>
      </c>
      <c r="D545" t="s">
        <v>1826</v>
      </c>
      <c r="E545" t="s">
        <v>1827</v>
      </c>
      <c r="F545" t="s">
        <v>38</v>
      </c>
      <c r="G545" t="s">
        <v>1820</v>
      </c>
      <c r="H545" t="s">
        <v>40</v>
      </c>
      <c r="I545" t="s">
        <v>32</v>
      </c>
      <c r="J545" t="s">
        <v>29</v>
      </c>
      <c r="K545">
        <v>3</v>
      </c>
      <c r="L545" t="s">
        <v>1108</v>
      </c>
      <c r="M545" t="s">
        <v>1881</v>
      </c>
      <c r="N545" t="s">
        <v>1882</v>
      </c>
      <c r="O545" t="s">
        <v>1881</v>
      </c>
      <c r="P545" t="s">
        <v>148</v>
      </c>
      <c r="Q545" t="s">
        <v>1889</v>
      </c>
      <c r="R545" t="s">
        <v>1185</v>
      </c>
      <c r="S545" t="s">
        <v>841</v>
      </c>
      <c r="T545" t="s">
        <v>27</v>
      </c>
      <c r="U545" t="s">
        <v>30</v>
      </c>
      <c r="V545" t="s">
        <v>740</v>
      </c>
    </row>
    <row r="546" spans="1:24" x14ac:dyDescent="0.2">
      <c r="A546" s="25">
        <v>45469</v>
      </c>
      <c r="B546" t="s">
        <v>2405</v>
      </c>
      <c r="C546" t="s">
        <v>1179</v>
      </c>
      <c r="D546" t="s">
        <v>1828</v>
      </c>
      <c r="E546" t="s">
        <v>1829</v>
      </c>
      <c r="F546" t="s">
        <v>38</v>
      </c>
      <c r="G546" t="s">
        <v>1820</v>
      </c>
      <c r="H546" t="s">
        <v>40</v>
      </c>
      <c r="I546" t="s">
        <v>32</v>
      </c>
      <c r="J546" t="s">
        <v>29</v>
      </c>
      <c r="K546">
        <v>3</v>
      </c>
      <c r="L546" t="s">
        <v>1108</v>
      </c>
      <c r="M546" t="s">
        <v>1881</v>
      </c>
      <c r="N546" t="s">
        <v>1882</v>
      </c>
      <c r="O546" t="s">
        <v>1881</v>
      </c>
      <c r="P546" t="s">
        <v>148</v>
      </c>
      <c r="Q546" t="s">
        <v>1889</v>
      </c>
      <c r="R546" t="s">
        <v>1185</v>
      </c>
      <c r="S546" t="s">
        <v>841</v>
      </c>
      <c r="T546" t="s">
        <v>27</v>
      </c>
      <c r="U546" t="s">
        <v>30</v>
      </c>
      <c r="V546" t="s">
        <v>740</v>
      </c>
    </row>
    <row r="547" spans="1:24" x14ac:dyDescent="0.2">
      <c r="A547" s="25">
        <v>45469</v>
      </c>
      <c r="B547" t="s">
        <v>2406</v>
      </c>
      <c r="C547" t="s">
        <v>1179</v>
      </c>
      <c r="D547" t="s">
        <v>1830</v>
      </c>
      <c r="E547" t="s">
        <v>1831</v>
      </c>
      <c r="F547" t="s">
        <v>38</v>
      </c>
      <c r="G547" t="s">
        <v>1820</v>
      </c>
      <c r="H547" t="s">
        <v>40</v>
      </c>
      <c r="I547" t="s">
        <v>32</v>
      </c>
      <c r="J547" t="s">
        <v>29</v>
      </c>
      <c r="K547">
        <v>3</v>
      </c>
      <c r="L547" t="s">
        <v>1108</v>
      </c>
      <c r="M547" t="s">
        <v>1890</v>
      </c>
      <c r="N547" t="s">
        <v>1882</v>
      </c>
      <c r="O547" t="s">
        <v>1881</v>
      </c>
      <c r="P547" t="s">
        <v>148</v>
      </c>
      <c r="Q547" t="s">
        <v>1889</v>
      </c>
      <c r="R547" t="s">
        <v>1185</v>
      </c>
      <c r="S547" t="s">
        <v>841</v>
      </c>
      <c r="T547" t="s">
        <v>27</v>
      </c>
      <c r="U547" t="s">
        <v>30</v>
      </c>
      <c r="V547" t="s">
        <v>740</v>
      </c>
    </row>
    <row r="548" spans="1:24" x14ac:dyDescent="0.2">
      <c r="A548" s="25">
        <v>45469</v>
      </c>
      <c r="B548" t="s">
        <v>2407</v>
      </c>
      <c r="C548" t="s">
        <v>1179</v>
      </c>
      <c r="D548" t="s">
        <v>1832</v>
      </c>
      <c r="E548" t="s">
        <v>1833</v>
      </c>
      <c r="F548" t="s">
        <v>38</v>
      </c>
      <c r="G548" t="s">
        <v>1820</v>
      </c>
      <c r="H548" t="s">
        <v>40</v>
      </c>
      <c r="I548" t="s">
        <v>32</v>
      </c>
      <c r="J548" t="s">
        <v>29</v>
      </c>
      <c r="K548">
        <v>3</v>
      </c>
      <c r="L548" t="s">
        <v>1108</v>
      </c>
      <c r="M548" t="s">
        <v>1881</v>
      </c>
      <c r="N548" t="s">
        <v>1882</v>
      </c>
      <c r="O548" t="s">
        <v>1881</v>
      </c>
      <c r="P548" t="s">
        <v>148</v>
      </c>
      <c r="Q548" t="s">
        <v>1889</v>
      </c>
      <c r="R548" t="s">
        <v>1185</v>
      </c>
      <c r="S548" t="s">
        <v>841</v>
      </c>
      <c r="T548" t="s">
        <v>27</v>
      </c>
      <c r="U548" t="s">
        <v>30</v>
      </c>
      <c r="V548" t="s">
        <v>740</v>
      </c>
    </row>
    <row r="549" spans="1:24" x14ac:dyDescent="0.2">
      <c r="A549" s="25">
        <v>45469</v>
      </c>
      <c r="B549" t="s">
        <v>2408</v>
      </c>
      <c r="C549" t="s">
        <v>1179</v>
      </c>
      <c r="D549" t="s">
        <v>1834</v>
      </c>
      <c r="E549" t="s">
        <v>1835</v>
      </c>
      <c r="F549" t="s">
        <v>38</v>
      </c>
      <c r="G549" t="s">
        <v>1820</v>
      </c>
      <c r="H549" t="s">
        <v>40</v>
      </c>
      <c r="I549" t="s">
        <v>32</v>
      </c>
      <c r="J549" t="s">
        <v>29</v>
      </c>
      <c r="K549">
        <v>3</v>
      </c>
      <c r="L549" t="s">
        <v>1108</v>
      </c>
      <c r="M549" t="s">
        <v>1881</v>
      </c>
      <c r="N549" t="s">
        <v>1882</v>
      </c>
      <c r="O549" t="s">
        <v>1881</v>
      </c>
      <c r="P549" t="s">
        <v>148</v>
      </c>
      <c r="Q549" t="s">
        <v>1889</v>
      </c>
      <c r="R549" t="s">
        <v>1185</v>
      </c>
      <c r="S549" t="s">
        <v>841</v>
      </c>
      <c r="T549" t="s">
        <v>27</v>
      </c>
      <c r="U549" t="s">
        <v>30</v>
      </c>
      <c r="V549" t="s">
        <v>740</v>
      </c>
    </row>
    <row r="550" spans="1:24" x14ac:dyDescent="0.2">
      <c r="A550" s="25">
        <v>45469</v>
      </c>
      <c r="B550" t="s">
        <v>2409</v>
      </c>
      <c r="C550" t="s">
        <v>1179</v>
      </c>
      <c r="D550" t="s">
        <v>1836</v>
      </c>
      <c r="E550" t="s">
        <v>1835</v>
      </c>
      <c r="F550" t="s">
        <v>38</v>
      </c>
      <c r="G550" t="s">
        <v>1820</v>
      </c>
      <c r="H550" t="s">
        <v>40</v>
      </c>
      <c r="I550" t="s">
        <v>32</v>
      </c>
      <c r="J550" t="s">
        <v>29</v>
      </c>
      <c r="K550">
        <v>3</v>
      </c>
      <c r="L550" t="s">
        <v>1108</v>
      </c>
      <c r="M550" t="s">
        <v>1881</v>
      </c>
      <c r="N550" t="s">
        <v>1882</v>
      </c>
      <c r="O550" t="s">
        <v>1881</v>
      </c>
      <c r="P550" t="s">
        <v>148</v>
      </c>
      <c r="Q550" t="s">
        <v>1889</v>
      </c>
      <c r="R550" t="s">
        <v>1185</v>
      </c>
      <c r="S550" t="s">
        <v>841</v>
      </c>
      <c r="T550" t="s">
        <v>27</v>
      </c>
      <c r="U550" t="s">
        <v>30</v>
      </c>
      <c r="V550" t="s">
        <v>740</v>
      </c>
    </row>
    <row r="551" spans="1:24" x14ac:dyDescent="0.2">
      <c r="A551" s="25">
        <v>45469</v>
      </c>
      <c r="B551" t="s">
        <v>2410</v>
      </c>
      <c r="C551" t="s">
        <v>1179</v>
      </c>
      <c r="D551" t="s">
        <v>1837</v>
      </c>
      <c r="E551" t="s">
        <v>1838</v>
      </c>
      <c r="F551" t="s">
        <v>44</v>
      </c>
      <c r="G551" t="s">
        <v>1839</v>
      </c>
      <c r="H551" t="s">
        <v>28</v>
      </c>
      <c r="I551" t="s">
        <v>32</v>
      </c>
      <c r="J551" t="s">
        <v>32</v>
      </c>
      <c r="K551">
        <v>2</v>
      </c>
      <c r="L551" t="s">
        <v>1103</v>
      </c>
      <c r="M551" t="s">
        <v>1881</v>
      </c>
      <c r="N551" t="s">
        <v>1882</v>
      </c>
      <c r="O551" t="s">
        <v>1881</v>
      </c>
      <c r="P551" t="s">
        <v>21</v>
      </c>
      <c r="Q551" t="s">
        <v>21</v>
      </c>
      <c r="R551" t="s">
        <v>21</v>
      </c>
      <c r="S551" t="s">
        <v>25</v>
      </c>
      <c r="T551" t="s">
        <v>27</v>
      </c>
      <c r="U551" t="s">
        <v>30</v>
      </c>
      <c r="V551" t="s">
        <v>984</v>
      </c>
      <c r="W551" t="s">
        <v>741</v>
      </c>
      <c r="X551" t="s">
        <v>742</v>
      </c>
    </row>
    <row r="552" spans="1:24" x14ac:dyDescent="0.2">
      <c r="A552" s="25">
        <v>45469</v>
      </c>
      <c r="B552" t="s">
        <v>2411</v>
      </c>
      <c r="C552" t="s">
        <v>1179</v>
      </c>
      <c r="D552" t="s">
        <v>1840</v>
      </c>
      <c r="E552" t="s">
        <v>1841</v>
      </c>
      <c r="F552" t="s">
        <v>44</v>
      </c>
      <c r="G552" t="s">
        <v>1839</v>
      </c>
      <c r="H552" t="s">
        <v>28</v>
      </c>
      <c r="I552" t="s">
        <v>32</v>
      </c>
      <c r="J552" t="s">
        <v>32</v>
      </c>
      <c r="K552">
        <v>2</v>
      </c>
      <c r="L552" t="s">
        <v>1103</v>
      </c>
      <c r="M552" t="s">
        <v>1881</v>
      </c>
      <c r="N552" t="s">
        <v>1882</v>
      </c>
      <c r="O552" t="s">
        <v>1881</v>
      </c>
      <c r="P552" t="s">
        <v>21</v>
      </c>
      <c r="Q552" t="s">
        <v>21</v>
      </c>
      <c r="R552" t="s">
        <v>21</v>
      </c>
      <c r="S552" t="s">
        <v>25</v>
      </c>
      <c r="T552" t="s">
        <v>27</v>
      </c>
      <c r="U552" t="s">
        <v>30</v>
      </c>
      <c r="V552" t="s">
        <v>984</v>
      </c>
      <c r="W552" t="s">
        <v>741</v>
      </c>
      <c r="X552" t="s">
        <v>742</v>
      </c>
    </row>
    <row r="553" spans="1:24" x14ac:dyDescent="0.2">
      <c r="A553" s="25">
        <v>45469</v>
      </c>
      <c r="B553" t="s">
        <v>2412</v>
      </c>
      <c r="C553" t="s">
        <v>1179</v>
      </c>
      <c r="D553" t="s">
        <v>1842</v>
      </c>
      <c r="E553" t="s">
        <v>1843</v>
      </c>
      <c r="F553" t="s">
        <v>44</v>
      </c>
      <c r="G553" t="s">
        <v>1844</v>
      </c>
      <c r="H553" t="s">
        <v>40</v>
      </c>
      <c r="I553" t="s">
        <v>29</v>
      </c>
      <c r="J553" t="s">
        <v>29</v>
      </c>
      <c r="K553">
        <v>3</v>
      </c>
      <c r="L553" t="s">
        <v>1108</v>
      </c>
      <c r="M553" t="s">
        <v>1881</v>
      </c>
      <c r="N553" t="s">
        <v>1882</v>
      </c>
      <c r="O553" t="s">
        <v>1881</v>
      </c>
      <c r="P553" t="s">
        <v>21</v>
      </c>
      <c r="Q553" t="s">
        <v>21</v>
      </c>
      <c r="R553" t="s">
        <v>21</v>
      </c>
      <c r="S553" t="s">
        <v>25</v>
      </c>
      <c r="T553" t="s">
        <v>27</v>
      </c>
      <c r="U553" t="s">
        <v>30</v>
      </c>
      <c r="V553" t="s">
        <v>740</v>
      </c>
      <c r="W553" t="s">
        <v>741</v>
      </c>
      <c r="X553" t="s">
        <v>742</v>
      </c>
    </row>
    <row r="554" spans="1:24" x14ac:dyDescent="0.2">
      <c r="A554" s="25">
        <v>45852</v>
      </c>
      <c r="B554" t="s">
        <v>2413</v>
      </c>
      <c r="C554" t="s">
        <v>1179</v>
      </c>
      <c r="D554" t="s">
        <v>1845</v>
      </c>
      <c r="E554" t="s">
        <v>1846</v>
      </c>
      <c r="F554" t="s">
        <v>44</v>
      </c>
      <c r="G554" t="s">
        <v>1847</v>
      </c>
      <c r="H554" t="s">
        <v>40</v>
      </c>
      <c r="I554" t="s">
        <v>29</v>
      </c>
      <c r="J554" t="s">
        <v>29</v>
      </c>
      <c r="K554">
        <v>3</v>
      </c>
      <c r="L554" t="s">
        <v>1108</v>
      </c>
      <c r="M554" t="s">
        <v>1881</v>
      </c>
      <c r="N554" t="s">
        <v>1882</v>
      </c>
      <c r="O554" t="s">
        <v>1881</v>
      </c>
      <c r="P554" t="s">
        <v>21</v>
      </c>
      <c r="Q554" t="s">
        <v>21</v>
      </c>
      <c r="R554" t="s">
        <v>21</v>
      </c>
      <c r="S554" t="s">
        <v>25</v>
      </c>
      <c r="T554" t="s">
        <v>27</v>
      </c>
      <c r="U554" t="s">
        <v>30</v>
      </c>
      <c r="V554" t="s">
        <v>740</v>
      </c>
      <c r="W554" t="s">
        <v>741</v>
      </c>
      <c r="X554" t="s">
        <v>742</v>
      </c>
    </row>
    <row r="555" spans="1:24" x14ac:dyDescent="0.2">
      <c r="A555" s="25">
        <v>45852</v>
      </c>
      <c r="B555" t="s">
        <v>2414</v>
      </c>
      <c r="C555" t="s">
        <v>1179</v>
      </c>
      <c r="D555" t="s">
        <v>1848</v>
      </c>
      <c r="E555" t="s">
        <v>1849</v>
      </c>
      <c r="F555" t="s">
        <v>26</v>
      </c>
      <c r="G555" t="s">
        <v>1195</v>
      </c>
      <c r="H555" t="s">
        <v>28</v>
      </c>
      <c r="I555" t="s">
        <v>34</v>
      </c>
      <c r="J555" t="s">
        <v>34</v>
      </c>
      <c r="K555">
        <v>2</v>
      </c>
      <c r="L555" t="s">
        <v>1103</v>
      </c>
      <c r="M555" t="s">
        <v>1881</v>
      </c>
      <c r="N555" t="s">
        <v>37</v>
      </c>
      <c r="O555" t="s">
        <v>1891</v>
      </c>
      <c r="P555" t="s">
        <v>65</v>
      </c>
      <c r="Q555" t="s">
        <v>65</v>
      </c>
      <c r="R555" t="s">
        <v>744</v>
      </c>
      <c r="S555" t="s">
        <v>25</v>
      </c>
      <c r="T555" t="s">
        <v>27</v>
      </c>
      <c r="U555" t="s">
        <v>35</v>
      </c>
      <c r="V555" t="s">
        <v>726</v>
      </c>
    </row>
    <row r="556" spans="1:24" x14ac:dyDescent="0.2">
      <c r="A556" s="25">
        <v>45469</v>
      </c>
      <c r="B556" t="s">
        <v>2415</v>
      </c>
      <c r="C556" t="s">
        <v>1179</v>
      </c>
      <c r="D556" t="s">
        <v>1850</v>
      </c>
      <c r="E556" t="s">
        <v>1851</v>
      </c>
      <c r="F556" t="s">
        <v>26</v>
      </c>
      <c r="G556" t="s">
        <v>1852</v>
      </c>
      <c r="H556" t="s">
        <v>31</v>
      </c>
      <c r="I556" t="s">
        <v>34</v>
      </c>
      <c r="J556" t="s">
        <v>34</v>
      </c>
      <c r="K556">
        <v>1</v>
      </c>
      <c r="L556" t="s">
        <v>2468</v>
      </c>
      <c r="M556" t="s">
        <v>1881</v>
      </c>
      <c r="N556" t="s">
        <v>1882</v>
      </c>
      <c r="O556" t="s">
        <v>1883</v>
      </c>
      <c r="P556" t="s">
        <v>1892</v>
      </c>
      <c r="Q556" t="s">
        <v>1893</v>
      </c>
      <c r="R556" t="s">
        <v>744</v>
      </c>
      <c r="S556" t="s">
        <v>25</v>
      </c>
      <c r="T556" t="s">
        <v>27</v>
      </c>
      <c r="U556" t="s">
        <v>35</v>
      </c>
      <c r="V556" t="s">
        <v>726</v>
      </c>
    </row>
    <row r="557" spans="1:24" x14ac:dyDescent="0.2">
      <c r="A557" s="25">
        <v>45854</v>
      </c>
      <c r="B557" t="s">
        <v>2416</v>
      </c>
      <c r="C557" t="s">
        <v>1179</v>
      </c>
      <c r="D557" t="s">
        <v>1853</v>
      </c>
      <c r="E557" t="s">
        <v>1854</v>
      </c>
      <c r="F557" t="s">
        <v>26</v>
      </c>
      <c r="G557" t="s">
        <v>1820</v>
      </c>
      <c r="H557" t="s">
        <v>40</v>
      </c>
      <c r="I557" t="s">
        <v>29</v>
      </c>
      <c r="J557" t="s">
        <v>34</v>
      </c>
      <c r="K557">
        <v>3</v>
      </c>
      <c r="L557" t="s">
        <v>1108</v>
      </c>
      <c r="M557" t="s">
        <v>1881</v>
      </c>
      <c r="N557" t="s">
        <v>1882</v>
      </c>
      <c r="O557" t="s">
        <v>1882</v>
      </c>
      <c r="P557" t="s">
        <v>1892</v>
      </c>
      <c r="Q557" t="s">
        <v>1893</v>
      </c>
      <c r="R557" t="s">
        <v>744</v>
      </c>
      <c r="S557" t="s">
        <v>25</v>
      </c>
      <c r="T557" t="s">
        <v>27</v>
      </c>
      <c r="U557" t="s">
        <v>35</v>
      </c>
      <c r="V557" t="s">
        <v>740</v>
      </c>
    </row>
    <row r="558" spans="1:24" x14ac:dyDescent="0.2">
      <c r="A558" s="25">
        <v>45469</v>
      </c>
      <c r="B558" t="s">
        <v>2417</v>
      </c>
      <c r="C558" t="s">
        <v>1179</v>
      </c>
      <c r="D558" t="s">
        <v>1855</v>
      </c>
      <c r="E558" t="s">
        <v>1856</v>
      </c>
      <c r="F558" t="s">
        <v>26</v>
      </c>
      <c r="G558" t="s">
        <v>1857</v>
      </c>
      <c r="H558" t="s">
        <v>31</v>
      </c>
      <c r="I558" t="s">
        <v>34</v>
      </c>
      <c r="J558" t="s">
        <v>34</v>
      </c>
      <c r="K558">
        <v>1</v>
      </c>
      <c r="L558" t="s">
        <v>2468</v>
      </c>
      <c r="M558" t="s">
        <v>1894</v>
      </c>
      <c r="N558" t="s">
        <v>1894</v>
      </c>
      <c r="O558" t="s">
        <v>1883</v>
      </c>
      <c r="P558" t="s">
        <v>21</v>
      </c>
      <c r="Q558" t="s">
        <v>21</v>
      </c>
      <c r="R558" t="s">
        <v>748</v>
      </c>
      <c r="S558" t="s">
        <v>25</v>
      </c>
      <c r="T558" t="s">
        <v>27</v>
      </c>
      <c r="U558" t="s">
        <v>35</v>
      </c>
      <c r="V558" t="s">
        <v>726</v>
      </c>
    </row>
    <row r="559" spans="1:24" x14ac:dyDescent="0.2">
      <c r="A559" s="25">
        <v>45855</v>
      </c>
      <c r="B559" t="s">
        <v>2418</v>
      </c>
      <c r="C559" t="s">
        <v>1179</v>
      </c>
      <c r="D559" t="s">
        <v>1858</v>
      </c>
      <c r="E559" t="s">
        <v>1859</v>
      </c>
      <c r="F559" t="s">
        <v>26</v>
      </c>
      <c r="G559" t="s">
        <v>1860</v>
      </c>
      <c r="H559" t="s">
        <v>31</v>
      </c>
      <c r="I559" t="s">
        <v>34</v>
      </c>
      <c r="J559" t="s">
        <v>34</v>
      </c>
      <c r="K559">
        <v>1</v>
      </c>
      <c r="L559" t="s">
        <v>2468</v>
      </c>
      <c r="M559" t="s">
        <v>1894</v>
      </c>
      <c r="N559" t="s">
        <v>1894</v>
      </c>
      <c r="O559" t="s">
        <v>1883</v>
      </c>
      <c r="P559" t="s">
        <v>21</v>
      </c>
      <c r="Q559" t="s">
        <v>21</v>
      </c>
      <c r="R559" t="s">
        <v>748</v>
      </c>
      <c r="S559" t="s">
        <v>25</v>
      </c>
      <c r="T559" t="s">
        <v>27</v>
      </c>
      <c r="U559" t="s">
        <v>35</v>
      </c>
      <c r="V559" t="s">
        <v>726</v>
      </c>
    </row>
    <row r="560" spans="1:24" x14ac:dyDescent="0.2">
      <c r="A560" s="25">
        <v>45855</v>
      </c>
      <c r="B560" t="s">
        <v>2419</v>
      </c>
      <c r="C560" t="s">
        <v>1179</v>
      </c>
      <c r="D560" t="s">
        <v>1861</v>
      </c>
      <c r="E560" t="s">
        <v>1862</v>
      </c>
      <c r="F560" t="s">
        <v>26</v>
      </c>
      <c r="G560" t="s">
        <v>1860</v>
      </c>
      <c r="H560" t="s">
        <v>31</v>
      </c>
      <c r="I560" t="s">
        <v>34</v>
      </c>
      <c r="J560" t="s">
        <v>34</v>
      </c>
      <c r="K560">
        <v>1</v>
      </c>
      <c r="L560" t="s">
        <v>2468</v>
      </c>
      <c r="M560" t="s">
        <v>1894</v>
      </c>
      <c r="N560" t="s">
        <v>1894</v>
      </c>
      <c r="O560" t="s">
        <v>1883</v>
      </c>
      <c r="P560" t="s">
        <v>21</v>
      </c>
      <c r="Q560" t="s">
        <v>21</v>
      </c>
      <c r="R560" t="s">
        <v>748</v>
      </c>
      <c r="S560" t="s">
        <v>25</v>
      </c>
      <c r="T560" t="s">
        <v>27</v>
      </c>
      <c r="U560" t="s">
        <v>35</v>
      </c>
      <c r="V560" t="s">
        <v>726</v>
      </c>
    </row>
    <row r="561" spans="1:25" x14ac:dyDescent="0.2">
      <c r="A561" s="25">
        <v>45855</v>
      </c>
      <c r="B561" t="s">
        <v>2420</v>
      </c>
      <c r="C561" t="s">
        <v>1179</v>
      </c>
      <c r="D561" t="s">
        <v>1863</v>
      </c>
      <c r="E561" t="s">
        <v>1864</v>
      </c>
      <c r="F561" t="s">
        <v>26</v>
      </c>
      <c r="G561" t="s">
        <v>1860</v>
      </c>
      <c r="H561" t="s">
        <v>31</v>
      </c>
      <c r="I561" t="s">
        <v>34</v>
      </c>
      <c r="J561" t="s">
        <v>34</v>
      </c>
      <c r="K561">
        <v>1</v>
      </c>
      <c r="L561" t="s">
        <v>2468</v>
      </c>
      <c r="M561" t="s">
        <v>1894</v>
      </c>
      <c r="N561" t="s">
        <v>1894</v>
      </c>
      <c r="O561" t="s">
        <v>1883</v>
      </c>
      <c r="P561" t="s">
        <v>21</v>
      </c>
      <c r="Q561" t="s">
        <v>21</v>
      </c>
      <c r="R561" t="s">
        <v>748</v>
      </c>
      <c r="S561" t="s">
        <v>25</v>
      </c>
      <c r="T561" t="s">
        <v>27</v>
      </c>
      <c r="U561" t="s">
        <v>35</v>
      </c>
      <c r="V561" t="s">
        <v>726</v>
      </c>
    </row>
    <row r="562" spans="1:25" x14ac:dyDescent="0.2">
      <c r="A562" s="25">
        <v>45855</v>
      </c>
      <c r="B562" t="s">
        <v>2421</v>
      </c>
      <c r="C562" t="s">
        <v>1179</v>
      </c>
      <c r="D562" t="s">
        <v>1865</v>
      </c>
      <c r="E562" t="s">
        <v>1866</v>
      </c>
      <c r="F562" t="s">
        <v>26</v>
      </c>
      <c r="G562" t="s">
        <v>1867</v>
      </c>
      <c r="H562" t="s">
        <v>31</v>
      </c>
      <c r="I562" t="s">
        <v>34</v>
      </c>
      <c r="J562" t="s">
        <v>34</v>
      </c>
      <c r="K562">
        <v>1</v>
      </c>
      <c r="L562" t="s">
        <v>2468</v>
      </c>
      <c r="M562" t="s">
        <v>1894</v>
      </c>
      <c r="N562" t="s">
        <v>1894</v>
      </c>
      <c r="O562" t="s">
        <v>1883</v>
      </c>
      <c r="P562" t="s">
        <v>21</v>
      </c>
      <c r="Q562" t="s">
        <v>21</v>
      </c>
      <c r="R562" t="s">
        <v>748</v>
      </c>
      <c r="S562" t="s">
        <v>25</v>
      </c>
      <c r="T562" t="s">
        <v>27</v>
      </c>
      <c r="U562" t="s">
        <v>35</v>
      </c>
      <c r="V562" t="s">
        <v>726</v>
      </c>
    </row>
    <row r="563" spans="1:25" x14ac:dyDescent="0.2">
      <c r="A563" s="25">
        <v>45855</v>
      </c>
      <c r="B563" t="s">
        <v>2422</v>
      </c>
      <c r="C563" t="s">
        <v>1179</v>
      </c>
      <c r="D563" t="s">
        <v>1868</v>
      </c>
      <c r="E563" t="s">
        <v>1869</v>
      </c>
      <c r="F563" t="s">
        <v>26</v>
      </c>
      <c r="G563" t="s">
        <v>1870</v>
      </c>
      <c r="H563" t="s">
        <v>31</v>
      </c>
      <c r="I563" t="s">
        <v>34</v>
      </c>
      <c r="J563" t="s">
        <v>34</v>
      </c>
      <c r="K563">
        <v>1</v>
      </c>
      <c r="L563" t="s">
        <v>2468</v>
      </c>
      <c r="M563" t="s">
        <v>1894</v>
      </c>
      <c r="N563" t="s">
        <v>1894</v>
      </c>
      <c r="O563" t="s">
        <v>1883</v>
      </c>
      <c r="P563" t="s">
        <v>21</v>
      </c>
      <c r="Q563" t="s">
        <v>21</v>
      </c>
      <c r="R563" t="s">
        <v>748</v>
      </c>
      <c r="S563" t="s">
        <v>25</v>
      </c>
      <c r="T563" t="s">
        <v>27</v>
      </c>
      <c r="U563" t="s">
        <v>35</v>
      </c>
      <c r="V563" t="s">
        <v>726</v>
      </c>
    </row>
    <row r="564" spans="1:25" x14ac:dyDescent="0.2">
      <c r="A564" s="25">
        <v>45855</v>
      </c>
      <c r="B564" t="s">
        <v>2423</v>
      </c>
      <c r="C564" t="s">
        <v>1179</v>
      </c>
      <c r="D564" t="s">
        <v>1871</v>
      </c>
      <c r="E564" t="s">
        <v>1872</v>
      </c>
      <c r="F564" t="s">
        <v>26</v>
      </c>
      <c r="G564" t="s">
        <v>1820</v>
      </c>
      <c r="H564" t="s">
        <v>28</v>
      </c>
      <c r="I564" t="s">
        <v>29</v>
      </c>
      <c r="J564" t="s">
        <v>29</v>
      </c>
      <c r="K564">
        <v>3</v>
      </c>
      <c r="L564" t="s">
        <v>1108</v>
      </c>
      <c r="M564" t="s">
        <v>1894</v>
      </c>
      <c r="N564" t="s">
        <v>1894</v>
      </c>
      <c r="O564" t="s">
        <v>1895</v>
      </c>
      <c r="P564" t="s">
        <v>21</v>
      </c>
      <c r="Q564" t="s">
        <v>21</v>
      </c>
      <c r="R564" t="s">
        <v>748</v>
      </c>
      <c r="S564" t="s">
        <v>25</v>
      </c>
      <c r="T564" t="s">
        <v>27</v>
      </c>
      <c r="U564" t="s">
        <v>35</v>
      </c>
      <c r="V564" t="s">
        <v>984</v>
      </c>
    </row>
    <row r="565" spans="1:25" x14ac:dyDescent="0.2">
      <c r="A565" s="25">
        <v>45854</v>
      </c>
      <c r="B565" t="s">
        <v>2424</v>
      </c>
      <c r="C565" t="s">
        <v>1179</v>
      </c>
      <c r="D565" t="s">
        <v>1873</v>
      </c>
      <c r="E565" t="s">
        <v>1874</v>
      </c>
      <c r="F565" t="s">
        <v>26</v>
      </c>
      <c r="G565" t="s">
        <v>1820</v>
      </c>
      <c r="H565" t="s">
        <v>28</v>
      </c>
      <c r="I565" t="s">
        <v>29</v>
      </c>
      <c r="J565" t="s">
        <v>29</v>
      </c>
      <c r="K565">
        <v>3</v>
      </c>
      <c r="L565" t="s">
        <v>1108</v>
      </c>
      <c r="M565" t="s">
        <v>1894</v>
      </c>
      <c r="N565" t="s">
        <v>1894</v>
      </c>
      <c r="O565" t="s">
        <v>1896</v>
      </c>
      <c r="P565" t="s">
        <v>21</v>
      </c>
      <c r="Q565" t="s">
        <v>21</v>
      </c>
      <c r="R565" t="s">
        <v>748</v>
      </c>
      <c r="S565" t="s">
        <v>25</v>
      </c>
      <c r="T565" t="s">
        <v>27</v>
      </c>
      <c r="U565" t="s">
        <v>35</v>
      </c>
      <c r="V565" t="s">
        <v>984</v>
      </c>
    </row>
    <row r="566" spans="1:25" x14ac:dyDescent="0.2">
      <c r="A566" s="25">
        <v>45469</v>
      </c>
      <c r="B566" t="s">
        <v>2425</v>
      </c>
      <c r="C566" t="s">
        <v>1179</v>
      </c>
      <c r="D566" t="s">
        <v>1875</v>
      </c>
      <c r="E566" t="s">
        <v>1876</v>
      </c>
      <c r="F566" t="s">
        <v>26</v>
      </c>
      <c r="G566" t="s">
        <v>1820</v>
      </c>
      <c r="H566" t="s">
        <v>40</v>
      </c>
      <c r="I566" t="s">
        <v>29</v>
      </c>
      <c r="J566" t="s">
        <v>34</v>
      </c>
      <c r="K566">
        <v>3</v>
      </c>
      <c r="L566" t="s">
        <v>1108</v>
      </c>
      <c r="M566" t="s">
        <v>1881</v>
      </c>
      <c r="N566" t="s">
        <v>1882</v>
      </c>
      <c r="O566" t="s">
        <v>1881</v>
      </c>
      <c r="P566" t="s">
        <v>148</v>
      </c>
      <c r="Q566" t="s">
        <v>1897</v>
      </c>
      <c r="R566" t="s">
        <v>748</v>
      </c>
      <c r="S566" t="s">
        <v>25</v>
      </c>
      <c r="T566" t="s">
        <v>27</v>
      </c>
      <c r="U566" t="s">
        <v>30</v>
      </c>
      <c r="V566" t="s">
        <v>984</v>
      </c>
      <c r="W566" t="s">
        <v>1032</v>
      </c>
      <c r="X566" t="s">
        <v>1032</v>
      </c>
    </row>
    <row r="567" spans="1:25" x14ac:dyDescent="0.2">
      <c r="A567" s="25">
        <v>45854</v>
      </c>
      <c r="B567" t="s">
        <v>2426</v>
      </c>
      <c r="C567" t="s">
        <v>1179</v>
      </c>
      <c r="D567" t="s">
        <v>1877</v>
      </c>
      <c r="E567" t="s">
        <v>1878</v>
      </c>
      <c r="F567" t="s">
        <v>26</v>
      </c>
      <c r="G567" t="s">
        <v>1820</v>
      </c>
      <c r="H567" t="s">
        <v>31</v>
      </c>
      <c r="I567" t="s">
        <v>34</v>
      </c>
      <c r="J567" t="s">
        <v>34</v>
      </c>
      <c r="K567">
        <v>1</v>
      </c>
      <c r="L567" t="s">
        <v>2468</v>
      </c>
      <c r="M567" t="s">
        <v>1881</v>
      </c>
      <c r="N567" t="s">
        <v>1882</v>
      </c>
      <c r="O567" t="s">
        <v>1883</v>
      </c>
      <c r="P567" t="s">
        <v>148</v>
      </c>
      <c r="Q567" t="s">
        <v>1888</v>
      </c>
      <c r="R567" t="s">
        <v>1898</v>
      </c>
      <c r="S567" t="s">
        <v>25</v>
      </c>
      <c r="T567" t="s">
        <v>27</v>
      </c>
      <c r="U567" t="s">
        <v>30</v>
      </c>
      <c r="V567" t="s">
        <v>726</v>
      </c>
    </row>
    <row r="568" spans="1:25" x14ac:dyDescent="0.2">
      <c r="A568" s="25">
        <v>45854</v>
      </c>
      <c r="B568" t="s">
        <v>2427</v>
      </c>
      <c r="C568" t="s">
        <v>1179</v>
      </c>
      <c r="D568" t="s">
        <v>1879</v>
      </c>
      <c r="E568" t="s">
        <v>1880</v>
      </c>
      <c r="F568" t="s">
        <v>26</v>
      </c>
      <c r="G568" t="s">
        <v>1820</v>
      </c>
      <c r="H568" t="s">
        <v>40</v>
      </c>
      <c r="I568" t="s">
        <v>29</v>
      </c>
      <c r="J568" t="s">
        <v>29</v>
      </c>
      <c r="K568">
        <v>3</v>
      </c>
      <c r="L568" t="s">
        <v>1108</v>
      </c>
      <c r="M568" t="s">
        <v>1881</v>
      </c>
      <c r="N568" t="s">
        <v>1882</v>
      </c>
      <c r="O568" t="s">
        <v>1899</v>
      </c>
      <c r="P568" t="s">
        <v>148</v>
      </c>
      <c r="Q568" t="s">
        <v>1888</v>
      </c>
      <c r="R568" t="s">
        <v>1898</v>
      </c>
      <c r="S568" t="s">
        <v>25</v>
      </c>
      <c r="T568" t="s">
        <v>27</v>
      </c>
      <c r="U568" t="s">
        <v>30</v>
      </c>
      <c r="V568" t="s">
        <v>740</v>
      </c>
    </row>
    <row r="569" spans="1:25" x14ac:dyDescent="0.2">
      <c r="A569" s="25">
        <v>45496</v>
      </c>
      <c r="B569" t="s">
        <v>2155</v>
      </c>
      <c r="C569" t="s">
        <v>978</v>
      </c>
      <c r="D569" t="s">
        <v>979</v>
      </c>
      <c r="E569" t="s">
        <v>980</v>
      </c>
      <c r="F569" t="s">
        <v>26</v>
      </c>
      <c r="G569" t="s">
        <v>722</v>
      </c>
      <c r="H569" t="s">
        <v>28</v>
      </c>
      <c r="I569" t="s">
        <v>29</v>
      </c>
      <c r="J569" t="s">
        <v>29</v>
      </c>
      <c r="K569">
        <v>3</v>
      </c>
      <c r="L569" t="s">
        <v>1108</v>
      </c>
      <c r="M569" t="s">
        <v>978</v>
      </c>
      <c r="N569" t="s">
        <v>981</v>
      </c>
      <c r="O569" t="s">
        <v>982</v>
      </c>
      <c r="P569" t="s">
        <v>23</v>
      </c>
      <c r="Q569" t="s">
        <v>983</v>
      </c>
      <c r="R569" t="s">
        <v>744</v>
      </c>
      <c r="S569" t="s">
        <v>25</v>
      </c>
      <c r="T569" t="s">
        <v>734</v>
      </c>
      <c r="U569" t="s">
        <v>30</v>
      </c>
      <c r="V569" t="s">
        <v>984</v>
      </c>
      <c r="W569" t="s">
        <v>985</v>
      </c>
      <c r="X569" t="s">
        <v>986</v>
      </c>
      <c r="Y569" t="s">
        <v>987</v>
      </c>
    </row>
    <row r="570" spans="1:25" x14ac:dyDescent="0.2">
      <c r="A570" s="25">
        <v>45108</v>
      </c>
      <c r="B570" t="s">
        <v>988</v>
      </c>
      <c r="C570" t="s">
        <v>654</v>
      </c>
      <c r="D570" t="s">
        <v>989</v>
      </c>
      <c r="E570" t="s">
        <v>22</v>
      </c>
      <c r="F570" t="s">
        <v>26</v>
      </c>
      <c r="G570" t="s">
        <v>722</v>
      </c>
      <c r="H570" t="s">
        <v>28</v>
      </c>
      <c r="I570" t="s">
        <v>29</v>
      </c>
      <c r="J570" t="s">
        <v>29</v>
      </c>
      <c r="K570">
        <v>3</v>
      </c>
      <c r="L570" t="s">
        <v>1108</v>
      </c>
      <c r="M570" t="s">
        <v>990</v>
      </c>
      <c r="N570" t="s">
        <v>981</v>
      </c>
      <c r="O570" t="s">
        <v>982</v>
      </c>
      <c r="P570" t="s">
        <v>23</v>
      </c>
      <c r="Q570" t="s">
        <v>24</v>
      </c>
      <c r="R570" t="s">
        <v>744</v>
      </c>
      <c r="S570" t="s">
        <v>25</v>
      </c>
      <c r="T570" t="s">
        <v>734</v>
      </c>
      <c r="U570" t="s">
        <v>30</v>
      </c>
      <c r="V570" t="s">
        <v>984</v>
      </c>
      <c r="W570" t="s">
        <v>985</v>
      </c>
      <c r="X570" t="s">
        <v>986</v>
      </c>
      <c r="Y570" t="s">
        <v>991</v>
      </c>
    </row>
    <row r="571" spans="1:25" x14ac:dyDescent="0.2">
      <c r="A571" s="25">
        <v>45717</v>
      </c>
      <c r="B571" t="s">
        <v>992</v>
      </c>
      <c r="C571" t="s">
        <v>978</v>
      </c>
      <c r="D571" t="s">
        <v>993</v>
      </c>
      <c r="E571" t="s">
        <v>994</v>
      </c>
      <c r="F571" t="s">
        <v>26</v>
      </c>
      <c r="G571" t="s">
        <v>995</v>
      </c>
      <c r="H571" t="s">
        <v>31</v>
      </c>
      <c r="I571" t="s">
        <v>29</v>
      </c>
      <c r="J571" t="s">
        <v>29</v>
      </c>
      <c r="K571">
        <v>3</v>
      </c>
      <c r="L571" t="s">
        <v>1108</v>
      </c>
      <c r="M571" t="s">
        <v>978</v>
      </c>
      <c r="N571" t="s">
        <v>981</v>
      </c>
      <c r="O571" t="s">
        <v>996</v>
      </c>
      <c r="P571" t="s">
        <v>33</v>
      </c>
      <c r="Q571" t="s">
        <v>997</v>
      </c>
      <c r="R571" t="s">
        <v>744</v>
      </c>
      <c r="S571" t="s">
        <v>25</v>
      </c>
      <c r="T571" t="s">
        <v>734</v>
      </c>
      <c r="U571" t="s">
        <v>35</v>
      </c>
      <c r="V571" t="s">
        <v>726</v>
      </c>
      <c r="Y571" t="s">
        <v>998</v>
      </c>
    </row>
    <row r="572" spans="1:25" x14ac:dyDescent="0.2">
      <c r="A572" s="25">
        <v>45717</v>
      </c>
      <c r="B572" t="s">
        <v>992</v>
      </c>
      <c r="C572" t="s">
        <v>978</v>
      </c>
      <c r="D572" t="s">
        <v>999</v>
      </c>
      <c r="E572" t="s">
        <v>1000</v>
      </c>
      <c r="F572" t="s">
        <v>26</v>
      </c>
      <c r="G572" t="s">
        <v>722</v>
      </c>
      <c r="H572" t="s">
        <v>28</v>
      </c>
      <c r="I572" t="s">
        <v>29</v>
      </c>
      <c r="J572" t="s">
        <v>29</v>
      </c>
      <c r="K572">
        <v>3</v>
      </c>
      <c r="L572" t="s">
        <v>1108</v>
      </c>
      <c r="M572" t="s">
        <v>978</v>
      </c>
      <c r="N572" t="s">
        <v>981</v>
      </c>
      <c r="O572" t="s">
        <v>982</v>
      </c>
      <c r="P572" t="s">
        <v>33</v>
      </c>
      <c r="Q572" t="s">
        <v>997</v>
      </c>
      <c r="R572" t="s">
        <v>744</v>
      </c>
      <c r="S572" t="s">
        <v>25</v>
      </c>
      <c r="T572" t="s">
        <v>27</v>
      </c>
      <c r="U572" t="s">
        <v>30</v>
      </c>
      <c r="V572" t="s">
        <v>984</v>
      </c>
      <c r="W572" t="s">
        <v>985</v>
      </c>
      <c r="X572" t="s">
        <v>986</v>
      </c>
      <c r="Y572" t="s">
        <v>1001</v>
      </c>
    </row>
    <row r="573" spans="1:25" x14ac:dyDescent="0.2">
      <c r="A573" s="25">
        <v>45717</v>
      </c>
      <c r="B573" t="s">
        <v>2429</v>
      </c>
      <c r="C573" t="s">
        <v>978</v>
      </c>
      <c r="D573" t="s">
        <v>1002</v>
      </c>
      <c r="E573" t="s">
        <v>1003</v>
      </c>
      <c r="F573" t="s">
        <v>26</v>
      </c>
      <c r="G573" t="s">
        <v>995</v>
      </c>
      <c r="H573" t="s">
        <v>31</v>
      </c>
      <c r="I573" t="s">
        <v>29</v>
      </c>
      <c r="J573" t="s">
        <v>29</v>
      </c>
      <c r="K573">
        <v>3</v>
      </c>
      <c r="L573" t="s">
        <v>1108</v>
      </c>
      <c r="M573" t="s">
        <v>978</v>
      </c>
      <c r="N573" t="s">
        <v>981</v>
      </c>
      <c r="O573" t="s">
        <v>996</v>
      </c>
      <c r="P573" t="s">
        <v>33</v>
      </c>
      <c r="Q573" t="s">
        <v>997</v>
      </c>
      <c r="R573" t="s">
        <v>744</v>
      </c>
      <c r="S573" t="s">
        <v>25</v>
      </c>
      <c r="T573" t="s">
        <v>734</v>
      </c>
      <c r="U573" t="s">
        <v>35</v>
      </c>
      <c r="V573" t="s">
        <v>726</v>
      </c>
      <c r="Y573" t="s">
        <v>1001</v>
      </c>
    </row>
    <row r="574" spans="1:25" x14ac:dyDescent="0.2">
      <c r="A574" s="25">
        <v>45108</v>
      </c>
      <c r="B574" t="s">
        <v>988</v>
      </c>
      <c r="C574" t="s">
        <v>654</v>
      </c>
      <c r="D574" t="s">
        <v>1004</v>
      </c>
      <c r="E574" t="s">
        <v>1005</v>
      </c>
      <c r="F574" t="s">
        <v>38</v>
      </c>
      <c r="G574" t="s">
        <v>1006</v>
      </c>
      <c r="H574" t="s">
        <v>28</v>
      </c>
      <c r="I574" t="s">
        <v>29</v>
      </c>
      <c r="J574" t="s">
        <v>29</v>
      </c>
      <c r="K574">
        <v>3</v>
      </c>
      <c r="L574" t="s">
        <v>1108</v>
      </c>
      <c r="M574" t="s">
        <v>978</v>
      </c>
      <c r="N574" t="s">
        <v>71</v>
      </c>
      <c r="O574" t="s">
        <v>1007</v>
      </c>
      <c r="P574" t="s">
        <v>21</v>
      </c>
      <c r="Q574" t="s">
        <v>21</v>
      </c>
      <c r="R574" t="s">
        <v>1008</v>
      </c>
      <c r="S574" t="s">
        <v>25</v>
      </c>
      <c r="T574" t="s">
        <v>64</v>
      </c>
      <c r="U574" t="s">
        <v>30</v>
      </c>
      <c r="V574" t="s">
        <v>1009</v>
      </c>
      <c r="W574" t="s">
        <v>1010</v>
      </c>
      <c r="X574" t="s">
        <v>1010</v>
      </c>
      <c r="Y574" t="s">
        <v>1011</v>
      </c>
    </row>
    <row r="575" spans="1:25" x14ac:dyDescent="0.2">
      <c r="A575" s="25">
        <v>45503</v>
      </c>
      <c r="B575" t="s">
        <v>1012</v>
      </c>
      <c r="C575" t="s">
        <v>1013</v>
      </c>
      <c r="D575" t="s">
        <v>1014</v>
      </c>
      <c r="E575" t="s">
        <v>1015</v>
      </c>
      <c r="F575" t="s">
        <v>26</v>
      </c>
      <c r="G575" t="s">
        <v>722</v>
      </c>
      <c r="H575" t="s">
        <v>28</v>
      </c>
      <c r="I575" t="s">
        <v>29</v>
      </c>
      <c r="J575" t="s">
        <v>29</v>
      </c>
      <c r="K575">
        <v>3</v>
      </c>
      <c r="L575" t="s">
        <v>1108</v>
      </c>
      <c r="M575" t="s">
        <v>1013</v>
      </c>
      <c r="N575" t="s">
        <v>981</v>
      </c>
      <c r="O575" t="s">
        <v>982</v>
      </c>
      <c r="R575" t="s">
        <v>748</v>
      </c>
      <c r="S575" t="s">
        <v>25</v>
      </c>
      <c r="T575" t="s">
        <v>27</v>
      </c>
      <c r="U575" t="s">
        <v>30</v>
      </c>
      <c r="V575" t="s">
        <v>984</v>
      </c>
      <c r="W575" t="s">
        <v>1016</v>
      </c>
      <c r="X575" t="s">
        <v>1016</v>
      </c>
      <c r="Y575" t="s">
        <v>1017</v>
      </c>
    </row>
    <row r="576" spans="1:25" x14ac:dyDescent="0.2">
      <c r="A576" s="25">
        <v>44136</v>
      </c>
      <c r="B576" t="s">
        <v>1018</v>
      </c>
      <c r="C576" t="s">
        <v>978</v>
      </c>
      <c r="D576" t="s">
        <v>1019</v>
      </c>
      <c r="E576" t="s">
        <v>1020</v>
      </c>
      <c r="F576" t="s">
        <v>26</v>
      </c>
      <c r="G576" t="s">
        <v>1021</v>
      </c>
      <c r="H576" t="s">
        <v>31</v>
      </c>
      <c r="I576" t="s">
        <v>29</v>
      </c>
      <c r="J576" t="s">
        <v>29</v>
      </c>
      <c r="K576">
        <v>3</v>
      </c>
      <c r="L576" t="s">
        <v>1108</v>
      </c>
      <c r="M576" t="s">
        <v>990</v>
      </c>
      <c r="N576" t="s">
        <v>981</v>
      </c>
      <c r="O576" t="s">
        <v>982</v>
      </c>
      <c r="P576" t="s">
        <v>1022</v>
      </c>
      <c r="Q576" t="s">
        <v>997</v>
      </c>
      <c r="R576" t="s">
        <v>744</v>
      </c>
      <c r="S576" t="s">
        <v>25</v>
      </c>
      <c r="T576" t="s">
        <v>27</v>
      </c>
      <c r="U576" t="s">
        <v>30</v>
      </c>
      <c r="V576" t="s">
        <v>726</v>
      </c>
      <c r="Y576" t="s">
        <v>1023</v>
      </c>
    </row>
    <row r="577" spans="1:25" x14ac:dyDescent="0.2">
      <c r="A577" s="25">
        <v>44136</v>
      </c>
      <c r="B577" t="s">
        <v>1024</v>
      </c>
      <c r="C577" t="s">
        <v>978</v>
      </c>
      <c r="D577" t="s">
        <v>1025</v>
      </c>
      <c r="E577" t="s">
        <v>1026</v>
      </c>
      <c r="F577" t="s">
        <v>26</v>
      </c>
      <c r="G577" t="s">
        <v>995</v>
      </c>
      <c r="H577" t="s">
        <v>31</v>
      </c>
      <c r="I577" t="s">
        <v>29</v>
      </c>
      <c r="J577" t="s">
        <v>29</v>
      </c>
      <c r="K577">
        <v>3</v>
      </c>
      <c r="L577" t="s">
        <v>1108</v>
      </c>
      <c r="M577" t="s">
        <v>978</v>
      </c>
      <c r="N577" t="s">
        <v>981</v>
      </c>
      <c r="O577" t="s">
        <v>996</v>
      </c>
      <c r="P577" t="s">
        <v>1022</v>
      </c>
      <c r="Q577" t="s">
        <v>997</v>
      </c>
      <c r="R577" t="s">
        <v>744</v>
      </c>
      <c r="S577" t="s">
        <v>25</v>
      </c>
      <c r="T577" t="s">
        <v>27</v>
      </c>
      <c r="U577" t="s">
        <v>35</v>
      </c>
      <c r="V577" t="s">
        <v>726</v>
      </c>
      <c r="Y577" t="s">
        <v>1027</v>
      </c>
    </row>
    <row r="578" spans="1:25" x14ac:dyDescent="0.2">
      <c r="A578" s="25">
        <v>44136</v>
      </c>
      <c r="B578" t="s">
        <v>1028</v>
      </c>
      <c r="C578" t="s">
        <v>978</v>
      </c>
      <c r="D578" t="s">
        <v>1029</v>
      </c>
      <c r="E578" t="s">
        <v>1030</v>
      </c>
      <c r="F578" t="s">
        <v>26</v>
      </c>
      <c r="G578" t="s">
        <v>722</v>
      </c>
      <c r="H578" t="s">
        <v>28</v>
      </c>
      <c r="I578" t="s">
        <v>29</v>
      </c>
      <c r="J578" t="s">
        <v>29</v>
      </c>
      <c r="K578">
        <v>3</v>
      </c>
      <c r="L578" t="s">
        <v>1108</v>
      </c>
      <c r="M578" t="s">
        <v>978</v>
      </c>
      <c r="N578" t="s">
        <v>981</v>
      </c>
      <c r="O578" t="s">
        <v>1031</v>
      </c>
      <c r="P578" t="s">
        <v>1022</v>
      </c>
      <c r="Q578" t="s">
        <v>997</v>
      </c>
      <c r="R578" t="s">
        <v>748</v>
      </c>
      <c r="S578" t="s">
        <v>25</v>
      </c>
      <c r="T578" t="s">
        <v>27</v>
      </c>
      <c r="U578" t="s">
        <v>30</v>
      </c>
      <c r="V578" t="s">
        <v>984</v>
      </c>
      <c r="W578" t="s">
        <v>1032</v>
      </c>
      <c r="X578" t="s">
        <v>1032</v>
      </c>
      <c r="Y578" t="s">
        <v>1033</v>
      </c>
    </row>
    <row r="579" spans="1:25" x14ac:dyDescent="0.2">
      <c r="A579" s="25">
        <v>44136</v>
      </c>
      <c r="B579" t="s">
        <v>1034</v>
      </c>
      <c r="C579" t="s">
        <v>978</v>
      </c>
      <c r="D579" t="s">
        <v>1035</v>
      </c>
      <c r="E579" t="s">
        <v>1036</v>
      </c>
      <c r="F579" t="s">
        <v>26</v>
      </c>
      <c r="G579" t="s">
        <v>722</v>
      </c>
      <c r="H579" t="s">
        <v>28</v>
      </c>
      <c r="I579" t="s">
        <v>29</v>
      </c>
      <c r="J579" t="s">
        <v>29</v>
      </c>
      <c r="K579">
        <v>3</v>
      </c>
      <c r="L579" t="s">
        <v>1108</v>
      </c>
      <c r="M579" t="s">
        <v>978</v>
      </c>
      <c r="N579" t="s">
        <v>981</v>
      </c>
      <c r="O579" t="s">
        <v>1031</v>
      </c>
      <c r="P579" t="s">
        <v>1022</v>
      </c>
      <c r="Q579" t="s">
        <v>997</v>
      </c>
      <c r="R579" t="s">
        <v>744</v>
      </c>
      <c r="S579" t="s">
        <v>25</v>
      </c>
      <c r="T579" t="s">
        <v>27</v>
      </c>
      <c r="U579" t="s">
        <v>30</v>
      </c>
      <c r="V579" t="s">
        <v>984</v>
      </c>
      <c r="W579" t="s">
        <v>1037</v>
      </c>
      <c r="X579" t="s">
        <v>1037</v>
      </c>
      <c r="Y579" t="s">
        <v>1038</v>
      </c>
    </row>
    <row r="580" spans="1:25" x14ac:dyDescent="0.2">
      <c r="A580" s="25">
        <v>44136</v>
      </c>
      <c r="B580" t="s">
        <v>1039</v>
      </c>
      <c r="C580" t="s">
        <v>978</v>
      </c>
      <c r="D580" t="s">
        <v>1040</v>
      </c>
      <c r="E580" t="s">
        <v>1041</v>
      </c>
      <c r="F580" t="s">
        <v>26</v>
      </c>
      <c r="G580" t="s">
        <v>722</v>
      </c>
      <c r="H580" t="s">
        <v>28</v>
      </c>
      <c r="I580" t="s">
        <v>29</v>
      </c>
      <c r="J580" t="s">
        <v>29</v>
      </c>
      <c r="K580">
        <v>3</v>
      </c>
      <c r="L580" t="s">
        <v>1108</v>
      </c>
      <c r="M580" t="s">
        <v>978</v>
      </c>
      <c r="N580" t="s">
        <v>981</v>
      </c>
      <c r="O580" t="s">
        <v>1031</v>
      </c>
      <c r="P580" t="s">
        <v>33</v>
      </c>
      <c r="Q580" t="s">
        <v>1042</v>
      </c>
      <c r="R580" t="s">
        <v>744</v>
      </c>
      <c r="S580" t="s">
        <v>25</v>
      </c>
      <c r="T580" t="s">
        <v>27</v>
      </c>
      <c r="U580" t="s">
        <v>30</v>
      </c>
      <c r="V580" t="s">
        <v>984</v>
      </c>
      <c r="W580" t="s">
        <v>1037</v>
      </c>
      <c r="X580" t="s">
        <v>1037</v>
      </c>
      <c r="Y580" t="s">
        <v>1043</v>
      </c>
    </row>
    <row r="581" spans="1:25" x14ac:dyDescent="0.2">
      <c r="A581" s="25">
        <v>45219</v>
      </c>
      <c r="B581" t="s">
        <v>1044</v>
      </c>
      <c r="C581" t="s">
        <v>978</v>
      </c>
      <c r="D581" t="s">
        <v>1045</v>
      </c>
      <c r="E581" t="s">
        <v>1046</v>
      </c>
      <c r="F581" t="s">
        <v>26</v>
      </c>
      <c r="G581" t="s">
        <v>722</v>
      </c>
      <c r="H581" t="s">
        <v>28</v>
      </c>
      <c r="I581" t="s">
        <v>29</v>
      </c>
      <c r="J581" t="s">
        <v>29</v>
      </c>
      <c r="K581">
        <v>3</v>
      </c>
      <c r="L581" t="s">
        <v>1108</v>
      </c>
      <c r="M581" t="s">
        <v>978</v>
      </c>
      <c r="N581" t="s">
        <v>981</v>
      </c>
      <c r="O581" t="s">
        <v>1047</v>
      </c>
      <c r="P581" t="s">
        <v>1022</v>
      </c>
      <c r="Q581" t="s">
        <v>997</v>
      </c>
      <c r="R581" t="s">
        <v>744</v>
      </c>
      <c r="S581" t="s">
        <v>25</v>
      </c>
      <c r="T581" t="s">
        <v>27</v>
      </c>
      <c r="U581" t="s">
        <v>30</v>
      </c>
      <c r="V581" t="s">
        <v>984</v>
      </c>
      <c r="W581" t="s">
        <v>1037</v>
      </c>
      <c r="X581" t="s">
        <v>1037</v>
      </c>
      <c r="Y581" t="s">
        <v>1048</v>
      </c>
    </row>
    <row r="582" spans="1:25" x14ac:dyDescent="0.2">
      <c r="A582" s="25">
        <v>44136</v>
      </c>
      <c r="B582" t="s">
        <v>1049</v>
      </c>
      <c r="C582" t="s">
        <v>978</v>
      </c>
      <c r="D582" t="s">
        <v>1050</v>
      </c>
      <c r="E582" t="s">
        <v>1051</v>
      </c>
      <c r="F582" t="s">
        <v>26</v>
      </c>
      <c r="G582" t="s">
        <v>722</v>
      </c>
      <c r="H582" t="s">
        <v>28</v>
      </c>
      <c r="I582" t="s">
        <v>29</v>
      </c>
      <c r="J582" t="s">
        <v>29</v>
      </c>
      <c r="K582">
        <v>3</v>
      </c>
      <c r="L582" t="s">
        <v>1108</v>
      </c>
      <c r="M582" t="s">
        <v>978</v>
      </c>
      <c r="N582" t="s">
        <v>981</v>
      </c>
      <c r="O582" t="s">
        <v>1052</v>
      </c>
      <c r="P582" t="s">
        <v>33</v>
      </c>
      <c r="Q582" t="s">
        <v>1053</v>
      </c>
      <c r="R582" t="s">
        <v>744</v>
      </c>
      <c r="S582" t="s">
        <v>25</v>
      </c>
      <c r="T582" t="s">
        <v>27</v>
      </c>
      <c r="U582" t="s">
        <v>30</v>
      </c>
      <c r="V582" t="s">
        <v>984</v>
      </c>
      <c r="W582" t="s">
        <v>1054</v>
      </c>
      <c r="X582" t="s">
        <v>1054</v>
      </c>
      <c r="Y582" t="s">
        <v>1055</v>
      </c>
    </row>
    <row r="583" spans="1:25" x14ac:dyDescent="0.2">
      <c r="A583" s="25">
        <v>45746</v>
      </c>
      <c r="B583" t="s">
        <v>1056</v>
      </c>
      <c r="C583" t="s">
        <v>978</v>
      </c>
      <c r="D583" t="s">
        <v>1057</v>
      </c>
      <c r="E583" t="s">
        <v>1058</v>
      </c>
      <c r="F583" t="s">
        <v>26</v>
      </c>
      <c r="G583" t="s">
        <v>722</v>
      </c>
      <c r="H583" t="s">
        <v>28</v>
      </c>
      <c r="I583" t="s">
        <v>29</v>
      </c>
      <c r="J583" t="s">
        <v>29</v>
      </c>
      <c r="K583">
        <v>3</v>
      </c>
      <c r="L583" t="s">
        <v>1108</v>
      </c>
      <c r="M583" t="s">
        <v>978</v>
      </c>
      <c r="N583" t="s">
        <v>981</v>
      </c>
      <c r="O583" t="s">
        <v>1052</v>
      </c>
      <c r="P583" t="s">
        <v>33</v>
      </c>
      <c r="Q583" t="s">
        <v>1059</v>
      </c>
      <c r="R583" t="s">
        <v>748</v>
      </c>
      <c r="S583" t="s">
        <v>25</v>
      </c>
      <c r="T583" t="s">
        <v>27</v>
      </c>
      <c r="U583" t="s">
        <v>30</v>
      </c>
      <c r="V583" t="s">
        <v>984</v>
      </c>
      <c r="W583" t="s">
        <v>1032</v>
      </c>
      <c r="X583" t="s">
        <v>1032</v>
      </c>
      <c r="Y583" t="s">
        <v>2469</v>
      </c>
    </row>
    <row r="584" spans="1:25" x14ac:dyDescent="0.2">
      <c r="A584" s="25">
        <v>45777</v>
      </c>
      <c r="B584" t="s">
        <v>1060</v>
      </c>
      <c r="C584" t="s">
        <v>978</v>
      </c>
      <c r="D584" t="s">
        <v>1061</v>
      </c>
      <c r="E584" t="s">
        <v>1062</v>
      </c>
      <c r="F584" t="s">
        <v>26</v>
      </c>
      <c r="G584" t="s">
        <v>722</v>
      </c>
      <c r="H584" t="s">
        <v>28</v>
      </c>
      <c r="I584" t="s">
        <v>29</v>
      </c>
      <c r="J584" t="s">
        <v>29</v>
      </c>
      <c r="K584">
        <v>3</v>
      </c>
      <c r="L584" t="s">
        <v>1108</v>
      </c>
      <c r="M584" t="s">
        <v>978</v>
      </c>
      <c r="N584" t="s">
        <v>981</v>
      </c>
      <c r="O584" t="s">
        <v>982</v>
      </c>
      <c r="P584" t="s">
        <v>1022</v>
      </c>
      <c r="Q584" t="s">
        <v>997</v>
      </c>
      <c r="R584" t="s">
        <v>744</v>
      </c>
      <c r="S584" t="s">
        <v>25</v>
      </c>
      <c r="T584" t="s">
        <v>27</v>
      </c>
      <c r="U584" t="s">
        <v>30</v>
      </c>
      <c r="V584" t="s">
        <v>984</v>
      </c>
      <c r="W584" t="s">
        <v>1032</v>
      </c>
      <c r="X584" t="s">
        <v>1032</v>
      </c>
      <c r="Y584" t="s">
        <v>1063</v>
      </c>
    </row>
    <row r="585" spans="1:25" x14ac:dyDescent="0.2">
      <c r="A585" s="25">
        <v>45716</v>
      </c>
      <c r="B585" t="s">
        <v>1064</v>
      </c>
      <c r="C585" t="s">
        <v>978</v>
      </c>
      <c r="D585" t="s">
        <v>1065</v>
      </c>
      <c r="E585" t="s">
        <v>1066</v>
      </c>
      <c r="F585" t="s">
        <v>26</v>
      </c>
      <c r="G585" t="s">
        <v>722</v>
      </c>
      <c r="H585" t="s">
        <v>28</v>
      </c>
      <c r="I585" t="s">
        <v>29</v>
      </c>
      <c r="J585" t="s">
        <v>29</v>
      </c>
      <c r="K585">
        <v>3</v>
      </c>
      <c r="L585" t="s">
        <v>1108</v>
      </c>
      <c r="M585" t="s">
        <v>978</v>
      </c>
      <c r="N585" t="s">
        <v>981</v>
      </c>
      <c r="O585" t="s">
        <v>982</v>
      </c>
      <c r="P585" t="s">
        <v>33</v>
      </c>
      <c r="Q585" t="s">
        <v>1059</v>
      </c>
      <c r="R585" t="s">
        <v>748</v>
      </c>
      <c r="S585" t="s">
        <v>25</v>
      </c>
      <c r="T585" t="s">
        <v>27</v>
      </c>
      <c r="U585" t="s">
        <v>30</v>
      </c>
      <c r="V585" t="s">
        <v>984</v>
      </c>
      <c r="W585" t="s">
        <v>1032</v>
      </c>
      <c r="X585" t="s">
        <v>1032</v>
      </c>
      <c r="Y585" t="s">
        <v>1067</v>
      </c>
    </row>
    <row r="586" spans="1:25" x14ac:dyDescent="0.2">
      <c r="A586" s="25">
        <v>45807</v>
      </c>
      <c r="B586" t="s">
        <v>1072</v>
      </c>
      <c r="C586" t="s">
        <v>978</v>
      </c>
      <c r="D586" t="s">
        <v>1073</v>
      </c>
      <c r="E586" t="s">
        <v>1074</v>
      </c>
      <c r="F586" t="s">
        <v>26</v>
      </c>
      <c r="G586" t="s">
        <v>722</v>
      </c>
      <c r="H586" t="s">
        <v>28</v>
      </c>
      <c r="I586" t="s">
        <v>29</v>
      </c>
      <c r="J586" t="s">
        <v>29</v>
      </c>
      <c r="K586">
        <v>3</v>
      </c>
      <c r="L586" t="s">
        <v>1108</v>
      </c>
      <c r="M586" t="s">
        <v>978</v>
      </c>
      <c r="N586" t="s">
        <v>981</v>
      </c>
      <c r="O586" t="s">
        <v>982</v>
      </c>
      <c r="P586" t="s">
        <v>33</v>
      </c>
      <c r="Q586" t="s">
        <v>1075</v>
      </c>
      <c r="R586" t="s">
        <v>744</v>
      </c>
      <c r="S586" t="s">
        <v>25</v>
      </c>
      <c r="T586" t="s">
        <v>734</v>
      </c>
      <c r="U586" t="s">
        <v>30</v>
      </c>
      <c r="V586" t="s">
        <v>984</v>
      </c>
      <c r="W586" t="s">
        <v>1032</v>
      </c>
      <c r="X586" t="s">
        <v>1032</v>
      </c>
      <c r="Y586" t="s">
        <v>1076</v>
      </c>
    </row>
    <row r="587" spans="1:25" x14ac:dyDescent="0.2">
      <c r="A587" s="25">
        <v>44136</v>
      </c>
      <c r="B587" t="s">
        <v>1077</v>
      </c>
      <c r="C587" t="s">
        <v>978</v>
      </c>
      <c r="D587" t="s">
        <v>1078</v>
      </c>
      <c r="E587" t="s">
        <v>1079</v>
      </c>
      <c r="F587" t="s">
        <v>26</v>
      </c>
      <c r="G587" t="s">
        <v>1021</v>
      </c>
      <c r="H587" t="s">
        <v>28</v>
      </c>
      <c r="I587" t="s">
        <v>29</v>
      </c>
      <c r="J587" t="s">
        <v>29</v>
      </c>
      <c r="K587">
        <v>3</v>
      </c>
      <c r="L587" t="s">
        <v>1108</v>
      </c>
      <c r="M587" t="s">
        <v>990</v>
      </c>
      <c r="N587" t="s">
        <v>981</v>
      </c>
      <c r="O587" t="s">
        <v>982</v>
      </c>
      <c r="P587" t="s">
        <v>33</v>
      </c>
      <c r="Q587" t="s">
        <v>1053</v>
      </c>
      <c r="R587" t="s">
        <v>744</v>
      </c>
      <c r="S587" t="s">
        <v>25</v>
      </c>
      <c r="T587" t="s">
        <v>27</v>
      </c>
      <c r="U587" t="s">
        <v>30</v>
      </c>
      <c r="V587" t="s">
        <v>984</v>
      </c>
      <c r="W587" t="s">
        <v>1032</v>
      </c>
      <c r="X587" t="s">
        <v>1032</v>
      </c>
      <c r="Y587" t="s">
        <v>1080</v>
      </c>
    </row>
    <row r="588" spans="1:25" x14ac:dyDescent="0.2">
      <c r="A588" s="25">
        <v>44181</v>
      </c>
      <c r="B588" t="s">
        <v>1081</v>
      </c>
      <c r="C588" t="s">
        <v>978</v>
      </c>
      <c r="D588" t="s">
        <v>1082</v>
      </c>
      <c r="E588" t="s">
        <v>1083</v>
      </c>
      <c r="F588" t="s">
        <v>26</v>
      </c>
      <c r="G588" t="s">
        <v>1021</v>
      </c>
      <c r="H588" t="s">
        <v>28</v>
      </c>
      <c r="I588" t="s">
        <v>29</v>
      </c>
      <c r="J588" t="s">
        <v>29</v>
      </c>
      <c r="K588">
        <v>3</v>
      </c>
      <c r="L588" t="s">
        <v>1108</v>
      </c>
      <c r="M588" t="s">
        <v>990</v>
      </c>
      <c r="N588" t="s">
        <v>981</v>
      </c>
      <c r="O588" t="s">
        <v>982</v>
      </c>
      <c r="P588" t="s">
        <v>1022</v>
      </c>
      <c r="Q588" t="s">
        <v>997</v>
      </c>
      <c r="R588" t="s">
        <v>748</v>
      </c>
      <c r="S588" t="s">
        <v>25</v>
      </c>
      <c r="T588" t="s">
        <v>27</v>
      </c>
      <c r="U588" t="s">
        <v>30</v>
      </c>
      <c r="V588" t="s">
        <v>984</v>
      </c>
      <c r="W588" t="s">
        <v>1037</v>
      </c>
      <c r="X588" t="s">
        <v>1037</v>
      </c>
      <c r="Y588" t="s">
        <v>1084</v>
      </c>
    </row>
    <row r="589" spans="1:25" x14ac:dyDescent="0.2">
      <c r="A589" s="25">
        <v>44181</v>
      </c>
      <c r="B589" t="s">
        <v>1085</v>
      </c>
      <c r="C589" t="s">
        <v>978</v>
      </c>
      <c r="D589" t="s">
        <v>1086</v>
      </c>
      <c r="E589" t="s">
        <v>1087</v>
      </c>
      <c r="F589" t="s">
        <v>26</v>
      </c>
      <c r="G589" t="s">
        <v>1021</v>
      </c>
      <c r="H589" t="s">
        <v>28</v>
      </c>
      <c r="I589" t="s">
        <v>29</v>
      </c>
      <c r="J589" t="s">
        <v>29</v>
      </c>
      <c r="K589">
        <v>3</v>
      </c>
      <c r="L589" t="s">
        <v>1108</v>
      </c>
      <c r="M589" t="s">
        <v>990</v>
      </c>
      <c r="N589" t="s">
        <v>981</v>
      </c>
      <c r="O589" t="s">
        <v>982</v>
      </c>
      <c r="P589" t="s">
        <v>1022</v>
      </c>
      <c r="Q589" t="s">
        <v>1088</v>
      </c>
      <c r="R589" t="s">
        <v>744</v>
      </c>
      <c r="S589" t="s">
        <v>25</v>
      </c>
      <c r="T589" t="s">
        <v>27</v>
      </c>
      <c r="U589" t="s">
        <v>30</v>
      </c>
      <c r="V589" t="s">
        <v>984</v>
      </c>
      <c r="W589" t="s">
        <v>1054</v>
      </c>
      <c r="X589" t="s">
        <v>1054</v>
      </c>
      <c r="Y589" t="s">
        <v>1089</v>
      </c>
    </row>
    <row r="590" spans="1:25" x14ac:dyDescent="0.2">
      <c r="A590" s="25">
        <v>44181</v>
      </c>
      <c r="B590" t="s">
        <v>1090</v>
      </c>
      <c r="C590" t="s">
        <v>978</v>
      </c>
      <c r="D590" t="s">
        <v>1091</v>
      </c>
      <c r="E590" t="s">
        <v>1092</v>
      </c>
      <c r="F590" t="s">
        <v>26</v>
      </c>
      <c r="G590" t="s">
        <v>1021</v>
      </c>
      <c r="H590" t="s">
        <v>28</v>
      </c>
      <c r="I590" t="s">
        <v>29</v>
      </c>
      <c r="J590" t="s">
        <v>29</v>
      </c>
      <c r="K590">
        <v>3</v>
      </c>
      <c r="L590" t="s">
        <v>1108</v>
      </c>
      <c r="M590" t="s">
        <v>990</v>
      </c>
      <c r="N590" t="s">
        <v>981</v>
      </c>
      <c r="O590" t="s">
        <v>982</v>
      </c>
      <c r="P590" t="s">
        <v>1022</v>
      </c>
      <c r="Q590" t="s">
        <v>1088</v>
      </c>
      <c r="R590" t="s">
        <v>744</v>
      </c>
      <c r="S590" t="s">
        <v>25</v>
      </c>
      <c r="T590" t="s">
        <v>27</v>
      </c>
      <c r="U590" t="s">
        <v>30</v>
      </c>
      <c r="V590" t="s">
        <v>984</v>
      </c>
      <c r="W590" t="s">
        <v>1054</v>
      </c>
      <c r="X590" t="s">
        <v>1054</v>
      </c>
      <c r="Y590" t="s">
        <v>1093</v>
      </c>
    </row>
    <row r="591" spans="1:25" x14ac:dyDescent="0.2">
      <c r="A591" s="25">
        <v>45199</v>
      </c>
      <c r="B591" t="s">
        <v>1097</v>
      </c>
      <c r="C591" t="s">
        <v>978</v>
      </c>
      <c r="D591" t="s">
        <v>1098</v>
      </c>
      <c r="E591" t="s">
        <v>1099</v>
      </c>
      <c r="F591" t="s">
        <v>26</v>
      </c>
      <c r="G591" t="s">
        <v>1021</v>
      </c>
      <c r="H591" t="s">
        <v>31</v>
      </c>
      <c r="I591" t="s">
        <v>29</v>
      </c>
      <c r="J591" t="s">
        <v>29</v>
      </c>
      <c r="K591">
        <v>3</v>
      </c>
      <c r="L591" t="s">
        <v>1108</v>
      </c>
      <c r="M591" t="s">
        <v>1100</v>
      </c>
      <c r="N591" t="s">
        <v>981</v>
      </c>
      <c r="O591" t="s">
        <v>982</v>
      </c>
      <c r="P591" t="s">
        <v>1022</v>
      </c>
      <c r="Q591" t="s">
        <v>997</v>
      </c>
      <c r="R591" t="s">
        <v>744</v>
      </c>
      <c r="S591" t="s">
        <v>25</v>
      </c>
      <c r="T591" t="s">
        <v>734</v>
      </c>
      <c r="U591" t="s">
        <v>30</v>
      </c>
      <c r="V591" t="s">
        <v>984</v>
      </c>
      <c r="W591" t="s">
        <v>1054</v>
      </c>
      <c r="X591" t="s">
        <v>1054</v>
      </c>
      <c r="Y591" t="s">
        <v>1101</v>
      </c>
    </row>
    <row r="592" spans="1:25" x14ac:dyDescent="0.2">
      <c r="A592" t="s">
        <v>1934</v>
      </c>
      <c r="B592">
        <f>SUBTOTAL(103,Tb2ci[Identificador])</f>
        <v>590</v>
      </c>
      <c r="C592">
        <f>SUBTOTAL(103,Tb2ci[Proceso])</f>
        <v>590</v>
      </c>
      <c r="D592">
        <f>SUBTOTAL(103,Tb2ci[Nombre del activo de información])</f>
        <v>587</v>
      </c>
      <c r="E592">
        <f>SUBTOTAL(103,Tb2ci[Descripción del activo de información])</f>
        <v>587</v>
      </c>
      <c r="F592">
        <f>SUBTOTAL(103,Tb2ci[[Tipo ]])</f>
        <v>590</v>
      </c>
      <c r="G592">
        <f>SUBTOTAL(103,Tb2ci[Ubicación])</f>
        <v>590</v>
      </c>
      <c r="H592">
        <f>SUBTOTAL(103,Tb2ci[Confidencialidad])</f>
        <v>574</v>
      </c>
      <c r="I592">
        <f>SUBTOTAL(103,Tb2ci[Integridad])</f>
        <v>574</v>
      </c>
      <c r="J592">
        <f>SUBTOTAL(103,Tb2ci[Disponibilidad])</f>
        <v>574</v>
      </c>
      <c r="K592">
        <f>SUBTOTAL(103,Tb2ci[Valor Criticidad])</f>
        <v>589</v>
      </c>
      <c r="L592">
        <f>SUBTOTAL(103,Tb2ci[Criticidad])</f>
        <v>590</v>
      </c>
      <c r="M592">
        <f>SUBTOTAL(103,Tb2ci[[Propietario ]])</f>
        <v>590</v>
      </c>
      <c r="N592">
        <f>SUBTOTAL(103,Tb2ci[Custodio])</f>
        <v>589</v>
      </c>
      <c r="O592">
        <f>SUBTOTAL(103,Tb2ci[Usuario])</f>
        <v>590</v>
      </c>
      <c r="P592">
        <f>SUBTOTAL(103,Tb2ci[Serie])</f>
        <v>500</v>
      </c>
      <c r="Q592">
        <f>SUBTOTAL(103,Tb2ci[Sub Serie])</f>
        <v>585</v>
      </c>
      <c r="R592">
        <f>SUBTOTAL(103,Tb2ci[Formato])</f>
        <v>590</v>
      </c>
      <c r="S592">
        <f>SUBTOTAL(103,Tb2ci[Idioma])</f>
        <v>590</v>
      </c>
      <c r="T592">
        <f>SUBTOTAL(103,Tb2ci[Medio de Conservación])</f>
        <v>590</v>
      </c>
      <c r="U592">
        <f>SUBTOTAL(103,Tb2ci[Publicado / disponible])</f>
        <v>589</v>
      </c>
      <c r="V592">
        <f>SUBTOTAL(103,Tb2ci[Excepcion total o parcial])</f>
        <v>402</v>
      </c>
      <c r="W592">
        <f>SUBTOTAL(103,Tb2ci[Fundamento Constitucional o Legal])</f>
        <v>308</v>
      </c>
      <c r="X592">
        <f>SUBTOTAL(103,Tb2ci[Fundamento Jurídico de la Excepción])</f>
        <v>308</v>
      </c>
      <c r="Y592">
        <f>SUBTOTAL(103,Tb2ci[PTEP])</f>
        <v>71</v>
      </c>
    </row>
    <row r="593" spans="2:26" x14ac:dyDescent="0.2">
      <c r="B593">
        <v>590</v>
      </c>
      <c r="C593">
        <v>590</v>
      </c>
      <c r="D593">
        <v>587</v>
      </c>
      <c r="E593">
        <v>587</v>
      </c>
      <c r="F593">
        <v>590</v>
      </c>
      <c r="G593">
        <v>590</v>
      </c>
      <c r="H593">
        <v>574</v>
      </c>
      <c r="I593">
        <v>574</v>
      </c>
      <c r="J593">
        <v>574</v>
      </c>
      <c r="K593">
        <v>589</v>
      </c>
      <c r="L593">
        <v>590</v>
      </c>
      <c r="M593">
        <v>590</v>
      </c>
      <c r="N593">
        <v>589</v>
      </c>
      <c r="O593">
        <v>590</v>
      </c>
      <c r="P593">
        <v>500</v>
      </c>
      <c r="Q593">
        <v>585</v>
      </c>
      <c r="R593">
        <v>590</v>
      </c>
      <c r="S593">
        <v>590</v>
      </c>
      <c r="T593">
        <v>590</v>
      </c>
      <c r="U593">
        <v>589</v>
      </c>
      <c r="V593">
        <v>402</v>
      </c>
      <c r="W593">
        <v>308</v>
      </c>
      <c r="X593">
        <v>308</v>
      </c>
      <c r="Y593">
        <v>71</v>
      </c>
      <c r="Z593">
        <v>71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60"/>
  <sheetViews>
    <sheetView workbookViewId="0">
      <selection activeCell="H8" sqref="H8"/>
    </sheetView>
  </sheetViews>
  <sheetFormatPr baseColWidth="10" defaultRowHeight="12.75" x14ac:dyDescent="0.2"/>
  <cols>
    <col min="1" max="1" width="48.7109375" customWidth="1"/>
    <col min="2" max="2" width="14.42578125" bestFit="1" customWidth="1"/>
    <col min="3" max="3" width="24.28515625" bestFit="1" customWidth="1"/>
    <col min="4" max="4" width="25.28515625" bestFit="1" customWidth="1"/>
    <col min="5" max="5" width="4.7109375" bestFit="1" customWidth="1"/>
    <col min="6" max="6" width="18.28515625" customWidth="1"/>
    <col min="8" max="8" width="21.5703125" bestFit="1" customWidth="1"/>
    <col min="10" max="10" width="3.42578125" customWidth="1"/>
    <col min="11" max="11" width="17.5703125" bestFit="1" customWidth="1"/>
    <col min="13" max="13" width="89" bestFit="1" customWidth="1"/>
  </cols>
  <sheetData>
    <row r="1" spans="1:20" x14ac:dyDescent="0.2">
      <c r="A1" s="18" t="s">
        <v>1782</v>
      </c>
      <c r="B1" s="18" t="s">
        <v>1916</v>
      </c>
      <c r="C1" s="20" t="s">
        <v>1918</v>
      </c>
      <c r="D1" s="18" t="s">
        <v>1920</v>
      </c>
      <c r="E1" s="84" t="s">
        <v>1921</v>
      </c>
      <c r="F1" s="84"/>
      <c r="G1" s="18" t="s">
        <v>1915</v>
      </c>
      <c r="H1" s="20" t="s">
        <v>1917</v>
      </c>
      <c r="I1" s="18" t="s">
        <v>1931</v>
      </c>
      <c r="K1" s="18" t="s">
        <v>1914</v>
      </c>
      <c r="L1" s="21" t="s">
        <v>1913</v>
      </c>
      <c r="M1" s="21" t="s">
        <v>1112</v>
      </c>
      <c r="O1" s="21" t="s">
        <v>522</v>
      </c>
      <c r="Q1" s="21" t="s">
        <v>523</v>
      </c>
      <c r="T1" s="21" t="s">
        <v>524</v>
      </c>
    </row>
    <row r="2" spans="1:20" x14ac:dyDescent="0.2">
      <c r="A2" s="18" t="s">
        <v>37</v>
      </c>
      <c r="B2" s="18"/>
      <c r="C2" s="20"/>
      <c r="D2" s="18"/>
      <c r="E2" s="44"/>
      <c r="F2" s="44"/>
      <c r="G2" s="18"/>
      <c r="H2" s="20"/>
      <c r="I2" s="18"/>
      <c r="K2" s="18"/>
      <c r="L2" s="21"/>
      <c r="M2" s="21"/>
      <c r="O2" s="21"/>
      <c r="Q2" s="21"/>
      <c r="T2" s="21"/>
    </row>
    <row r="3" spans="1:20" x14ac:dyDescent="0.2">
      <c r="A3" s="18" t="s">
        <v>50</v>
      </c>
      <c r="B3" s="18"/>
      <c r="C3" s="20"/>
      <c r="D3" s="18"/>
      <c r="E3" s="44"/>
      <c r="F3" s="44"/>
      <c r="G3" s="18"/>
      <c r="H3" s="20"/>
      <c r="I3" s="18"/>
      <c r="K3" s="18"/>
      <c r="L3" s="21"/>
      <c r="M3" s="21"/>
      <c r="O3" s="21"/>
      <c r="Q3" s="21"/>
      <c r="T3" s="21"/>
    </row>
    <row r="4" spans="1:20" x14ac:dyDescent="0.2">
      <c r="A4" s="18" t="s">
        <v>2611</v>
      </c>
      <c r="B4" s="18"/>
      <c r="C4" s="20"/>
      <c r="D4" s="18"/>
      <c r="E4" s="44"/>
      <c r="F4" s="44"/>
      <c r="G4" s="18"/>
      <c r="H4" s="20"/>
      <c r="I4" s="18"/>
      <c r="K4" s="18"/>
      <c r="L4" s="21"/>
      <c r="M4" s="21"/>
      <c r="O4" s="21"/>
      <c r="Q4" s="21"/>
      <c r="T4" s="21"/>
    </row>
    <row r="5" spans="1:20" x14ac:dyDescent="0.2">
      <c r="A5" s="18" t="s">
        <v>2612</v>
      </c>
      <c r="B5" s="18"/>
      <c r="C5" s="20"/>
      <c r="D5" s="18"/>
      <c r="E5" s="44"/>
      <c r="F5" s="44"/>
      <c r="G5" s="18"/>
      <c r="H5" s="20"/>
      <c r="I5" s="18"/>
      <c r="K5" s="18"/>
      <c r="L5" s="21"/>
      <c r="M5" s="21"/>
      <c r="O5" s="21"/>
      <c r="Q5" s="21"/>
      <c r="T5" s="21"/>
    </row>
    <row r="6" spans="1:20" ht="15" x14ac:dyDescent="0.2">
      <c r="A6" s="19" t="s">
        <v>654</v>
      </c>
      <c r="B6" s="21" t="s">
        <v>38</v>
      </c>
      <c r="C6" s="20" t="s">
        <v>1006</v>
      </c>
      <c r="D6" s="21" t="s">
        <v>31</v>
      </c>
      <c r="E6" s="20">
        <v>1</v>
      </c>
      <c r="F6" s="20" t="s">
        <v>29</v>
      </c>
      <c r="G6" s="21" t="s">
        <v>733</v>
      </c>
      <c r="H6" s="21" t="s">
        <v>27</v>
      </c>
      <c r="I6" s="21" t="s">
        <v>739</v>
      </c>
      <c r="K6" s="21" t="s">
        <v>984</v>
      </c>
      <c r="L6" s="21" t="s">
        <v>29</v>
      </c>
      <c r="M6" t="s">
        <v>1180</v>
      </c>
      <c r="O6" s="21">
        <v>1</v>
      </c>
      <c r="Q6" s="21" t="s">
        <v>526</v>
      </c>
      <c r="T6" s="21" t="s">
        <v>527</v>
      </c>
    </row>
    <row r="7" spans="1:20" ht="15" x14ac:dyDescent="0.2">
      <c r="A7" s="19" t="s">
        <v>1130</v>
      </c>
      <c r="B7" s="21" t="s">
        <v>26</v>
      </c>
      <c r="C7" t="s">
        <v>2479</v>
      </c>
      <c r="D7" s="21" t="s">
        <v>28</v>
      </c>
      <c r="E7" s="20">
        <v>2</v>
      </c>
      <c r="F7" s="20" t="s">
        <v>34</v>
      </c>
      <c r="G7" s="18" t="s">
        <v>1176</v>
      </c>
      <c r="H7" s="21" t="s">
        <v>39</v>
      </c>
      <c r="I7" s="21" t="s">
        <v>35</v>
      </c>
      <c r="K7" s="21" t="s">
        <v>740</v>
      </c>
      <c r="L7" s="21" t="s">
        <v>34</v>
      </c>
      <c r="M7" t="s">
        <v>2487</v>
      </c>
      <c r="O7" s="21">
        <v>2</v>
      </c>
      <c r="Q7" s="21" t="s">
        <v>531</v>
      </c>
      <c r="T7" s="21" t="s">
        <v>532</v>
      </c>
    </row>
    <row r="8" spans="1:20" ht="15" x14ac:dyDescent="0.2">
      <c r="A8" s="19" t="s">
        <v>761</v>
      </c>
      <c r="B8" s="21" t="s">
        <v>45</v>
      </c>
      <c r="C8" s="20" t="s">
        <v>2475</v>
      </c>
      <c r="D8" s="21" t="s">
        <v>40</v>
      </c>
      <c r="E8" s="20">
        <v>3</v>
      </c>
      <c r="F8" s="20" t="s">
        <v>32</v>
      </c>
      <c r="G8" s="21" t="s">
        <v>943</v>
      </c>
      <c r="H8" s="21" t="s">
        <v>1169</v>
      </c>
      <c r="K8" s="21" t="s">
        <v>726</v>
      </c>
      <c r="L8" s="21" t="s">
        <v>32</v>
      </c>
      <c r="M8" s="21" t="s">
        <v>1177</v>
      </c>
      <c r="O8" s="21">
        <v>3</v>
      </c>
      <c r="Q8" s="21" t="s">
        <v>534</v>
      </c>
      <c r="T8" s="21" t="s">
        <v>535</v>
      </c>
    </row>
    <row r="9" spans="1:20" ht="15" x14ac:dyDescent="0.2">
      <c r="A9" s="19" t="s">
        <v>1179</v>
      </c>
      <c r="B9" s="21" t="s">
        <v>529</v>
      </c>
      <c r="C9" s="20" t="s">
        <v>722</v>
      </c>
      <c r="D9" s="43"/>
      <c r="G9" s="21" t="s">
        <v>1008</v>
      </c>
      <c r="L9" s="21" t="s">
        <v>517</v>
      </c>
      <c r="M9" s="21" t="s">
        <v>1178</v>
      </c>
      <c r="O9" s="21">
        <v>4</v>
      </c>
      <c r="Q9" s="21" t="s">
        <v>537</v>
      </c>
      <c r="T9" s="21" t="s">
        <v>538</v>
      </c>
    </row>
    <row r="10" spans="1:20" ht="15" x14ac:dyDescent="0.2">
      <c r="A10" s="19" t="s">
        <v>1104</v>
      </c>
      <c r="B10" s="21" t="s">
        <v>44</v>
      </c>
      <c r="C10" s="20" t="s">
        <v>2599</v>
      </c>
      <c r="E10" s="20"/>
      <c r="F10" s="20"/>
      <c r="G10" s="18" t="s">
        <v>1181</v>
      </c>
      <c r="M10" s="21" t="s">
        <v>2488</v>
      </c>
      <c r="O10" s="21">
        <v>5</v>
      </c>
      <c r="Q10" s="21" t="s">
        <v>541</v>
      </c>
      <c r="T10" s="21" t="s">
        <v>542</v>
      </c>
    </row>
    <row r="11" spans="1:20" ht="15" x14ac:dyDescent="0.2">
      <c r="A11" s="19" t="s">
        <v>1013</v>
      </c>
      <c r="B11" s="21" t="s">
        <v>52</v>
      </c>
      <c r="C11" s="20" t="s">
        <v>1919</v>
      </c>
      <c r="E11" s="20"/>
      <c r="F11" s="20"/>
      <c r="G11" s="21" t="s">
        <v>1182</v>
      </c>
      <c r="M11" s="21" t="s">
        <v>1096</v>
      </c>
      <c r="Q11" s="21"/>
      <c r="T11" s="21"/>
    </row>
    <row r="12" spans="1:20" ht="15" x14ac:dyDescent="0.2">
      <c r="A12" s="19" t="s">
        <v>1183</v>
      </c>
      <c r="C12" s="20" t="s">
        <v>2491</v>
      </c>
      <c r="E12" s="20"/>
      <c r="F12" s="20"/>
      <c r="G12" s="18" t="s">
        <v>1930</v>
      </c>
      <c r="M12" s="21" t="s">
        <v>2489</v>
      </c>
      <c r="Q12" s="21" t="s">
        <v>543</v>
      </c>
      <c r="T12" s="21" t="s">
        <v>544</v>
      </c>
    </row>
    <row r="13" spans="1:20" ht="15" x14ac:dyDescent="0.2">
      <c r="A13" s="19" t="s">
        <v>760</v>
      </c>
      <c r="C13" s="20" t="s">
        <v>2477</v>
      </c>
      <c r="G13" s="18" t="s">
        <v>1928</v>
      </c>
      <c r="M13" s="21" t="s">
        <v>1001</v>
      </c>
      <c r="Q13" s="21" t="s">
        <v>546</v>
      </c>
      <c r="T13" s="21" t="s">
        <v>547</v>
      </c>
    </row>
    <row r="14" spans="1:20" ht="15" x14ac:dyDescent="0.2">
      <c r="A14" s="19" t="s">
        <v>1100</v>
      </c>
      <c r="C14" s="20" t="s">
        <v>1195</v>
      </c>
      <c r="G14" s="18" t="s">
        <v>744</v>
      </c>
      <c r="M14" s="21" t="s">
        <v>1023</v>
      </c>
      <c r="Q14" s="21" t="s">
        <v>549</v>
      </c>
      <c r="T14" s="21" t="s">
        <v>550</v>
      </c>
    </row>
    <row r="15" spans="1:20" ht="15" x14ac:dyDescent="0.2">
      <c r="A15" s="19" t="s">
        <v>1186</v>
      </c>
      <c r="C15" s="20" t="s">
        <v>656</v>
      </c>
      <c r="G15" s="18" t="s">
        <v>1929</v>
      </c>
      <c r="M15" s="21" t="s">
        <v>1027</v>
      </c>
      <c r="Q15" s="21" t="s">
        <v>551</v>
      </c>
      <c r="T15" s="21" t="s">
        <v>552</v>
      </c>
    </row>
    <row r="16" spans="1:20" ht="15" x14ac:dyDescent="0.2">
      <c r="A16" s="19" t="s">
        <v>1187</v>
      </c>
      <c r="C16" s="20" t="s">
        <v>2562</v>
      </c>
      <c r="G16" s="18" t="s">
        <v>889</v>
      </c>
      <c r="M16" s="21" t="s">
        <v>1033</v>
      </c>
      <c r="Q16" s="21" t="s">
        <v>554</v>
      </c>
      <c r="T16" s="21" t="s">
        <v>555</v>
      </c>
    </row>
    <row r="17" spans="1:20" ht="15" x14ac:dyDescent="0.2">
      <c r="A17" s="19" t="s">
        <v>1189</v>
      </c>
      <c r="C17" s="20" t="s">
        <v>2478</v>
      </c>
      <c r="G17" s="18" t="s">
        <v>1188</v>
      </c>
      <c r="M17" s="21" t="s">
        <v>1038</v>
      </c>
      <c r="Q17" s="21" t="s">
        <v>557</v>
      </c>
      <c r="T17" s="21" t="s">
        <v>558</v>
      </c>
    </row>
    <row r="18" spans="1:20" ht="15" x14ac:dyDescent="0.2">
      <c r="A18" s="19" t="s">
        <v>978</v>
      </c>
      <c r="C18" s="20" t="s">
        <v>1021</v>
      </c>
      <c r="G18" s="21" t="s">
        <v>1190</v>
      </c>
      <c r="Q18" s="21" t="s">
        <v>560</v>
      </c>
      <c r="T18" s="21" t="s">
        <v>561</v>
      </c>
    </row>
    <row r="19" spans="1:20" ht="15" x14ac:dyDescent="0.2">
      <c r="A19" s="19" t="s">
        <v>1137</v>
      </c>
      <c r="C19" s="20"/>
      <c r="G19" s="21"/>
      <c r="Q19" s="21"/>
      <c r="T19" s="21"/>
    </row>
    <row r="20" spans="1:20" ht="15" x14ac:dyDescent="0.2">
      <c r="A20" s="19" t="s">
        <v>1109</v>
      </c>
      <c r="C20" s="20"/>
      <c r="G20" s="21"/>
      <c r="Q20" s="21"/>
      <c r="T20" s="21"/>
    </row>
    <row r="21" spans="1:20" ht="15" x14ac:dyDescent="0.2">
      <c r="A21" s="19" t="s">
        <v>1191</v>
      </c>
      <c r="C21" t="s">
        <v>1115</v>
      </c>
      <c r="G21" s="18" t="s">
        <v>748</v>
      </c>
      <c r="Q21" s="21" t="s">
        <v>562</v>
      </c>
      <c r="T21" s="21" t="s">
        <v>563</v>
      </c>
    </row>
    <row r="22" spans="1:20" ht="15" x14ac:dyDescent="0.2">
      <c r="A22" s="19" t="s">
        <v>1505</v>
      </c>
      <c r="G22" s="18"/>
      <c r="Q22" s="21"/>
      <c r="T22" s="21"/>
    </row>
    <row r="23" spans="1:20" ht="15" x14ac:dyDescent="0.2">
      <c r="A23" s="19" t="s">
        <v>655</v>
      </c>
      <c r="C23" s="20" t="s">
        <v>995</v>
      </c>
      <c r="Q23" s="21" t="s">
        <v>564</v>
      </c>
      <c r="T23" s="21" t="s">
        <v>565</v>
      </c>
    </row>
    <row r="24" spans="1:20" ht="180" customHeight="1" x14ac:dyDescent="0.2">
      <c r="A24" s="42" t="s">
        <v>2613</v>
      </c>
      <c r="C24" s="20" t="s">
        <v>1184</v>
      </c>
      <c r="Q24" s="21" t="s">
        <v>566</v>
      </c>
      <c r="T24" s="21" t="s">
        <v>567</v>
      </c>
    </row>
    <row r="25" spans="1:20" ht="15" x14ac:dyDescent="0.25">
      <c r="A25" s="1"/>
      <c r="Q25" s="21" t="s">
        <v>569</v>
      </c>
      <c r="T25" s="21" t="s">
        <v>570</v>
      </c>
    </row>
    <row r="26" spans="1:20" x14ac:dyDescent="0.2">
      <c r="A26" s="22" t="s">
        <v>588</v>
      </c>
      <c r="Q26" s="21" t="s">
        <v>572</v>
      </c>
      <c r="T26" s="21" t="s">
        <v>573</v>
      </c>
    </row>
    <row r="27" spans="1:20" x14ac:dyDescent="0.2">
      <c r="A27" s="22" t="s">
        <v>539</v>
      </c>
      <c r="Q27" s="21" t="s">
        <v>574</v>
      </c>
      <c r="T27" s="21" t="s">
        <v>575</v>
      </c>
    </row>
    <row r="28" spans="1:20" x14ac:dyDescent="0.2">
      <c r="A28" s="22" t="s">
        <v>41</v>
      </c>
      <c r="Q28" s="21" t="s">
        <v>576</v>
      </c>
      <c r="T28" s="21" t="s">
        <v>577</v>
      </c>
    </row>
    <row r="29" spans="1:20" x14ac:dyDescent="0.2">
      <c r="A29" s="22" t="s">
        <v>595</v>
      </c>
      <c r="Q29" s="21"/>
      <c r="T29" s="21"/>
    </row>
    <row r="30" spans="1:20" x14ac:dyDescent="0.2">
      <c r="A30" s="22" t="s">
        <v>54</v>
      </c>
      <c r="Q30" s="21" t="s">
        <v>578</v>
      </c>
      <c r="T30" s="21" t="s">
        <v>579</v>
      </c>
    </row>
    <row r="31" spans="1:20" x14ac:dyDescent="0.2">
      <c r="A31" s="22" t="s">
        <v>518</v>
      </c>
      <c r="Q31" s="21" t="s">
        <v>580</v>
      </c>
      <c r="T31" s="21" t="s">
        <v>581</v>
      </c>
    </row>
    <row r="32" spans="1:20" x14ac:dyDescent="0.2">
      <c r="A32" s="22" t="s">
        <v>515</v>
      </c>
      <c r="Q32" s="21" t="s">
        <v>582</v>
      </c>
      <c r="T32" s="21" t="s">
        <v>583</v>
      </c>
    </row>
    <row r="33" spans="1:20" x14ac:dyDescent="0.2">
      <c r="A33" s="22" t="s">
        <v>46</v>
      </c>
      <c r="Q33" s="21" t="s">
        <v>584</v>
      </c>
      <c r="T33" s="21" t="s">
        <v>585</v>
      </c>
    </row>
    <row r="34" spans="1:20" x14ac:dyDescent="0.2">
      <c r="A34" s="22" t="s">
        <v>606</v>
      </c>
      <c r="Q34" s="21" t="s">
        <v>586</v>
      </c>
      <c r="T34" s="21" t="s">
        <v>587</v>
      </c>
    </row>
    <row r="35" spans="1:20" x14ac:dyDescent="0.2">
      <c r="A35" s="22" t="s">
        <v>519</v>
      </c>
      <c r="I35" s="22" t="s">
        <v>521</v>
      </c>
      <c r="Q35" s="21" t="s">
        <v>589</v>
      </c>
      <c r="T35" s="21" t="s">
        <v>590</v>
      </c>
    </row>
    <row r="36" spans="1:20" x14ac:dyDescent="0.2">
      <c r="A36" s="22" t="s">
        <v>61</v>
      </c>
      <c r="I36" s="22" t="s">
        <v>525</v>
      </c>
      <c r="Q36" s="21" t="s">
        <v>591</v>
      </c>
      <c r="T36" s="21" t="s">
        <v>592</v>
      </c>
    </row>
    <row r="37" spans="1:20" x14ac:dyDescent="0.2">
      <c r="A37" s="22" t="s">
        <v>613</v>
      </c>
      <c r="I37" s="22" t="s">
        <v>530</v>
      </c>
      <c r="Q37" s="21" t="s">
        <v>593</v>
      </c>
      <c r="T37" s="21" t="s">
        <v>594</v>
      </c>
    </row>
    <row r="38" spans="1:20" x14ac:dyDescent="0.2">
      <c r="A38" s="22" t="s">
        <v>36</v>
      </c>
      <c r="I38" s="22" t="s">
        <v>533</v>
      </c>
      <c r="Q38" s="21" t="s">
        <v>596</v>
      </c>
      <c r="T38" s="21" t="s">
        <v>597</v>
      </c>
    </row>
    <row r="39" spans="1:20" x14ac:dyDescent="0.2">
      <c r="A39" s="22" t="s">
        <v>516</v>
      </c>
      <c r="I39" s="22" t="s">
        <v>536</v>
      </c>
      <c r="Q39" s="21" t="s">
        <v>598</v>
      </c>
      <c r="T39" s="21" t="s">
        <v>599</v>
      </c>
    </row>
    <row r="40" spans="1:20" x14ac:dyDescent="0.2">
      <c r="A40" s="22" t="s">
        <v>620</v>
      </c>
      <c r="I40" s="22" t="s">
        <v>540</v>
      </c>
      <c r="Q40" s="21" t="s">
        <v>600</v>
      </c>
      <c r="T40" s="21" t="s">
        <v>601</v>
      </c>
    </row>
    <row r="41" spans="1:20" x14ac:dyDescent="0.2">
      <c r="Q41" s="21" t="s">
        <v>602</v>
      </c>
      <c r="T41" s="21" t="s">
        <v>603</v>
      </c>
    </row>
    <row r="42" spans="1:20" x14ac:dyDescent="0.2">
      <c r="Q42" s="21" t="s">
        <v>604</v>
      </c>
      <c r="T42" s="21" t="s">
        <v>605</v>
      </c>
    </row>
    <row r="43" spans="1:20" x14ac:dyDescent="0.2">
      <c r="Q43" s="21" t="s">
        <v>607</v>
      </c>
      <c r="T43" s="21" t="s">
        <v>608</v>
      </c>
    </row>
    <row r="44" spans="1:20" x14ac:dyDescent="0.2">
      <c r="Q44" s="21" t="s">
        <v>609</v>
      </c>
      <c r="T44" s="21" t="s">
        <v>610</v>
      </c>
    </row>
    <row r="45" spans="1:20" x14ac:dyDescent="0.2">
      <c r="Q45" s="21" t="s">
        <v>611</v>
      </c>
      <c r="T45" s="21" t="s">
        <v>612</v>
      </c>
    </row>
    <row r="46" spans="1:20" x14ac:dyDescent="0.2">
      <c r="Q46" s="21" t="s">
        <v>614</v>
      </c>
      <c r="T46" s="21" t="s">
        <v>615</v>
      </c>
    </row>
    <row r="47" spans="1:20" x14ac:dyDescent="0.2">
      <c r="Q47" s="21" t="s">
        <v>616</v>
      </c>
      <c r="T47" s="21" t="s">
        <v>617</v>
      </c>
    </row>
    <row r="48" spans="1:20" x14ac:dyDescent="0.2">
      <c r="Q48" s="21" t="s">
        <v>618</v>
      </c>
      <c r="T48" s="21" t="s">
        <v>619</v>
      </c>
    </row>
    <row r="49" spans="1:20" x14ac:dyDescent="0.2">
      <c r="Q49" s="21" t="s">
        <v>621</v>
      </c>
      <c r="T49" s="21" t="s">
        <v>622</v>
      </c>
    </row>
    <row r="50" spans="1:20" x14ac:dyDescent="0.2">
      <c r="Q50" s="21" t="s">
        <v>623</v>
      </c>
      <c r="T50" s="21" t="s">
        <v>624</v>
      </c>
    </row>
    <row r="51" spans="1:20" x14ac:dyDescent="0.2">
      <c r="Q51" s="21" t="s">
        <v>625</v>
      </c>
      <c r="T51" s="21" t="s">
        <v>626</v>
      </c>
    </row>
    <row r="52" spans="1:20" x14ac:dyDescent="0.2">
      <c r="Q52" s="21" t="s">
        <v>627</v>
      </c>
      <c r="T52" s="21" t="s">
        <v>628</v>
      </c>
    </row>
    <row r="53" spans="1:20" x14ac:dyDescent="0.2">
      <c r="Q53" s="21" t="s">
        <v>629</v>
      </c>
      <c r="T53" s="21" t="s">
        <v>630</v>
      </c>
    </row>
    <row r="54" spans="1:20" x14ac:dyDescent="0.2">
      <c r="Q54" s="21" t="s">
        <v>631</v>
      </c>
      <c r="T54" s="21" t="s">
        <v>632</v>
      </c>
    </row>
    <row r="55" spans="1:20" x14ac:dyDescent="0.2">
      <c r="Q55" s="21" t="s">
        <v>633</v>
      </c>
      <c r="T55" s="21" t="s">
        <v>634</v>
      </c>
    </row>
    <row r="56" spans="1:20" x14ac:dyDescent="0.2">
      <c r="A56" s="21" t="s">
        <v>35</v>
      </c>
      <c r="Q56" s="21" t="s">
        <v>635</v>
      </c>
      <c r="T56" s="21" t="s">
        <v>636</v>
      </c>
    </row>
    <row r="57" spans="1:20" x14ac:dyDescent="0.2">
      <c r="A57" s="21" t="s">
        <v>30</v>
      </c>
      <c r="Q57" s="21" t="s">
        <v>637</v>
      </c>
      <c r="T57" s="21" t="s">
        <v>638</v>
      </c>
    </row>
    <row r="58" spans="1:20" x14ac:dyDescent="0.2">
      <c r="T58" s="21" t="s">
        <v>639</v>
      </c>
    </row>
    <row r="59" spans="1:20" x14ac:dyDescent="0.2">
      <c r="T59" s="21" t="s">
        <v>640</v>
      </c>
    </row>
    <row r="60" spans="1:20" x14ac:dyDescent="0.2">
      <c r="T60" s="21" t="s">
        <v>641</v>
      </c>
    </row>
  </sheetData>
  <sortState xmlns:xlrd2="http://schemas.microsoft.com/office/spreadsheetml/2017/richdata2" ref="M6:M9">
    <sortCondition ref="M6:M9"/>
  </sortState>
  <mergeCells count="1">
    <mergeCell ref="E1:F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R1002"/>
  <sheetViews>
    <sheetView workbookViewId="0"/>
  </sheetViews>
  <sheetFormatPr baseColWidth="10" defaultColWidth="12.5703125" defaultRowHeight="15" customHeight="1" x14ac:dyDescent="0.2"/>
  <cols>
    <col min="1" max="1" width="38.5703125" customWidth="1"/>
    <col min="2" max="6" width="12.5703125" customWidth="1"/>
  </cols>
  <sheetData>
    <row r="1" spans="1:18" x14ac:dyDescent="0.25">
      <c r="A1" s="1" t="s">
        <v>520</v>
      </c>
      <c r="E1" s="2" t="s">
        <v>26</v>
      </c>
      <c r="G1" s="2" t="s">
        <v>40</v>
      </c>
      <c r="I1" s="2" t="s">
        <v>29</v>
      </c>
      <c r="J1" s="2" t="s">
        <v>521</v>
      </c>
      <c r="M1" t="s">
        <v>522</v>
      </c>
      <c r="O1" s="3" t="s">
        <v>523</v>
      </c>
      <c r="R1" s="3" t="s">
        <v>524</v>
      </c>
    </row>
    <row r="2" spans="1:18" x14ac:dyDescent="0.25">
      <c r="A2" s="1" t="s">
        <v>54</v>
      </c>
      <c r="E2" s="2" t="s">
        <v>52</v>
      </c>
      <c r="G2" s="2" t="s">
        <v>28</v>
      </c>
      <c r="I2" s="2" t="s">
        <v>32</v>
      </c>
      <c r="J2" s="2" t="s">
        <v>525</v>
      </c>
      <c r="M2">
        <v>1</v>
      </c>
      <c r="O2" s="3" t="s">
        <v>526</v>
      </c>
      <c r="R2" s="3" t="s">
        <v>527</v>
      </c>
    </row>
    <row r="3" spans="1:18" x14ac:dyDescent="0.25">
      <c r="A3" s="4" t="s">
        <v>528</v>
      </c>
      <c r="E3" s="2" t="s">
        <v>529</v>
      </c>
      <c r="G3" s="2" t="s">
        <v>31</v>
      </c>
      <c r="I3" s="2" t="s">
        <v>34</v>
      </c>
      <c r="J3" s="2" t="s">
        <v>530</v>
      </c>
      <c r="M3">
        <v>2</v>
      </c>
      <c r="O3" s="3" t="s">
        <v>531</v>
      </c>
      <c r="R3" s="3" t="s">
        <v>532</v>
      </c>
    </row>
    <row r="4" spans="1:18" x14ac:dyDescent="0.25">
      <c r="A4" s="5" t="s">
        <v>36</v>
      </c>
      <c r="E4" s="2" t="s">
        <v>44</v>
      </c>
      <c r="G4" s="2" t="s">
        <v>517</v>
      </c>
      <c r="I4" s="2" t="s">
        <v>517</v>
      </c>
      <c r="J4" s="2" t="s">
        <v>533</v>
      </c>
      <c r="M4">
        <v>3</v>
      </c>
      <c r="O4" s="3" t="s">
        <v>534</v>
      </c>
      <c r="R4" s="3" t="s">
        <v>535</v>
      </c>
    </row>
    <row r="5" spans="1:18" x14ac:dyDescent="0.25">
      <c r="A5" s="1" t="s">
        <v>41</v>
      </c>
      <c r="E5" s="2" t="s">
        <v>38</v>
      </c>
      <c r="J5" s="2" t="s">
        <v>536</v>
      </c>
      <c r="M5">
        <v>4</v>
      </c>
      <c r="O5" s="3" t="s">
        <v>537</v>
      </c>
      <c r="R5" s="3" t="s">
        <v>538</v>
      </c>
    </row>
    <row r="6" spans="1:18" x14ac:dyDescent="0.25">
      <c r="A6" s="1" t="s">
        <v>539</v>
      </c>
      <c r="E6" s="2" t="s">
        <v>45</v>
      </c>
      <c r="J6" s="2" t="s">
        <v>540</v>
      </c>
      <c r="M6">
        <v>5</v>
      </c>
      <c r="O6" s="3" t="s">
        <v>541</v>
      </c>
      <c r="R6" s="3" t="s">
        <v>542</v>
      </c>
    </row>
    <row r="7" spans="1:18" x14ac:dyDescent="0.25">
      <c r="A7" s="1" t="s">
        <v>46</v>
      </c>
      <c r="E7" s="2"/>
      <c r="J7" s="2"/>
      <c r="O7" s="3"/>
      <c r="R7" s="3"/>
    </row>
    <row r="8" spans="1:18" x14ac:dyDescent="0.25">
      <c r="A8" s="1" t="s">
        <v>41</v>
      </c>
      <c r="O8" s="3" t="s">
        <v>543</v>
      </c>
      <c r="R8" s="3" t="s">
        <v>544</v>
      </c>
    </row>
    <row r="9" spans="1:18" x14ac:dyDescent="0.25">
      <c r="A9" s="1" t="s">
        <v>545</v>
      </c>
      <c r="O9" s="3" t="s">
        <v>546</v>
      </c>
      <c r="R9" s="3" t="s">
        <v>547</v>
      </c>
    </row>
    <row r="10" spans="1:18" x14ac:dyDescent="0.25">
      <c r="A10" s="1" t="s">
        <v>548</v>
      </c>
      <c r="O10" s="3" t="s">
        <v>549</v>
      </c>
      <c r="R10" s="3" t="s">
        <v>550</v>
      </c>
    </row>
    <row r="11" spans="1:18" x14ac:dyDescent="0.25">
      <c r="A11" s="1" t="s">
        <v>60</v>
      </c>
      <c r="O11" s="3" t="s">
        <v>551</v>
      </c>
      <c r="R11" s="3" t="s">
        <v>552</v>
      </c>
    </row>
    <row r="12" spans="1:18" x14ac:dyDescent="0.25">
      <c r="A12" s="1" t="s">
        <v>553</v>
      </c>
      <c r="O12" s="3" t="s">
        <v>554</v>
      </c>
      <c r="R12" s="3" t="s">
        <v>555</v>
      </c>
    </row>
    <row r="13" spans="1:18" x14ac:dyDescent="0.25">
      <c r="A13" s="1" t="s">
        <v>556</v>
      </c>
      <c r="O13" s="3" t="s">
        <v>557</v>
      </c>
      <c r="R13" s="3" t="s">
        <v>558</v>
      </c>
    </row>
    <row r="14" spans="1:18" x14ac:dyDescent="0.25">
      <c r="A14" s="1" t="s">
        <v>559</v>
      </c>
      <c r="O14" s="3" t="s">
        <v>560</v>
      </c>
      <c r="R14" s="3" t="s">
        <v>561</v>
      </c>
    </row>
    <row r="15" spans="1:18" x14ac:dyDescent="0.25">
      <c r="A15" s="1" t="s">
        <v>56</v>
      </c>
      <c r="O15" s="3" t="s">
        <v>562</v>
      </c>
      <c r="R15" s="3" t="s">
        <v>563</v>
      </c>
    </row>
    <row r="16" spans="1:18" x14ac:dyDescent="0.25">
      <c r="A16" s="1" t="s">
        <v>61</v>
      </c>
      <c r="O16" s="3" t="s">
        <v>564</v>
      </c>
      <c r="R16" s="3" t="s">
        <v>565</v>
      </c>
    </row>
    <row r="17" spans="1:18" x14ac:dyDescent="0.25">
      <c r="A17" s="1" t="s">
        <v>515</v>
      </c>
      <c r="O17" s="3" t="s">
        <v>566</v>
      </c>
      <c r="R17" s="3" t="s">
        <v>567</v>
      </c>
    </row>
    <row r="18" spans="1:18" x14ac:dyDescent="0.25">
      <c r="A18" s="1" t="s">
        <v>568</v>
      </c>
      <c r="O18" s="3" t="s">
        <v>569</v>
      </c>
      <c r="R18" s="3" t="s">
        <v>570</v>
      </c>
    </row>
    <row r="19" spans="1:18" x14ac:dyDescent="0.25">
      <c r="A19" s="1" t="s">
        <v>571</v>
      </c>
      <c r="O19" s="3" t="s">
        <v>572</v>
      </c>
      <c r="R19" s="3" t="s">
        <v>573</v>
      </c>
    </row>
    <row r="20" spans="1:18" ht="12.75" x14ac:dyDescent="0.2">
      <c r="A20" s="3" t="s">
        <v>58</v>
      </c>
      <c r="O20" s="3" t="s">
        <v>574</v>
      </c>
      <c r="R20" s="3" t="s">
        <v>575</v>
      </c>
    </row>
    <row r="21" spans="1:18" ht="12.75" x14ac:dyDescent="0.2">
      <c r="A21" s="3" t="s">
        <v>59</v>
      </c>
      <c r="O21" s="3" t="s">
        <v>576</v>
      </c>
      <c r="R21" s="3" t="s">
        <v>577</v>
      </c>
    </row>
    <row r="22" spans="1:18" ht="15.75" customHeight="1" x14ac:dyDescent="0.2">
      <c r="A22" s="3" t="s">
        <v>516</v>
      </c>
      <c r="O22" s="3"/>
      <c r="R22" s="3"/>
    </row>
    <row r="23" spans="1:18" ht="15.75" customHeight="1" x14ac:dyDescent="0.2">
      <c r="A23" s="3" t="s">
        <v>21</v>
      </c>
      <c r="O23" s="3" t="s">
        <v>578</v>
      </c>
      <c r="R23" s="3" t="s">
        <v>579</v>
      </c>
    </row>
    <row r="24" spans="1:18" ht="15.75" customHeight="1" x14ac:dyDescent="0.2">
      <c r="O24" s="3" t="s">
        <v>580</v>
      </c>
      <c r="R24" s="3" t="s">
        <v>581</v>
      </c>
    </row>
    <row r="25" spans="1:18" ht="15.75" customHeight="1" x14ac:dyDescent="0.2">
      <c r="O25" s="3" t="s">
        <v>582</v>
      </c>
      <c r="R25" s="3" t="s">
        <v>583</v>
      </c>
    </row>
    <row r="26" spans="1:18" ht="15.75" customHeight="1" x14ac:dyDescent="0.2">
      <c r="O26" s="3" t="s">
        <v>584</v>
      </c>
      <c r="R26" s="3" t="s">
        <v>585</v>
      </c>
    </row>
    <row r="27" spans="1:18" ht="15.75" customHeight="1" x14ac:dyDescent="0.2">
      <c r="O27" s="3" t="s">
        <v>586</v>
      </c>
      <c r="R27" s="3" t="s">
        <v>587</v>
      </c>
    </row>
    <row r="28" spans="1:18" ht="15.75" customHeight="1" x14ac:dyDescent="0.2">
      <c r="A28" s="3" t="s">
        <v>588</v>
      </c>
      <c r="O28" s="3" t="s">
        <v>589</v>
      </c>
      <c r="R28" s="3" t="s">
        <v>590</v>
      </c>
    </row>
    <row r="29" spans="1:18" ht="15.75" customHeight="1" x14ac:dyDescent="0.2">
      <c r="A29" s="3" t="s">
        <v>539</v>
      </c>
      <c r="O29" s="3" t="s">
        <v>591</v>
      </c>
      <c r="R29" s="3" t="s">
        <v>592</v>
      </c>
    </row>
    <row r="30" spans="1:18" ht="15.75" customHeight="1" x14ac:dyDescent="0.2">
      <c r="A30" s="3" t="s">
        <v>41</v>
      </c>
      <c r="O30" s="3" t="s">
        <v>593</v>
      </c>
      <c r="R30" s="3" t="s">
        <v>594</v>
      </c>
    </row>
    <row r="31" spans="1:18" ht="15.75" customHeight="1" x14ac:dyDescent="0.2">
      <c r="A31" s="3" t="s">
        <v>595</v>
      </c>
      <c r="O31" s="3" t="s">
        <v>596</v>
      </c>
      <c r="R31" s="3" t="s">
        <v>597</v>
      </c>
    </row>
    <row r="32" spans="1:18" ht="15.75" customHeight="1" x14ac:dyDescent="0.2">
      <c r="A32" s="3" t="s">
        <v>54</v>
      </c>
      <c r="O32" s="3" t="s">
        <v>598</v>
      </c>
      <c r="R32" s="3" t="s">
        <v>599</v>
      </c>
    </row>
    <row r="33" spans="1:18" ht="15.75" customHeight="1" x14ac:dyDescent="0.2">
      <c r="A33" s="3" t="s">
        <v>518</v>
      </c>
      <c r="O33" s="3" t="s">
        <v>600</v>
      </c>
      <c r="R33" s="3" t="s">
        <v>601</v>
      </c>
    </row>
    <row r="34" spans="1:18" ht="15.75" customHeight="1" x14ac:dyDescent="0.2">
      <c r="A34" s="3" t="s">
        <v>515</v>
      </c>
      <c r="O34" s="3" t="s">
        <v>602</v>
      </c>
      <c r="R34" s="3" t="s">
        <v>603</v>
      </c>
    </row>
    <row r="35" spans="1:18" ht="15.75" customHeight="1" x14ac:dyDescent="0.2">
      <c r="A35" s="3" t="s">
        <v>46</v>
      </c>
      <c r="O35" s="3" t="s">
        <v>604</v>
      </c>
      <c r="R35" s="3" t="s">
        <v>605</v>
      </c>
    </row>
    <row r="36" spans="1:18" ht="15.75" customHeight="1" x14ac:dyDescent="0.2">
      <c r="A36" s="3" t="s">
        <v>606</v>
      </c>
      <c r="O36" s="3" t="s">
        <v>607</v>
      </c>
      <c r="R36" s="3" t="s">
        <v>608</v>
      </c>
    </row>
    <row r="37" spans="1:18" ht="15.75" customHeight="1" x14ac:dyDescent="0.2">
      <c r="A37" s="3" t="s">
        <v>519</v>
      </c>
      <c r="O37" s="3" t="s">
        <v>609</v>
      </c>
      <c r="R37" s="3" t="s">
        <v>610</v>
      </c>
    </row>
    <row r="38" spans="1:18" ht="15.75" customHeight="1" x14ac:dyDescent="0.2">
      <c r="A38" s="3" t="s">
        <v>61</v>
      </c>
      <c r="O38" s="3" t="s">
        <v>611</v>
      </c>
      <c r="R38" s="3" t="s">
        <v>612</v>
      </c>
    </row>
    <row r="39" spans="1:18" ht="15.75" customHeight="1" x14ac:dyDescent="0.2">
      <c r="A39" s="3" t="s">
        <v>613</v>
      </c>
      <c r="O39" s="3" t="s">
        <v>614</v>
      </c>
      <c r="R39" s="3" t="s">
        <v>615</v>
      </c>
    </row>
    <row r="40" spans="1:18" ht="15.75" customHeight="1" x14ac:dyDescent="0.2">
      <c r="A40" s="3" t="s">
        <v>36</v>
      </c>
      <c r="O40" s="3" t="s">
        <v>616</v>
      </c>
      <c r="R40" s="3" t="s">
        <v>617</v>
      </c>
    </row>
    <row r="41" spans="1:18" ht="15.75" customHeight="1" x14ac:dyDescent="0.2">
      <c r="A41" s="3" t="s">
        <v>516</v>
      </c>
      <c r="O41" s="3" t="s">
        <v>618</v>
      </c>
      <c r="R41" s="3" t="s">
        <v>619</v>
      </c>
    </row>
    <row r="42" spans="1:18" ht="15.75" customHeight="1" x14ac:dyDescent="0.2">
      <c r="A42" s="3" t="s">
        <v>620</v>
      </c>
      <c r="O42" s="3" t="s">
        <v>621</v>
      </c>
      <c r="R42" s="3" t="s">
        <v>622</v>
      </c>
    </row>
    <row r="43" spans="1:18" ht="15.75" customHeight="1" x14ac:dyDescent="0.2">
      <c r="O43" s="3" t="s">
        <v>623</v>
      </c>
      <c r="R43" s="3" t="s">
        <v>624</v>
      </c>
    </row>
    <row r="44" spans="1:18" ht="15.75" customHeight="1" x14ac:dyDescent="0.2">
      <c r="O44" s="3" t="s">
        <v>625</v>
      </c>
      <c r="R44" s="3" t="s">
        <v>626</v>
      </c>
    </row>
    <row r="45" spans="1:18" ht="15.75" customHeight="1" x14ac:dyDescent="0.2">
      <c r="O45" s="3" t="s">
        <v>627</v>
      </c>
      <c r="R45" s="3" t="s">
        <v>628</v>
      </c>
    </row>
    <row r="46" spans="1:18" ht="15.75" customHeight="1" x14ac:dyDescent="0.2">
      <c r="O46" s="3" t="s">
        <v>629</v>
      </c>
      <c r="R46" s="3" t="s">
        <v>630</v>
      </c>
    </row>
    <row r="47" spans="1:18" ht="15.75" customHeight="1" x14ac:dyDescent="0.2">
      <c r="O47" s="3" t="s">
        <v>631</v>
      </c>
      <c r="R47" s="3" t="s">
        <v>632</v>
      </c>
    </row>
    <row r="48" spans="1:18" ht="15.75" customHeight="1" x14ac:dyDescent="0.2">
      <c r="O48" s="3" t="s">
        <v>633</v>
      </c>
      <c r="R48" s="3" t="s">
        <v>634</v>
      </c>
    </row>
    <row r="49" spans="1:18" ht="15.75" customHeight="1" x14ac:dyDescent="0.2">
      <c r="A49" s="3" t="s">
        <v>35</v>
      </c>
      <c r="O49" s="3" t="s">
        <v>635</v>
      </c>
      <c r="R49" s="3" t="s">
        <v>636</v>
      </c>
    </row>
    <row r="50" spans="1:18" ht="15.75" customHeight="1" x14ac:dyDescent="0.2">
      <c r="A50" s="3" t="s">
        <v>30</v>
      </c>
      <c r="O50" s="3" t="s">
        <v>637</v>
      </c>
      <c r="R50" s="3" t="s">
        <v>638</v>
      </c>
    </row>
    <row r="51" spans="1:18" ht="15.75" customHeight="1" x14ac:dyDescent="0.2">
      <c r="R51" s="3" t="s">
        <v>639</v>
      </c>
    </row>
    <row r="52" spans="1:18" ht="15.75" customHeight="1" x14ac:dyDescent="0.2">
      <c r="R52" s="3" t="s">
        <v>640</v>
      </c>
    </row>
    <row r="53" spans="1:18" ht="15.75" customHeight="1" x14ac:dyDescent="0.2">
      <c r="A53" s="3" t="s">
        <v>39</v>
      </c>
      <c r="R53" s="3" t="s">
        <v>641</v>
      </c>
    </row>
    <row r="54" spans="1:18" ht="15.75" customHeight="1" x14ac:dyDescent="0.2">
      <c r="A54" s="3" t="s">
        <v>642</v>
      </c>
      <c r="R54" s="3" t="s">
        <v>637</v>
      </c>
    </row>
    <row r="55" spans="1:18" ht="15.75" customHeight="1" x14ac:dyDescent="0.2">
      <c r="A55" s="3" t="s">
        <v>27</v>
      </c>
    </row>
    <row r="56" spans="1:18" ht="15.75" customHeight="1" x14ac:dyDescent="0.2">
      <c r="A56" s="3" t="s">
        <v>49</v>
      </c>
    </row>
    <row r="57" spans="1:18" ht="15.75" customHeight="1" x14ac:dyDescent="0.2"/>
    <row r="58" spans="1:18" ht="15.75" customHeight="1" x14ac:dyDescent="0.2"/>
    <row r="59" spans="1:18" ht="15.75" customHeight="1" x14ac:dyDescent="0.2"/>
    <row r="60" spans="1:18" ht="15.75" customHeight="1" x14ac:dyDescent="0.2"/>
    <row r="61" spans="1:18" ht="15.75" customHeight="1" x14ac:dyDescent="0.2"/>
    <row r="62" spans="1:18" ht="15.75" customHeight="1" x14ac:dyDescent="0.2"/>
    <row r="63" spans="1:18" ht="15.75" customHeight="1" x14ac:dyDescent="0.2"/>
    <row r="64" spans="1:18"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Gráficos</vt:lpstr>
      </vt:variant>
      <vt:variant>
        <vt:i4>1</vt:i4>
      </vt:variant>
    </vt:vector>
  </HeadingPairs>
  <TitlesOfParts>
    <vt:vector size="7" baseType="lpstr">
      <vt:lpstr>EJEMPLO DE ACTIVOS DE INFORMACI</vt:lpstr>
      <vt:lpstr>TOTAL_ACT_INF</vt:lpstr>
      <vt:lpstr>TD</vt:lpstr>
      <vt:lpstr>Hoja3</vt:lpstr>
      <vt:lpstr>DEPLEGABLES</vt:lpstr>
      <vt:lpstr>Hoja 1</vt:lpstr>
      <vt:lpstr>Gráfico1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Edwin Osorio Corredor</dc:creator>
  <cp:lastModifiedBy>Henry Moreno Arenas</cp:lastModifiedBy>
  <dcterms:created xsi:type="dcterms:W3CDTF">2024-03-19T15:37:12Z</dcterms:created>
  <dcterms:modified xsi:type="dcterms:W3CDTF">2025-12-30T18:13:57Z</dcterms:modified>
</cp:coreProperties>
</file>