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Backup\F\pmendoza\Backup\pmendoza\AÑO_2025\EJECUCIONES PPTALES\"/>
    </mc:Choice>
  </mc:AlternateContent>
  <xr:revisionPtr revIDLastSave="0" documentId="13_ncr:1_{45FD6058-57E8-4B59-AE43-27C1540410F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8" i="1" l="1"/>
  <c r="Z28" i="1"/>
  <c r="Y28" i="1"/>
  <c r="X28" i="1"/>
  <c r="W28" i="1"/>
  <c r="V28" i="1"/>
  <c r="U28" i="1"/>
  <c r="T28" i="1"/>
  <c r="S28" i="1"/>
  <c r="R28" i="1"/>
  <c r="Q28" i="1"/>
  <c r="AA23" i="1"/>
  <c r="Z23" i="1"/>
  <c r="Y23" i="1"/>
  <c r="X23" i="1"/>
  <c r="W23" i="1"/>
  <c r="V23" i="1"/>
  <c r="D7" i="2" s="1"/>
  <c r="U23" i="1"/>
  <c r="T23" i="1"/>
  <c r="S23" i="1"/>
  <c r="R23" i="1"/>
  <c r="Q23" i="1"/>
  <c r="AA20" i="1"/>
  <c r="Z20" i="1"/>
  <c r="Y20" i="1"/>
  <c r="I6" i="2" s="1"/>
  <c r="X20" i="1"/>
  <c r="W20" i="1"/>
  <c r="V20" i="1"/>
  <c r="D6" i="2" s="1"/>
  <c r="U20" i="1"/>
  <c r="T20" i="1"/>
  <c r="S20" i="1"/>
  <c r="R20" i="1"/>
  <c r="Q20" i="1"/>
  <c r="AA15" i="1"/>
  <c r="Z15" i="1"/>
  <c r="Y15" i="1"/>
  <c r="X15" i="1"/>
  <c r="W15" i="1"/>
  <c r="V15" i="1"/>
  <c r="U15" i="1"/>
  <c r="T15" i="1"/>
  <c r="B5" i="2" s="1"/>
  <c r="S15" i="1"/>
  <c r="R15" i="1"/>
  <c r="Q15" i="1"/>
  <c r="AA12" i="1"/>
  <c r="AA24" i="1" s="1"/>
  <c r="AA29" i="1" s="1"/>
  <c r="Z12" i="1"/>
  <c r="Z24" i="1" s="1"/>
  <c r="Z29" i="1" s="1"/>
  <c r="Y12" i="1"/>
  <c r="Y24" i="1" s="1"/>
  <c r="Y29" i="1" s="1"/>
  <c r="X12" i="1"/>
  <c r="X24" i="1" s="1"/>
  <c r="X29" i="1" s="1"/>
  <c r="W12" i="1"/>
  <c r="W24" i="1" s="1"/>
  <c r="W29" i="1" s="1"/>
  <c r="V12" i="1"/>
  <c r="V24" i="1" s="1"/>
  <c r="V29" i="1" s="1"/>
  <c r="U12" i="1"/>
  <c r="U24" i="1" s="1"/>
  <c r="U29" i="1" s="1"/>
  <c r="T12" i="1"/>
  <c r="T24" i="1" s="1"/>
  <c r="T29" i="1" s="1"/>
  <c r="S12" i="1"/>
  <c r="S24" i="1" s="1"/>
  <c r="S29" i="1" s="1"/>
  <c r="R12" i="1"/>
  <c r="R24" i="1" s="1"/>
  <c r="R29" i="1" s="1"/>
  <c r="Q12" i="1"/>
  <c r="Q24" i="1" s="1"/>
  <c r="Q29" i="1" s="1"/>
  <c r="G7" i="2"/>
  <c r="C7" i="2"/>
  <c r="B7" i="2"/>
  <c r="K6" i="2"/>
  <c r="G6" i="2"/>
  <c r="I7" i="2"/>
  <c r="B6" i="2"/>
  <c r="L6" i="3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K7" i="2"/>
  <c r="C6" i="2"/>
  <c r="D5" i="4"/>
  <c r="E7" i="3" l="1"/>
  <c r="L7" i="3"/>
  <c r="J7" i="3"/>
  <c r="C5" i="2"/>
  <c r="C4" i="2"/>
  <c r="C8" i="2" l="1"/>
  <c r="D4" i="4" s="1"/>
  <c r="D6" i="4" s="1"/>
  <c r="G5" i="2"/>
  <c r="D4" i="2"/>
  <c r="F6" i="2"/>
  <c r="K5" i="2"/>
  <c r="I5" i="2"/>
  <c r="D5" i="2"/>
  <c r="G4" i="2"/>
  <c r="G8" i="2" s="1"/>
  <c r="D8" i="2" l="1"/>
  <c r="F7" i="2"/>
  <c r="F5" i="2"/>
  <c r="H5" i="2"/>
  <c r="B26" i="2" s="1"/>
  <c r="E7" i="2"/>
  <c r="B19" i="2" s="1"/>
  <c r="E5" i="2"/>
  <c r="B17" i="2" s="1"/>
  <c r="H7" i="2"/>
  <c r="B28" i="2" s="1"/>
  <c r="E6" i="2"/>
  <c r="B18" i="2" s="1"/>
  <c r="G4" i="3"/>
  <c r="G6" i="3"/>
  <c r="G5" i="3"/>
  <c r="F4" i="3"/>
  <c r="F5" i="3"/>
  <c r="J7" i="2"/>
  <c r="J6" i="2"/>
  <c r="I4" i="2"/>
  <c r="I8" i="2" s="1"/>
  <c r="K4" i="2"/>
  <c r="K8" i="2" s="1"/>
  <c r="I4" i="3"/>
  <c r="M4" i="3"/>
  <c r="L7" i="2"/>
  <c r="B38" i="2" s="1"/>
  <c r="B4" i="2"/>
  <c r="K4" i="3"/>
  <c r="E5" i="4"/>
  <c r="K6" i="3"/>
  <c r="I5" i="3"/>
  <c r="M6" i="3"/>
  <c r="K5" i="3"/>
  <c r="I6" i="3"/>
  <c r="M5" i="3"/>
  <c r="F6" i="3"/>
  <c r="C7" i="3"/>
  <c r="L6" i="2"/>
  <c r="B37" i="2" s="1"/>
  <c r="L5" i="2"/>
  <c r="B36" i="2" s="1"/>
  <c r="J5" i="2"/>
  <c r="H7" i="3"/>
  <c r="I7" i="3" l="1"/>
  <c r="C5" i="4"/>
  <c r="G5" i="4" s="1"/>
  <c r="M7" i="3"/>
  <c r="F7" i="3"/>
  <c r="K7" i="3"/>
  <c r="F4" i="2"/>
  <c r="F8" i="2" s="1"/>
  <c r="B8" i="2"/>
  <c r="E8" i="2" s="1"/>
  <c r="G7" i="3"/>
  <c r="E4" i="2"/>
  <c r="B16" i="2" s="1"/>
  <c r="E4" i="4"/>
  <c r="E6" i="4" s="1"/>
  <c r="H4" i="2"/>
  <c r="B25" i="2" s="1"/>
  <c r="H4" i="4"/>
  <c r="H6" i="2"/>
  <c r="B27" i="2" s="1"/>
  <c r="F5" i="4"/>
  <c r="L4" i="2"/>
  <c r="B35" i="2" s="1"/>
  <c r="L5" i="4"/>
  <c r="J4" i="2"/>
  <c r="H5" i="4"/>
  <c r="I5" i="4" s="1"/>
  <c r="J5" i="4"/>
  <c r="J4" i="4"/>
  <c r="L4" i="4"/>
  <c r="J8" i="2" l="1"/>
  <c r="K5" i="4"/>
  <c r="M5" i="4"/>
  <c r="H6" i="4"/>
  <c r="L6" i="4"/>
  <c r="J6" i="4"/>
  <c r="B20" i="2"/>
  <c r="H8" i="2"/>
  <c r="B29" i="2" s="1"/>
  <c r="L8" i="2"/>
  <c r="B39" i="2" s="1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<sst xmlns="http://schemas.openxmlformats.org/spreadsheetml/2006/main" count="418" uniqueCount="112">
  <si>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</si>
  <si>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</si>
  <si>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</si>
  <si>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</si>
  <si>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</si>
  <si>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</si>
  <si>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</si>
  <si>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</si>
  <si>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</si>
  <si>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</si>
  <si>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</si>
  <si>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</si>
  <si>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</si>
  <si>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</si>
  <si>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</si>
  <si>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</si>
  <si>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</si>
  <si>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</si>
  <si>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</si>
  <si>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</si>
  <si>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</si>
  <si>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</si>
  <si>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</si>
  <si>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</si>
  <si>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</si>
  <si>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</si>
  <si>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</si>
  <si>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</si>
  <si>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</si>
  <si>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</si>
  <si>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</si>
  <si>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</si>
  <si>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</si>
  <si>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</si>
  <si>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</si>
  <si>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</si>
  <si>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</si>
  <si>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</si>
  <si>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</si>
  <si>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</si>
  <si>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</si>
  <si>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</si>
  <si>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</si>
  <si>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</si>
  <si>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</si>
  <si>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</si>
  <si>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</si>
  <si>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</si>
  <si>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</si>
  <si>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</si>
  <si>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</si>
  <si>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</si>
  <si>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</si>
  <si>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A-03-03-01-999</t>
  </si>
  <si>
    <t>999</t>
  </si>
  <si>
    <t>OTRAS TRANSFERENCIAS - DISTRIBUCIÓN PREVIO CONCEPTO DGPPN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</si>
  <si>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</si>
  <si>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</si>
  <si>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</si>
  <si>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</si>
  <si>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</si>
  <si>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</si>
  <si>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</si>
  <si>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</si>
  <si>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</si>
  <si>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</si>
  <si>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</si>
  <si>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</si>
  <si>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</si>
  <si>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</si>
  <si>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</si>
  <si>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</si>
  <si>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</si>
  <si>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</si>
  <si>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</si>
  <si>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</si>
  <si>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</si>
  <si>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</si>
  <si>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</si>
  <si>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</si>
  <si>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</si>
  <si>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</si>
  <si>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</si>
  <si>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</si>
  <si>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</si>
  <si>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</si>
  <si>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</si>
  <si>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</si>
  <si>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</si>
  <si>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</si>
  <si>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</si>
  <si>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</si>
  <si>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</si>
  <si>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</si>
  <si>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</si>
  <si>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</si>
  <si>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</si>
  <si>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</si>
  <si>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</si>
  <si>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</si>
  <si>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</si>
  <si>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</si>
  <si>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</si>
  <si>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</si>
  <si>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</si>
  <si>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</si>
  <si>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</si>
  <si>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</si>
  <si>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 xml:space="preserve">SUPERINTENDENCIA DE LA ECONOMÍA SOLIDARIA 
GASTOS DE FUNCIONAMIENTO - 31 DE DICIEMBRE DE 2025
</t>
  </si>
  <si>
    <t xml:space="preserve">SUPERINTENDENCIA DE LA ECONOMIA SOLIDARIA
GASTOS DE INVERSIÓN - 31 DE DICIEMBRE DE 2025
</t>
  </si>
  <si>
    <t>EJECUCIÓN PRESUPUESTAL A 31 DE DICIEMBRE DE 2025 - SUPERINTENDENCIA DE LA ECONOMIA SOLIDARIA</t>
  </si>
  <si>
    <t>Enero-Diciembre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</si>
</sst>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94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41" fontId="8" fillId="3" borderId="9" xfId="2" applyFont="1" applyFill="1" applyBorder="1" applyAlignment="1">
      <alignment horizontal="center" vertical="center" wrapText="1"/>
    </xf>
    <xf numFmtId="41" fontId="8" fillId="3" borderId="10" xfId="2" applyFont="1" applyFill="1" applyBorder="1" applyAlignment="1">
      <alignment horizontal="center" vertical="center" wrapText="1"/>
    </xf>
    <xf numFmtId="41" fontId="8" fillId="2" borderId="10" xfId="2" applyFont="1" applyFill="1" applyBorder="1" applyAlignment="1">
      <alignment horizontal="center" vertical="center" wrapText="1"/>
    </xf>
    <xf numFmtId="41" fontId="8" fillId="3" borderId="11" xfId="2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vertical="center"/>
    </xf>
    <xf numFmtId="41" fontId="10" fillId="5" borderId="13" xfId="2" applyFont="1" applyFill="1" applyBorder="1" applyAlignment="1">
      <alignment horizontal="center" vertical="center" wrapText="1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41" fontId="13" fillId="3" borderId="18" xfId="2" applyFont="1" applyFill="1" applyBorder="1" applyAlignment="1">
      <alignment horizontal="center" vertical="center" wrapText="1"/>
    </xf>
    <xf numFmtId="41" fontId="13" fillId="3" borderId="19" xfId="2" applyFont="1" applyFill="1" applyBorder="1" applyAlignment="1">
      <alignment horizontal="center" vertical="center" wrapText="1"/>
    </xf>
    <xf numFmtId="41" fontId="13" fillId="3" borderId="20" xfId="2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7" fontId="18" fillId="0" borderId="0" xfId="0" applyNumberFormat="1" applyFont="1"/>
    <xf numFmtId="41" fontId="9" fillId="5" borderId="0" xfId="1" applyNumberFormat="1" applyFont="1" applyFill="1"/>
    <xf numFmtId="43" fontId="9" fillId="5" borderId="0" xfId="3" applyFont="1" applyFill="1" applyBorder="1"/>
    <xf numFmtId="9" fontId="9" fillId="5" borderId="0" xfId="1" applyNumberFormat="1" applyFont="1" applyFill="1"/>
    <xf numFmtId="10" fontId="9" fillId="5" borderId="0" xfId="9" applyNumberFormat="1" applyFont="1" applyFill="1"/>
  </cellXfs>
  <cellStyles count="10"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" xfId="9" builtinId="5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EJEC. CDP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0.99924755455229497</c:v>
                </c:pt>
                <c:pt idx="1">
                  <c:v>0.91084264558714656</c:v>
                </c:pt>
                <c:pt idx="2">
                  <c:v>0.74033149171270718</c:v>
                </c:pt>
                <c:pt idx="3">
                  <c:v>0.75222246669879789</c:v>
                </c:pt>
                <c:pt idx="4">
                  <c:v>0.97570422930152179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Verdana" panose="020B0604030504040204" pitchFamily="34" charset="0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EJEC. 
RP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0.9230953242538249</c:v>
                </c:pt>
                <c:pt idx="1">
                  <c:v>0.8782699552865485</c:v>
                </c:pt>
                <c:pt idx="2">
                  <c:v>0.15022885359116023</c:v>
                </c:pt>
                <c:pt idx="3">
                  <c:v>0.74567980786469501</c:v>
                </c:pt>
                <c:pt idx="4">
                  <c:v>0.90103990410147405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
GIRADO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0.92014168362177073</c:v>
                </c:pt>
                <c:pt idx="1">
                  <c:v>0.8545299423186572</c:v>
                </c:pt>
                <c:pt idx="2">
                  <c:v>0.14884826519337016</c:v>
                </c:pt>
                <c:pt idx="3">
                  <c:v>0.74567980786469501</c:v>
                </c:pt>
                <c:pt idx="4">
                  <c:v>0.89449034441495501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27</xdr:row>
      <xdr:rowOff>297968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555624</xdr:colOff>
      <xdr:row>29</xdr:row>
      <xdr:rowOff>88902</xdr:rowOff>
    </xdr:from>
    <xdr:to>
      <xdr:col>8</xdr:col>
      <xdr:colOff>1037166</xdr:colOff>
      <xdr:row>37</xdr:row>
      <xdr:rowOff>328083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zoomScale="90" zoomScaleNormal="90" workbookViewId="0">
      <selection activeCell="B19" sqref="B19"/>
    </sheetView>
  </sheetViews>
  <sheetFormatPr baseColWidth="10" defaultColWidth="11.42578125" defaultRowHeight="12" x14ac:dyDescent="0.2"/>
  <cols>
    <col min="1" max="1" width="31.28515625" style="1" customWidth="1"/>
    <col min="2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 x14ac:dyDescent="0.25"/>
    <row r="2" spans="1:15" ht="39.75" customHeight="1" thickBot="1" x14ac:dyDescent="0.25">
      <c r="A2" s="68" t="s">
        <v>108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N2" s="2"/>
      <c r="O2" s="3"/>
    </row>
    <row r="3" spans="1:15" ht="32.25" customHeight="1" x14ac:dyDescent="0.2">
      <c r="A3" s="4" t="s">
        <v>7</v>
      </c>
      <c r="B3" s="5" t="s">
        <v>84</v>
      </c>
      <c r="C3" s="5" t="s">
        <v>106</v>
      </c>
      <c r="D3" s="5" t="s">
        <v>85</v>
      </c>
      <c r="E3" s="6" t="s">
        <v>86</v>
      </c>
      <c r="F3" s="7" t="s">
        <v>87</v>
      </c>
      <c r="G3" s="5" t="s">
        <v>88</v>
      </c>
      <c r="H3" s="8" t="s">
        <v>89</v>
      </c>
      <c r="I3" s="8" t="s">
        <v>90</v>
      </c>
      <c r="J3" s="8" t="s">
        <v>91</v>
      </c>
      <c r="K3" s="5" t="s">
        <v>92</v>
      </c>
      <c r="L3" s="9" t="s">
        <v>93</v>
      </c>
      <c r="O3" s="10"/>
    </row>
    <row r="4" spans="1:15" ht="36.75" customHeight="1" x14ac:dyDescent="0.2">
      <c r="A4" s="11" t="s">
        <v>94</v>
      </c>
      <c r="B4" s="12">
        <f>+'3.EJECUCION RUBROS'!T12</f>
        <v>19935000000</v>
      </c>
      <c r="C4" s="12">
        <f>+'3.EJECUCION RUBROS'!U12</f>
        <v>0</v>
      </c>
      <c r="D4" s="12">
        <f>+'3.EJECUCION RUBROS'!V12</f>
        <v>19920000000</v>
      </c>
      <c r="E4" s="13">
        <f>+D4/B4</f>
        <v>0.99924755455229497</v>
      </c>
      <c r="F4" s="14">
        <f>+B4-D4-C4</f>
        <v>15000000</v>
      </c>
      <c r="G4" s="12">
        <f>+'3.EJECUCION RUBROS'!X12</f>
        <v>18401905289</v>
      </c>
      <c r="H4" s="13">
        <f>+G4/B4</f>
        <v>0.9230953242538249</v>
      </c>
      <c r="I4" s="15">
        <f>+'3.EJECUCION RUBROS'!Y12</f>
        <v>18401905289</v>
      </c>
      <c r="J4" s="13">
        <f>I4/B4</f>
        <v>0.9230953242538249</v>
      </c>
      <c r="K4" s="12">
        <f>+'3.EJECUCION RUBROS'!AA12</f>
        <v>18343024463</v>
      </c>
      <c r="L4" s="16">
        <f>+K4/B4</f>
        <v>0.92014168362177073</v>
      </c>
    </row>
    <row r="5" spans="1:15" ht="33" customHeight="1" x14ac:dyDescent="0.2">
      <c r="A5" s="11" t="s">
        <v>95</v>
      </c>
      <c r="B5" s="12">
        <f>+'3.EJECUCION RUBROS'!T15</f>
        <v>4442511000</v>
      </c>
      <c r="C5" s="12">
        <f>+'3.EJECUCION RUBROS'!U15</f>
        <v>0</v>
      </c>
      <c r="D5" s="12">
        <f>+'3.EJECUCION RUBROS'!V15</f>
        <v>4046428472.29</v>
      </c>
      <c r="E5" s="13">
        <f>+D5/B5</f>
        <v>0.91084264558714656</v>
      </c>
      <c r="F5" s="14">
        <f>+B5-D5-C5</f>
        <v>396082527.71000004</v>
      </c>
      <c r="G5" s="12">
        <f>+'3.EJECUCION RUBROS'!X15</f>
        <v>3901723937.3299999</v>
      </c>
      <c r="H5" s="13">
        <f>+G5/B5</f>
        <v>0.8782699552865485</v>
      </c>
      <c r="I5" s="15">
        <f>+'3.EJECUCION RUBROS'!Y15</f>
        <v>3827767684.5799999</v>
      </c>
      <c r="J5" s="13">
        <f>I5/B5</f>
        <v>0.86162255638309049</v>
      </c>
      <c r="K5" s="12">
        <f>+'3.EJECUCION RUBROS'!AA15</f>
        <v>3796258668.5799999</v>
      </c>
      <c r="L5" s="16">
        <f>+K5/B5</f>
        <v>0.8545299423186572</v>
      </c>
    </row>
    <row r="6" spans="1:15" ht="30.75" customHeight="1" x14ac:dyDescent="0.2">
      <c r="A6" s="11" t="s">
        <v>96</v>
      </c>
      <c r="B6" s="12">
        <f>+'3.EJECUCION RUBROS'!T20</f>
        <v>362000000</v>
      </c>
      <c r="C6" s="12">
        <f>+'3.EJECUCION RUBROS'!U20</f>
        <v>0</v>
      </c>
      <c r="D6" s="12">
        <f>+'3.EJECUCION RUBROS'!V20</f>
        <v>268000000</v>
      </c>
      <c r="E6" s="13">
        <f>+D6/B6</f>
        <v>0.74033149171270718</v>
      </c>
      <c r="F6" s="14">
        <f>+B6-D6-C6</f>
        <v>94000000</v>
      </c>
      <c r="G6" s="12">
        <f>+'3.EJECUCION RUBROS'!X20</f>
        <v>54382845</v>
      </c>
      <c r="H6" s="13">
        <f>+G6/B6</f>
        <v>0.15022885359116023</v>
      </c>
      <c r="I6" s="15">
        <f>+'3.EJECUCION RUBROS'!Y20</f>
        <v>54382845</v>
      </c>
      <c r="J6" s="13">
        <f>I6/B6</f>
        <v>0.15022885359116023</v>
      </c>
      <c r="K6" s="12">
        <f>+'3.EJECUCION RUBROS'!AA20</f>
        <v>53883072</v>
      </c>
      <c r="L6" s="16">
        <f>+K6/B6</f>
        <v>0.14884826519337016</v>
      </c>
      <c r="M6" s="10"/>
    </row>
    <row r="7" spans="1:15" ht="30.75" customHeight="1" x14ac:dyDescent="0.2">
      <c r="A7" s="11" t="s">
        <v>97</v>
      </c>
      <c r="B7" s="12">
        <f>+'3.EJECUCION RUBROS'!T23</f>
        <v>429489000</v>
      </c>
      <c r="C7" s="12">
        <f>+'3.EJECUCION RUBROS'!U23</f>
        <v>0</v>
      </c>
      <c r="D7" s="12">
        <f>+'3.EJECUCION RUBROS'!V23</f>
        <v>323071275</v>
      </c>
      <c r="E7" s="13">
        <f>+D7/B7</f>
        <v>0.75222246669879789</v>
      </c>
      <c r="F7" s="14">
        <f>+B7-D7-C7</f>
        <v>106417725</v>
      </c>
      <c r="G7" s="12">
        <f>+'3.EJECUCION RUBROS'!X23</f>
        <v>320261275</v>
      </c>
      <c r="H7" s="13">
        <f>+G7/B7</f>
        <v>0.74567980786469501</v>
      </c>
      <c r="I7" s="15">
        <f>+'3.EJECUCION RUBROS'!Y23</f>
        <v>320261275</v>
      </c>
      <c r="J7" s="13">
        <f>I7/B7</f>
        <v>0.74567980786469501</v>
      </c>
      <c r="K7" s="12">
        <f>+'3.EJECUCION RUBROS'!AA23</f>
        <v>320261275</v>
      </c>
      <c r="L7" s="16">
        <f>+K7/B7</f>
        <v>0.74567980786469501</v>
      </c>
    </row>
    <row r="8" spans="1:15" ht="26.25" customHeight="1" thickBot="1" x14ac:dyDescent="0.25">
      <c r="A8" s="17" t="s">
        <v>98</v>
      </c>
      <c r="B8" s="18">
        <f>SUM(B4:B7)</f>
        <v>25169000000</v>
      </c>
      <c r="C8" s="18">
        <f>SUM(C4:C7)</f>
        <v>0</v>
      </c>
      <c r="D8" s="18">
        <f>SUM(D4:D7)</f>
        <v>24557499747.290001</v>
      </c>
      <c r="E8" s="19">
        <f>+D8/B8</f>
        <v>0.97570422930152179</v>
      </c>
      <c r="F8" s="18">
        <f>SUM(F4:F7)</f>
        <v>611500252.71000004</v>
      </c>
      <c r="G8" s="18">
        <f>SUM(G4:G7)</f>
        <v>22678273346.330002</v>
      </c>
      <c r="H8" s="19">
        <f>+G8/B8</f>
        <v>0.90103990410147405</v>
      </c>
      <c r="I8" s="18">
        <f>SUM(I4:I7)</f>
        <v>22604317093.580002</v>
      </c>
      <c r="J8" s="19">
        <f>I8/B8</f>
        <v>0.89810151748500144</v>
      </c>
      <c r="K8" s="18">
        <f>SUM(K4:K7)</f>
        <v>22513427478.580002</v>
      </c>
      <c r="L8" s="20">
        <f>+K8/B8</f>
        <v>0.89449034441495501</v>
      </c>
    </row>
    <row r="14" spans="1:15" ht="12.75" thickBot="1" x14ac:dyDescent="0.25"/>
    <row r="15" spans="1:15" ht="20.100000000000001" customHeight="1" x14ac:dyDescent="0.2">
      <c r="A15" s="4" t="s">
        <v>7</v>
      </c>
      <c r="B15" s="63" t="s">
        <v>86</v>
      </c>
      <c r="C15" s="62"/>
    </row>
    <row r="16" spans="1:15" ht="27" customHeight="1" x14ac:dyDescent="0.2">
      <c r="A16" s="11" t="s">
        <v>94</v>
      </c>
      <c r="B16" s="16">
        <f>+E4</f>
        <v>0.99924755455229497</v>
      </c>
      <c r="C16" s="62"/>
    </row>
    <row r="17" spans="1:3" ht="25.5" customHeight="1" x14ac:dyDescent="0.2">
      <c r="A17" s="11" t="s">
        <v>95</v>
      </c>
      <c r="B17" s="16">
        <f t="shared" ref="B17:B20" si="0">+E5</f>
        <v>0.91084264558714656</v>
      </c>
      <c r="C17" s="62"/>
    </row>
    <row r="18" spans="1:3" ht="24.75" customHeight="1" x14ac:dyDescent="0.2">
      <c r="A18" s="11" t="s">
        <v>96</v>
      </c>
      <c r="B18" s="16">
        <f t="shared" si="0"/>
        <v>0.74033149171270718</v>
      </c>
      <c r="C18" s="62"/>
    </row>
    <row r="19" spans="1:3" ht="30" customHeight="1" x14ac:dyDescent="0.2">
      <c r="A19" s="11" t="s">
        <v>97</v>
      </c>
      <c r="B19" s="16">
        <f t="shared" si="0"/>
        <v>0.75222246669879789</v>
      </c>
      <c r="C19" s="62"/>
    </row>
    <row r="20" spans="1:3" ht="20.100000000000001" customHeight="1" thickBot="1" x14ac:dyDescent="0.25">
      <c r="A20" s="17" t="s">
        <v>98</v>
      </c>
      <c r="B20" s="20">
        <f t="shared" si="0"/>
        <v>0.97570422930152179</v>
      </c>
      <c r="C20" s="62"/>
    </row>
    <row r="21" spans="1:3" ht="20.100000000000001" customHeight="1" x14ac:dyDescent="0.2">
      <c r="C21" s="62"/>
    </row>
    <row r="23" spans="1:3" ht="12.75" thickBot="1" x14ac:dyDescent="0.25"/>
    <row r="24" spans="1:3" ht="24" x14ac:dyDescent="0.2">
      <c r="A24" s="4" t="s">
        <v>7</v>
      </c>
      <c r="B24" s="63" t="s">
        <v>89</v>
      </c>
    </row>
    <row r="25" spans="1:3" ht="26.25" customHeight="1" x14ac:dyDescent="0.2">
      <c r="A25" s="11" t="s">
        <v>94</v>
      </c>
      <c r="B25" s="16">
        <f>+H4</f>
        <v>0.9230953242538249</v>
      </c>
    </row>
    <row r="26" spans="1:3" ht="26.25" customHeight="1" x14ac:dyDescent="0.2">
      <c r="A26" s="11" t="s">
        <v>95</v>
      </c>
      <c r="B26" s="16">
        <f t="shared" ref="B26:B28" si="1">+H5</f>
        <v>0.8782699552865485</v>
      </c>
    </row>
    <row r="27" spans="1:3" ht="26.25" customHeight="1" x14ac:dyDescent="0.2">
      <c r="A27" s="11" t="s">
        <v>96</v>
      </c>
      <c r="B27" s="16">
        <f t="shared" si="1"/>
        <v>0.15022885359116023</v>
      </c>
    </row>
    <row r="28" spans="1:3" ht="26.25" customHeight="1" x14ac:dyDescent="0.2">
      <c r="A28" s="11" t="s">
        <v>97</v>
      </c>
      <c r="B28" s="16">
        <f t="shared" si="1"/>
        <v>0.74567980786469501</v>
      </c>
    </row>
    <row r="29" spans="1:3" ht="18.75" customHeight="1" thickBot="1" x14ac:dyDescent="0.25">
      <c r="A29" s="17" t="s">
        <v>98</v>
      </c>
      <c r="B29" s="20">
        <f>+H8</f>
        <v>0.90103990410147405</v>
      </c>
    </row>
    <row r="33" spans="1:2" ht="12.75" thickBot="1" x14ac:dyDescent="0.25"/>
    <row r="34" spans="1:2" ht="24" x14ac:dyDescent="0.2">
      <c r="A34" s="4" t="s">
        <v>7</v>
      </c>
      <c r="B34" s="63" t="s">
        <v>93</v>
      </c>
    </row>
    <row r="35" spans="1:2" ht="26.25" customHeight="1" x14ac:dyDescent="0.2">
      <c r="A35" s="11" t="s">
        <v>94</v>
      </c>
      <c r="B35" s="16">
        <f>+L4</f>
        <v>0.92014168362177073</v>
      </c>
    </row>
    <row r="36" spans="1:2" ht="26.25" customHeight="1" x14ac:dyDescent="0.2">
      <c r="A36" s="11" t="s">
        <v>95</v>
      </c>
      <c r="B36" s="16">
        <f t="shared" ref="B36:B38" si="2">+L5</f>
        <v>0.8545299423186572</v>
      </c>
    </row>
    <row r="37" spans="1:2" ht="26.25" customHeight="1" x14ac:dyDescent="0.2">
      <c r="A37" s="11" t="s">
        <v>96</v>
      </c>
      <c r="B37" s="16">
        <f t="shared" si="2"/>
        <v>0.14884826519337016</v>
      </c>
    </row>
    <row r="38" spans="1:2" ht="26.25" customHeight="1" x14ac:dyDescent="0.2">
      <c r="A38" s="11" t="s">
        <v>97</v>
      </c>
      <c r="B38" s="16">
        <f t="shared" si="2"/>
        <v>0.74567980786469501</v>
      </c>
    </row>
    <row r="39" spans="1:2" ht="18" customHeight="1" thickBot="1" x14ac:dyDescent="0.25">
      <c r="A39" s="17" t="s">
        <v>98</v>
      </c>
      <c r="B39" s="64">
        <f>+L8</f>
        <v>0.89449034441495501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A2" sqref="A2:M2"/>
    </sheetView>
  </sheetViews>
  <sheetFormatPr baseColWidth="10" defaultColWidth="11.42578125" defaultRowHeight="12" x14ac:dyDescent="0.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 x14ac:dyDescent="0.25"/>
    <row r="2" spans="1:17" ht="54" customHeight="1" thickBot="1" x14ac:dyDescent="0.3">
      <c r="A2" s="71" t="s">
        <v>109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  <c r="P2" s="22"/>
    </row>
    <row r="3" spans="1:17" ht="35.25" customHeight="1" x14ac:dyDescent="0.2">
      <c r="A3" s="74" t="s">
        <v>99</v>
      </c>
      <c r="B3" s="75"/>
      <c r="C3" s="5" t="s">
        <v>84</v>
      </c>
      <c r="D3" s="5" t="s">
        <v>106</v>
      </c>
      <c r="E3" s="5" t="s">
        <v>85</v>
      </c>
      <c r="F3" s="6" t="s">
        <v>86</v>
      </c>
      <c r="G3" s="6" t="s">
        <v>87</v>
      </c>
      <c r="H3" s="5" t="s">
        <v>88</v>
      </c>
      <c r="I3" s="6" t="s">
        <v>89</v>
      </c>
      <c r="J3" s="5" t="s">
        <v>90</v>
      </c>
      <c r="K3" s="6" t="s">
        <v>91</v>
      </c>
      <c r="L3" s="5" t="s">
        <v>92</v>
      </c>
      <c r="M3" s="9" t="s">
        <v>93</v>
      </c>
      <c r="P3" s="23"/>
    </row>
    <row r="4" spans="1:17" s="30" customFormat="1" ht="31.5" customHeight="1" x14ac:dyDescent="0.25">
      <c r="A4" s="24" t="s">
        <v>100</v>
      </c>
      <c r="B4" s="25" t="s">
        <v>73</v>
      </c>
      <c r="C4" s="26">
        <f>+'3.EJECUCION RUBROS'!T25</f>
        <v>4418047540</v>
      </c>
      <c r="D4" s="26">
        <f>+'3.EJECUCION RUBROS'!U25</f>
        <v>0</v>
      </c>
      <c r="E4" s="27">
        <f>+'3.EJECUCION RUBROS'!V25</f>
        <v>4405804416</v>
      </c>
      <c r="F4" s="28">
        <f>+E4/C4</f>
        <v>0.99722883832979303</v>
      </c>
      <c r="G4" s="14">
        <f>+C4-E4</f>
        <v>12243124</v>
      </c>
      <c r="H4" s="27">
        <f>+'3.EJECUCION RUBROS'!X25</f>
        <v>4351277524</v>
      </c>
      <c r="I4" s="28">
        <f>+H4/C4</f>
        <v>0.98488698562080212</v>
      </c>
      <c r="J4" s="27">
        <f>+'3.EJECUCION RUBROS'!Y25</f>
        <v>4330645132</v>
      </c>
      <c r="K4" s="28">
        <f>J4/C4</f>
        <v>0.98021696072559694</v>
      </c>
      <c r="L4" s="27">
        <f>+'3.EJECUCION RUBROS'!AA25</f>
        <v>4325645132</v>
      </c>
      <c r="M4" s="28">
        <f>+L4/C4</f>
        <v>0.9790852390873096</v>
      </c>
      <c r="N4" s="29"/>
      <c r="P4" s="31"/>
      <c r="Q4" s="32"/>
    </row>
    <row r="5" spans="1:17" s="30" customFormat="1" ht="31.5" customHeight="1" x14ac:dyDescent="0.2">
      <c r="A5" s="24" t="s">
        <v>101</v>
      </c>
      <c r="B5" s="25" t="s">
        <v>73</v>
      </c>
      <c r="C5" s="26">
        <f>+'3.EJECUCION RUBROS'!T26</f>
        <v>2060000000</v>
      </c>
      <c r="D5" s="26">
        <f>+'3.EJECUCION RUBROS'!U26</f>
        <v>0</v>
      </c>
      <c r="E5" s="27">
        <f>+'3.EJECUCION RUBROS'!V26</f>
        <v>1967314364</v>
      </c>
      <c r="F5" s="28">
        <f>+E5/C5</f>
        <v>0.95500697281553393</v>
      </c>
      <c r="G5" s="14">
        <f>+C5-E5</f>
        <v>92685636</v>
      </c>
      <c r="H5" s="27">
        <f>+'3.EJECUCION RUBROS'!X26</f>
        <v>1960940521.8900001</v>
      </c>
      <c r="I5" s="28">
        <f>+H5/C5</f>
        <v>0.95191287470388353</v>
      </c>
      <c r="J5" s="27">
        <f>+'3.EJECUCION RUBROS'!Y26</f>
        <v>1959934388.8900001</v>
      </c>
      <c r="K5" s="28">
        <f>J5/C5</f>
        <v>0.95142446062621366</v>
      </c>
      <c r="L5" s="27">
        <f>+'3.EJECUCION RUBROS'!AA26</f>
        <v>1959934388.8900001</v>
      </c>
      <c r="M5" s="28">
        <f>+L5/C5</f>
        <v>0.95142446062621366</v>
      </c>
      <c r="N5" s="33"/>
      <c r="P5" s="31"/>
      <c r="Q5" s="32"/>
    </row>
    <row r="6" spans="1:17" s="30" customFormat="1" ht="31.5" customHeight="1" x14ac:dyDescent="0.2">
      <c r="A6" s="24" t="s">
        <v>101</v>
      </c>
      <c r="B6" s="25" t="s">
        <v>73</v>
      </c>
      <c r="C6" s="26">
        <f>+'3.EJECUCION RUBROS'!T27</f>
        <v>3521952460</v>
      </c>
      <c r="D6" s="26">
        <f>+'3.EJECUCION RUBROS'!U27</f>
        <v>0</v>
      </c>
      <c r="E6" s="27">
        <f>+'3.EJECUCION RUBROS'!V27</f>
        <v>3480823795</v>
      </c>
      <c r="F6" s="28">
        <f>+E6/C6</f>
        <v>0.98832219756878836</v>
      </c>
      <c r="G6" s="14">
        <f>+C6-E6</f>
        <v>41128665</v>
      </c>
      <c r="H6" s="27">
        <f>+'3.EJECUCION RUBROS'!X27</f>
        <v>3474286507</v>
      </c>
      <c r="I6" s="28">
        <f>+H6/C6</f>
        <v>0.98646604304250041</v>
      </c>
      <c r="J6" s="27">
        <f>+'3.EJECUCION RUBROS'!Y27</f>
        <v>3474286507</v>
      </c>
      <c r="K6" s="28">
        <f>J6/C6</f>
        <v>0.98646604304250041</v>
      </c>
      <c r="L6" s="27">
        <f>+'3.EJECUCION RUBROS'!AA27</f>
        <v>3474286507</v>
      </c>
      <c r="M6" s="28">
        <f>+L6/C6</f>
        <v>0.98646604304250041</v>
      </c>
      <c r="N6" s="33"/>
      <c r="P6" s="31"/>
      <c r="Q6" s="32"/>
    </row>
    <row r="7" spans="1:17" s="35" customFormat="1" ht="39" customHeight="1" thickBot="1" x14ac:dyDescent="0.25">
      <c r="A7" s="76" t="s">
        <v>98</v>
      </c>
      <c r="B7" s="77"/>
      <c r="C7" s="34">
        <f>SUM(C4:C6)</f>
        <v>10000000000</v>
      </c>
      <c r="D7" s="34"/>
      <c r="E7" s="34">
        <f>SUM(E4:E6)</f>
        <v>9853942575</v>
      </c>
      <c r="F7" s="19">
        <f>+E7/C7</f>
        <v>0.98539425749999998</v>
      </c>
      <c r="G7" s="34">
        <f>SUM(G4:G6)</f>
        <v>146057425</v>
      </c>
      <c r="H7" s="34">
        <f>SUM(H4:H6)</f>
        <v>9786504552.8899994</v>
      </c>
      <c r="I7" s="19">
        <f>+H7/C7</f>
        <v>0.97865045528899997</v>
      </c>
      <c r="J7" s="34">
        <f>SUM(J4:J6)</f>
        <v>9764866027.8899994</v>
      </c>
      <c r="K7" s="19">
        <f>J7/C7</f>
        <v>0.9764866027889999</v>
      </c>
      <c r="L7" s="34">
        <f>SUM(L4:L6)</f>
        <v>9759866027.8899994</v>
      </c>
      <c r="M7" s="19">
        <f>+L7/C7</f>
        <v>0.97598660278899996</v>
      </c>
    </row>
    <row r="8" spans="1:17" x14ac:dyDescent="0.2">
      <c r="C8" s="36"/>
      <c r="D8" s="36"/>
      <c r="E8" s="36"/>
      <c r="F8" s="36"/>
      <c r="G8" s="36"/>
      <c r="H8" s="36"/>
      <c r="I8" s="36"/>
    </row>
    <row r="9" spans="1:17" x14ac:dyDescent="0.2">
      <c r="C9" s="36"/>
      <c r="D9" s="36"/>
      <c r="E9" s="36"/>
      <c r="F9" s="36"/>
      <c r="G9" s="36"/>
      <c r="H9" s="36"/>
      <c r="I9" s="36"/>
    </row>
    <row r="10" spans="1:17" x14ac:dyDescent="0.2">
      <c r="H10" s="36"/>
      <c r="I10" s="36"/>
      <c r="J10" s="36"/>
      <c r="K10" s="36"/>
      <c r="L10" s="36"/>
      <c r="M10" s="36"/>
    </row>
    <row r="11" spans="1:17" x14ac:dyDescent="0.2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 x14ac:dyDescent="0.2">
      <c r="M12" s="36"/>
      <c r="N12" s="36"/>
      <c r="O12" s="36"/>
      <c r="P12" s="36"/>
    </row>
    <row r="13" spans="1:17" x14ac:dyDescent="0.2">
      <c r="C13" s="37"/>
      <c r="D13" s="37"/>
      <c r="E13" s="37"/>
      <c r="H13" s="37"/>
      <c r="J13" s="37"/>
      <c r="L13" s="37"/>
    </row>
    <row r="14" spans="1:17" x14ac:dyDescent="0.2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0"/>
  <sheetViews>
    <sheetView showGridLines="0" workbookViewId="0">
      <pane xSplit="3" ySplit="4" topLeftCell="D17" activePane="bottomRight" state="frozen"/>
      <selection pane="topRight" activeCell="D1" sqref="D1"/>
      <selection pane="bottomLeft" activeCell="A5" sqref="A5"/>
      <selection pane="bottomRight" activeCell="M37" sqref="M37"/>
    </sheetView>
  </sheetViews>
  <sheetFormatPr baseColWidth="10" defaultRowHeight="15" x14ac:dyDescent="0.25"/>
  <cols>
    <col min="1" max="1" width="13.42578125" style="83" customWidth="1"/>
    <col min="2" max="2" width="27" style="83" customWidth="1"/>
    <col min="3" max="3" width="21.5703125" style="83" customWidth="1"/>
    <col min="4" max="11" width="5.42578125" style="83" customWidth="1"/>
    <col min="12" max="12" width="7" style="83" customWidth="1"/>
    <col min="13" max="13" width="9.5703125" style="83" customWidth="1"/>
    <col min="14" max="14" width="8" style="83" customWidth="1"/>
    <col min="15" max="15" width="9.5703125" style="83" customWidth="1"/>
    <col min="16" max="16" width="27.5703125" style="83" customWidth="1"/>
    <col min="17" max="27" width="18.85546875" style="83" customWidth="1"/>
    <col min="28" max="28" width="0" style="83" hidden="1" customWidth="1"/>
    <col min="29" max="29" width="6.42578125" style="83" customWidth="1"/>
    <col min="30" max="16384" width="11.42578125" style="83"/>
  </cols>
  <sheetData>
    <row r="1" spans="1:27" s="83" customFormat="1" x14ac:dyDescent="0.25">
      <c r="A1" s="81" t="s">
        <v>0</v>
      </c>
      <c r="B1" s="81">
        <v>2025</v>
      </c>
      <c r="C1" s="82" t="s">
        <v>1</v>
      </c>
      <c r="D1" s="82" t="s">
        <v>1</v>
      </c>
      <c r="E1" s="82" t="s">
        <v>1</v>
      </c>
      <c r="F1" s="82" t="s">
        <v>1</v>
      </c>
      <c r="G1" s="82" t="s">
        <v>1</v>
      </c>
      <c r="H1" s="82" t="s">
        <v>1</v>
      </c>
      <c r="I1" s="82" t="s">
        <v>1</v>
      </c>
      <c r="J1" s="82" t="s">
        <v>1</v>
      </c>
      <c r="K1" s="82" t="s">
        <v>1</v>
      </c>
      <c r="L1" s="82" t="s">
        <v>1</v>
      </c>
      <c r="M1" s="82" t="s">
        <v>1</v>
      </c>
      <c r="N1" s="82" t="s">
        <v>1</v>
      </c>
      <c r="O1" s="82" t="s">
        <v>1</v>
      </c>
      <c r="P1" s="82" t="s">
        <v>1</v>
      </c>
      <c r="Q1" s="82" t="s">
        <v>1</v>
      </c>
      <c r="R1" s="82" t="s">
        <v>1</v>
      </c>
      <c r="S1" s="82" t="s">
        <v>1</v>
      </c>
      <c r="T1" s="82" t="s">
        <v>1</v>
      </c>
      <c r="U1" s="82" t="s">
        <v>1</v>
      </c>
      <c r="V1" s="82" t="s">
        <v>1</v>
      </c>
      <c r="W1" s="82" t="s">
        <v>1</v>
      </c>
      <c r="X1" s="82" t="s">
        <v>1</v>
      </c>
      <c r="Y1" s="82" t="s">
        <v>1</v>
      </c>
      <c r="Z1" s="82" t="s">
        <v>1</v>
      </c>
      <c r="AA1" s="82" t="s">
        <v>1</v>
      </c>
    </row>
    <row r="2" spans="1:27" s="83" customFormat="1" x14ac:dyDescent="0.25">
      <c r="A2" s="81" t="s">
        <v>2</v>
      </c>
      <c r="B2" s="81" t="s">
        <v>3</v>
      </c>
      <c r="C2" s="82" t="s">
        <v>1</v>
      </c>
      <c r="D2" s="82" t="s">
        <v>1</v>
      </c>
      <c r="E2" s="82" t="s">
        <v>1</v>
      </c>
      <c r="F2" s="82" t="s">
        <v>1</v>
      </c>
      <c r="G2" s="82" t="s">
        <v>1</v>
      </c>
      <c r="H2" s="82" t="s">
        <v>1</v>
      </c>
      <c r="I2" s="82" t="s">
        <v>1</v>
      </c>
      <c r="J2" s="82" t="s">
        <v>1</v>
      </c>
      <c r="K2" s="82" t="s">
        <v>1</v>
      </c>
      <c r="L2" s="82" t="s">
        <v>1</v>
      </c>
      <c r="M2" s="82" t="s">
        <v>1</v>
      </c>
      <c r="N2" s="82" t="s">
        <v>1</v>
      </c>
      <c r="O2" s="82" t="s">
        <v>1</v>
      </c>
      <c r="P2" s="82" t="s">
        <v>1</v>
      </c>
      <c r="Q2" s="82" t="s">
        <v>1</v>
      </c>
      <c r="R2" s="82" t="s">
        <v>1</v>
      </c>
      <c r="S2" s="82" t="s">
        <v>1</v>
      </c>
      <c r="T2" s="82" t="s">
        <v>1</v>
      </c>
      <c r="U2" s="82" t="s">
        <v>1</v>
      </c>
      <c r="V2" s="82" t="s">
        <v>1</v>
      </c>
      <c r="W2" s="82" t="s">
        <v>1</v>
      </c>
      <c r="X2" s="82" t="s">
        <v>1</v>
      </c>
      <c r="Y2" s="82" t="s">
        <v>1</v>
      </c>
      <c r="Z2" s="82" t="s">
        <v>1</v>
      </c>
      <c r="AA2" s="82" t="s">
        <v>1</v>
      </c>
    </row>
    <row r="3" spans="1:27" s="83" customFormat="1" x14ac:dyDescent="0.25">
      <c r="A3" s="81" t="s">
        <v>4</v>
      </c>
      <c r="B3" s="81" t="s">
        <v>111</v>
      </c>
      <c r="C3" s="82" t="s">
        <v>1</v>
      </c>
      <c r="D3" s="82" t="s">
        <v>1</v>
      </c>
      <c r="E3" s="82" t="s">
        <v>1</v>
      </c>
      <c r="F3" s="82" t="s">
        <v>1</v>
      </c>
      <c r="G3" s="82" t="s">
        <v>1</v>
      </c>
      <c r="H3" s="82" t="s">
        <v>1</v>
      </c>
      <c r="I3" s="82" t="s">
        <v>1</v>
      </c>
      <c r="J3" s="82" t="s">
        <v>1</v>
      </c>
      <c r="K3" s="82" t="s">
        <v>1</v>
      </c>
      <c r="L3" s="82" t="s">
        <v>1</v>
      </c>
      <c r="M3" s="82" t="s">
        <v>1</v>
      </c>
      <c r="N3" s="82" t="s">
        <v>1</v>
      </c>
      <c r="O3" s="82" t="s">
        <v>1</v>
      </c>
      <c r="P3" s="82" t="s">
        <v>1</v>
      </c>
      <c r="Q3" s="82" t="s">
        <v>1</v>
      </c>
      <c r="R3" s="82" t="s">
        <v>1</v>
      </c>
      <c r="S3" s="82" t="s">
        <v>1</v>
      </c>
      <c r="T3" s="82" t="s">
        <v>1</v>
      </c>
      <c r="U3" s="82" t="s">
        <v>1</v>
      </c>
      <c r="V3" s="82" t="s">
        <v>1</v>
      </c>
      <c r="W3" s="82" t="s">
        <v>1</v>
      </c>
      <c r="X3" s="82" t="s">
        <v>1</v>
      </c>
      <c r="Y3" s="82" t="s">
        <v>1</v>
      </c>
      <c r="Z3" s="82" t="s">
        <v>1</v>
      </c>
      <c r="AA3" s="82" t="s">
        <v>1</v>
      </c>
    </row>
    <row r="4" spans="1:27" s="83" customFormat="1" ht="24" x14ac:dyDescent="0.25">
      <c r="A4" s="81" t="s">
        <v>5</v>
      </c>
      <c r="B4" s="81" t="s">
        <v>6</v>
      </c>
      <c r="C4" s="81" t="s">
        <v>7</v>
      </c>
      <c r="D4" s="81" t="s">
        <v>8</v>
      </c>
      <c r="E4" s="81" t="s">
        <v>9</v>
      </c>
      <c r="F4" s="81" t="s">
        <v>10</v>
      </c>
      <c r="G4" s="81" t="s">
        <v>11</v>
      </c>
      <c r="H4" s="81" t="s">
        <v>12</v>
      </c>
      <c r="I4" s="81" t="s">
        <v>13</v>
      </c>
      <c r="J4" s="81" t="s">
        <v>14</v>
      </c>
      <c r="K4" s="81" t="s">
        <v>15</v>
      </c>
      <c r="L4" s="81" t="s">
        <v>16</v>
      </c>
      <c r="M4" s="81" t="s">
        <v>17</v>
      </c>
      <c r="N4" s="81" t="s">
        <v>18</v>
      </c>
      <c r="O4" s="81" t="s">
        <v>19</v>
      </c>
      <c r="P4" s="81" t="s">
        <v>20</v>
      </c>
      <c r="Q4" s="81" t="s">
        <v>21</v>
      </c>
      <c r="R4" s="81" t="s">
        <v>22</v>
      </c>
      <c r="S4" s="81" t="s">
        <v>23</v>
      </c>
      <c r="T4" s="81" t="s">
        <v>24</v>
      </c>
      <c r="U4" s="81" t="s">
        <v>25</v>
      </c>
      <c r="V4" s="81" t="s">
        <v>26</v>
      </c>
      <c r="W4" s="81" t="s">
        <v>27</v>
      </c>
      <c r="X4" s="81" t="s">
        <v>28</v>
      </c>
      <c r="Y4" s="81" t="s">
        <v>29</v>
      </c>
      <c r="Z4" s="81" t="s">
        <v>30</v>
      </c>
      <c r="AA4" s="81" t="s">
        <v>31</v>
      </c>
    </row>
    <row r="5" spans="1:27" s="83" customFormat="1" ht="22.5" x14ac:dyDescent="0.25">
      <c r="A5" s="84" t="s">
        <v>32</v>
      </c>
      <c r="B5" s="85" t="s">
        <v>33</v>
      </c>
      <c r="C5" s="86" t="s">
        <v>34</v>
      </c>
      <c r="D5" s="84" t="s">
        <v>35</v>
      </c>
      <c r="E5" s="84" t="s">
        <v>36</v>
      </c>
      <c r="F5" s="84" t="s">
        <v>36</v>
      </c>
      <c r="G5" s="84" t="s">
        <v>36</v>
      </c>
      <c r="H5" s="84"/>
      <c r="I5" s="84"/>
      <c r="J5" s="84"/>
      <c r="K5" s="84"/>
      <c r="L5" s="84"/>
      <c r="M5" s="84" t="s">
        <v>37</v>
      </c>
      <c r="N5" s="84" t="s">
        <v>38</v>
      </c>
      <c r="O5" s="84" t="s">
        <v>39</v>
      </c>
      <c r="P5" s="85" t="s">
        <v>40</v>
      </c>
      <c r="Q5" s="87">
        <v>7290000000</v>
      </c>
      <c r="R5" s="87">
        <v>500000000</v>
      </c>
      <c r="S5" s="87">
        <v>0</v>
      </c>
      <c r="T5" s="87">
        <v>7790000000</v>
      </c>
      <c r="U5" s="87">
        <v>0</v>
      </c>
      <c r="V5" s="87">
        <v>7790000000</v>
      </c>
      <c r="W5" s="87">
        <v>0</v>
      </c>
      <c r="X5" s="87">
        <v>7476121255</v>
      </c>
      <c r="Y5" s="87">
        <v>7476121255</v>
      </c>
      <c r="Z5" s="87">
        <v>7476121255</v>
      </c>
      <c r="AA5" s="87">
        <v>7476121255</v>
      </c>
    </row>
    <row r="6" spans="1:27" s="83" customFormat="1" ht="22.5" x14ac:dyDescent="0.25">
      <c r="A6" s="84" t="s">
        <v>32</v>
      </c>
      <c r="B6" s="85" t="s">
        <v>33</v>
      </c>
      <c r="C6" s="86" t="s">
        <v>34</v>
      </c>
      <c r="D6" s="84" t="s">
        <v>35</v>
      </c>
      <c r="E6" s="84" t="s">
        <v>36</v>
      </c>
      <c r="F6" s="84" t="s">
        <v>36</v>
      </c>
      <c r="G6" s="84" t="s">
        <v>36</v>
      </c>
      <c r="H6" s="84"/>
      <c r="I6" s="84"/>
      <c r="J6" s="84"/>
      <c r="K6" s="84"/>
      <c r="L6" s="84"/>
      <c r="M6" s="84" t="s">
        <v>37</v>
      </c>
      <c r="N6" s="84" t="s">
        <v>41</v>
      </c>
      <c r="O6" s="84" t="s">
        <v>39</v>
      </c>
      <c r="P6" s="85" t="s">
        <v>40</v>
      </c>
      <c r="Q6" s="87">
        <v>4538000000</v>
      </c>
      <c r="R6" s="87">
        <v>735196000</v>
      </c>
      <c r="S6" s="87">
        <v>0</v>
      </c>
      <c r="T6" s="87">
        <v>5273196000</v>
      </c>
      <c r="U6" s="87">
        <v>0</v>
      </c>
      <c r="V6" s="87">
        <v>5273196000</v>
      </c>
      <c r="W6" s="87">
        <v>0</v>
      </c>
      <c r="X6" s="87">
        <v>4684980032</v>
      </c>
      <c r="Y6" s="87">
        <v>4684980032</v>
      </c>
      <c r="Z6" s="87">
        <v>4649056417</v>
      </c>
      <c r="AA6" s="87">
        <v>4649056417</v>
      </c>
    </row>
    <row r="7" spans="1:27" s="83" customFormat="1" ht="22.5" x14ac:dyDescent="0.25">
      <c r="A7" s="84" t="s">
        <v>32</v>
      </c>
      <c r="B7" s="85" t="s">
        <v>33</v>
      </c>
      <c r="C7" s="86" t="s">
        <v>42</v>
      </c>
      <c r="D7" s="84" t="s">
        <v>35</v>
      </c>
      <c r="E7" s="84" t="s">
        <v>36</v>
      </c>
      <c r="F7" s="84" t="s">
        <v>36</v>
      </c>
      <c r="G7" s="84" t="s">
        <v>43</v>
      </c>
      <c r="H7" s="84"/>
      <c r="I7" s="84"/>
      <c r="J7" s="84"/>
      <c r="K7" s="84"/>
      <c r="L7" s="84"/>
      <c r="M7" s="84" t="s">
        <v>37</v>
      </c>
      <c r="N7" s="84" t="s">
        <v>38</v>
      </c>
      <c r="O7" s="84" t="s">
        <v>39</v>
      </c>
      <c r="P7" s="85" t="s">
        <v>44</v>
      </c>
      <c r="Q7" s="87">
        <v>2683000000</v>
      </c>
      <c r="R7" s="87">
        <v>150000000</v>
      </c>
      <c r="S7" s="87">
        <v>0</v>
      </c>
      <c r="T7" s="87">
        <v>2833000000</v>
      </c>
      <c r="U7" s="87">
        <v>0</v>
      </c>
      <c r="V7" s="87">
        <v>2833000000</v>
      </c>
      <c r="W7" s="87">
        <v>0</v>
      </c>
      <c r="X7" s="87">
        <v>2586627414</v>
      </c>
      <c r="Y7" s="87">
        <v>2586627414</v>
      </c>
      <c r="Z7" s="87">
        <v>2586627414</v>
      </c>
      <c r="AA7" s="87">
        <v>2586627414</v>
      </c>
    </row>
    <row r="8" spans="1:27" s="83" customFormat="1" ht="22.5" x14ac:dyDescent="0.25">
      <c r="A8" s="84" t="s">
        <v>32</v>
      </c>
      <c r="B8" s="85" t="s">
        <v>33</v>
      </c>
      <c r="C8" s="86" t="s">
        <v>42</v>
      </c>
      <c r="D8" s="84" t="s">
        <v>35</v>
      </c>
      <c r="E8" s="84" t="s">
        <v>36</v>
      </c>
      <c r="F8" s="84" t="s">
        <v>36</v>
      </c>
      <c r="G8" s="84" t="s">
        <v>43</v>
      </c>
      <c r="H8" s="84"/>
      <c r="I8" s="84"/>
      <c r="J8" s="84"/>
      <c r="K8" s="84"/>
      <c r="L8" s="84"/>
      <c r="M8" s="84" t="s">
        <v>37</v>
      </c>
      <c r="N8" s="84" t="s">
        <v>41</v>
      </c>
      <c r="O8" s="84" t="s">
        <v>39</v>
      </c>
      <c r="P8" s="85" t="s">
        <v>44</v>
      </c>
      <c r="Q8" s="87">
        <v>1671000000</v>
      </c>
      <c r="R8" s="87">
        <v>159137000</v>
      </c>
      <c r="S8" s="87">
        <v>0</v>
      </c>
      <c r="T8" s="87">
        <v>1830137000</v>
      </c>
      <c r="U8" s="87">
        <v>0</v>
      </c>
      <c r="V8" s="87">
        <v>1830137000</v>
      </c>
      <c r="W8" s="87">
        <v>0</v>
      </c>
      <c r="X8" s="87">
        <v>1767982736</v>
      </c>
      <c r="Y8" s="87">
        <v>1767982736</v>
      </c>
      <c r="Z8" s="87">
        <v>1764865682</v>
      </c>
      <c r="AA8" s="87">
        <v>1764865682</v>
      </c>
    </row>
    <row r="9" spans="1:27" s="83" customFormat="1" ht="33.75" x14ac:dyDescent="0.25">
      <c r="A9" s="84" t="s">
        <v>32</v>
      </c>
      <c r="B9" s="85" t="s">
        <v>33</v>
      </c>
      <c r="C9" s="86" t="s">
        <v>45</v>
      </c>
      <c r="D9" s="84" t="s">
        <v>35</v>
      </c>
      <c r="E9" s="84" t="s">
        <v>36</v>
      </c>
      <c r="F9" s="84" t="s">
        <v>36</v>
      </c>
      <c r="G9" s="84" t="s">
        <v>46</v>
      </c>
      <c r="H9" s="84"/>
      <c r="I9" s="84"/>
      <c r="J9" s="84"/>
      <c r="K9" s="84"/>
      <c r="L9" s="84"/>
      <c r="M9" s="84" t="s">
        <v>37</v>
      </c>
      <c r="N9" s="84" t="s">
        <v>38</v>
      </c>
      <c r="O9" s="84" t="s">
        <v>39</v>
      </c>
      <c r="P9" s="85" t="s">
        <v>47</v>
      </c>
      <c r="Q9" s="87">
        <v>1242000000</v>
      </c>
      <c r="R9" s="87">
        <v>119000000</v>
      </c>
      <c r="S9" s="87">
        <v>0</v>
      </c>
      <c r="T9" s="87">
        <v>1361000000</v>
      </c>
      <c r="U9" s="87">
        <v>0</v>
      </c>
      <c r="V9" s="87">
        <v>1361000000</v>
      </c>
      <c r="W9" s="87">
        <v>0</v>
      </c>
      <c r="X9" s="87">
        <v>1185657252</v>
      </c>
      <c r="Y9" s="87">
        <v>1185657252</v>
      </c>
      <c r="Z9" s="87">
        <v>1167326494</v>
      </c>
      <c r="AA9" s="87">
        <v>1167326494</v>
      </c>
    </row>
    <row r="10" spans="1:27" s="83" customFormat="1" ht="33.75" x14ac:dyDescent="0.25">
      <c r="A10" s="84" t="s">
        <v>32</v>
      </c>
      <c r="B10" s="85" t="s">
        <v>33</v>
      </c>
      <c r="C10" s="86" t="s">
        <v>45</v>
      </c>
      <c r="D10" s="84" t="s">
        <v>35</v>
      </c>
      <c r="E10" s="84" t="s">
        <v>36</v>
      </c>
      <c r="F10" s="84" t="s">
        <v>36</v>
      </c>
      <c r="G10" s="84" t="s">
        <v>46</v>
      </c>
      <c r="H10" s="84"/>
      <c r="I10" s="84"/>
      <c r="J10" s="84"/>
      <c r="K10" s="84"/>
      <c r="L10" s="84"/>
      <c r="M10" s="84" t="s">
        <v>37</v>
      </c>
      <c r="N10" s="84" t="s">
        <v>41</v>
      </c>
      <c r="O10" s="84" t="s">
        <v>39</v>
      </c>
      <c r="P10" s="85" t="s">
        <v>47</v>
      </c>
      <c r="Q10" s="87">
        <v>774000000</v>
      </c>
      <c r="R10" s="87">
        <v>73667000</v>
      </c>
      <c r="S10" s="87">
        <v>0</v>
      </c>
      <c r="T10" s="87">
        <v>847667000</v>
      </c>
      <c r="U10" s="87">
        <v>0</v>
      </c>
      <c r="V10" s="87">
        <v>832667000</v>
      </c>
      <c r="W10" s="87">
        <v>15000000</v>
      </c>
      <c r="X10" s="87">
        <v>700536600</v>
      </c>
      <c r="Y10" s="87">
        <v>700536600</v>
      </c>
      <c r="Z10" s="87">
        <v>699027201</v>
      </c>
      <c r="AA10" s="87">
        <v>699027201</v>
      </c>
    </row>
    <row r="11" spans="1:27" s="83" customFormat="1" ht="33.75" x14ac:dyDescent="0.25">
      <c r="A11" s="84" t="s">
        <v>32</v>
      </c>
      <c r="B11" s="85" t="s">
        <v>33</v>
      </c>
      <c r="C11" s="86" t="s">
        <v>48</v>
      </c>
      <c r="D11" s="84" t="s">
        <v>35</v>
      </c>
      <c r="E11" s="84" t="s">
        <v>36</v>
      </c>
      <c r="F11" s="84" t="s">
        <v>36</v>
      </c>
      <c r="G11" s="84" t="s">
        <v>49</v>
      </c>
      <c r="H11" s="84"/>
      <c r="I11" s="84"/>
      <c r="J11" s="84"/>
      <c r="K11" s="84"/>
      <c r="L11" s="84"/>
      <c r="M11" s="84" t="s">
        <v>37</v>
      </c>
      <c r="N11" s="84" t="s">
        <v>41</v>
      </c>
      <c r="O11" s="84" t="s">
        <v>39</v>
      </c>
      <c r="P11" s="85" t="s">
        <v>50</v>
      </c>
      <c r="Q11" s="87">
        <v>968000000</v>
      </c>
      <c r="R11" s="87">
        <v>0</v>
      </c>
      <c r="S11" s="87">
        <v>968000000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</row>
    <row r="12" spans="1:27" s="83" customFormat="1" ht="24.95" customHeight="1" x14ac:dyDescent="0.25">
      <c r="A12" s="84"/>
      <c r="B12" s="85"/>
      <c r="C12" s="86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57" t="s">
        <v>78</v>
      </c>
      <c r="Q12" s="58">
        <f>SUM(Q5:Q11)</f>
        <v>19166000000</v>
      </c>
      <c r="R12" s="58">
        <f t="shared" ref="R12:Y12" si="0">SUM(R5:R11)</f>
        <v>1737000000</v>
      </c>
      <c r="S12" s="58">
        <f t="shared" si="0"/>
        <v>968000000</v>
      </c>
      <c r="T12" s="58">
        <f t="shared" si="0"/>
        <v>19935000000</v>
      </c>
      <c r="U12" s="58">
        <f t="shared" si="0"/>
        <v>0</v>
      </c>
      <c r="V12" s="58">
        <f t="shared" si="0"/>
        <v>19920000000</v>
      </c>
      <c r="W12" s="58">
        <f t="shared" si="0"/>
        <v>15000000</v>
      </c>
      <c r="X12" s="58">
        <f t="shared" si="0"/>
        <v>18401905289</v>
      </c>
      <c r="Y12" s="58">
        <f t="shared" si="0"/>
        <v>18401905289</v>
      </c>
      <c r="Z12" s="58">
        <f>SUM(Z5:Z11)</f>
        <v>18343024463</v>
      </c>
      <c r="AA12" s="58">
        <f>SUM(AA5:AA11)</f>
        <v>18343024463</v>
      </c>
    </row>
    <row r="13" spans="1:27" s="83" customFormat="1" ht="22.5" x14ac:dyDescent="0.25">
      <c r="A13" s="84" t="s">
        <v>32</v>
      </c>
      <c r="B13" s="85" t="s">
        <v>33</v>
      </c>
      <c r="C13" s="86" t="s">
        <v>51</v>
      </c>
      <c r="D13" s="84" t="s">
        <v>35</v>
      </c>
      <c r="E13" s="84" t="s">
        <v>43</v>
      </c>
      <c r="F13" s="84"/>
      <c r="G13" s="84"/>
      <c r="H13" s="84"/>
      <c r="I13" s="84"/>
      <c r="J13" s="84"/>
      <c r="K13" s="84"/>
      <c r="L13" s="84"/>
      <c r="M13" s="84" t="s">
        <v>37</v>
      </c>
      <c r="N13" s="84" t="s">
        <v>38</v>
      </c>
      <c r="O13" s="84" t="s">
        <v>39</v>
      </c>
      <c r="P13" s="85" t="s">
        <v>52</v>
      </c>
      <c r="Q13" s="87">
        <v>2436834000</v>
      </c>
      <c r="R13" s="87">
        <v>344511000</v>
      </c>
      <c r="S13" s="87">
        <v>0</v>
      </c>
      <c r="T13" s="87">
        <v>2781345000</v>
      </c>
      <c r="U13" s="87">
        <v>0</v>
      </c>
      <c r="V13" s="87">
        <v>2435102574.25</v>
      </c>
      <c r="W13" s="87">
        <v>346242425.75</v>
      </c>
      <c r="X13" s="87">
        <v>2334498740.4899998</v>
      </c>
      <c r="Y13" s="87">
        <v>2262291598.3200002</v>
      </c>
      <c r="Z13" s="87">
        <v>2234206282.3200002</v>
      </c>
      <c r="AA13" s="87">
        <v>2234206282.3200002</v>
      </c>
    </row>
    <row r="14" spans="1:27" s="83" customFormat="1" ht="22.5" x14ac:dyDescent="0.25">
      <c r="A14" s="84" t="s">
        <v>32</v>
      </c>
      <c r="B14" s="85" t="s">
        <v>33</v>
      </c>
      <c r="C14" s="86" t="s">
        <v>51</v>
      </c>
      <c r="D14" s="84" t="s">
        <v>35</v>
      </c>
      <c r="E14" s="84" t="s">
        <v>43</v>
      </c>
      <c r="F14" s="84"/>
      <c r="G14" s="84"/>
      <c r="H14" s="84"/>
      <c r="I14" s="84"/>
      <c r="J14" s="84"/>
      <c r="K14" s="84"/>
      <c r="L14" s="84"/>
      <c r="M14" s="84" t="s">
        <v>37</v>
      </c>
      <c r="N14" s="84" t="s">
        <v>41</v>
      </c>
      <c r="O14" s="84" t="s">
        <v>39</v>
      </c>
      <c r="P14" s="85" t="s">
        <v>52</v>
      </c>
      <c r="Q14" s="87">
        <v>1661166000</v>
      </c>
      <c r="R14" s="87">
        <v>0</v>
      </c>
      <c r="S14" s="87">
        <v>0</v>
      </c>
      <c r="T14" s="87">
        <v>1661166000</v>
      </c>
      <c r="U14" s="87">
        <v>0</v>
      </c>
      <c r="V14" s="87">
        <v>1611325898.04</v>
      </c>
      <c r="W14" s="87">
        <v>49840101.960000001</v>
      </c>
      <c r="X14" s="87">
        <v>1567225196.8399999</v>
      </c>
      <c r="Y14" s="87">
        <v>1565476086.26</v>
      </c>
      <c r="Z14" s="87">
        <v>1562052386.26</v>
      </c>
      <c r="AA14" s="87">
        <v>1562052386.26</v>
      </c>
    </row>
    <row r="15" spans="1:27" s="83" customFormat="1" ht="24.95" customHeight="1" x14ac:dyDescent="0.25">
      <c r="A15" s="84"/>
      <c r="B15" s="85"/>
      <c r="C15" s="86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57" t="s">
        <v>79</v>
      </c>
      <c r="Q15" s="58">
        <f>SUM(Q13:Q14)</f>
        <v>4098000000</v>
      </c>
      <c r="R15" s="58">
        <f t="shared" ref="R15:Y15" si="1">SUM(R13:R14)</f>
        <v>344511000</v>
      </c>
      <c r="S15" s="58">
        <f t="shared" si="1"/>
        <v>0</v>
      </c>
      <c r="T15" s="58">
        <f t="shared" si="1"/>
        <v>4442511000</v>
      </c>
      <c r="U15" s="58">
        <f t="shared" si="1"/>
        <v>0</v>
      </c>
      <c r="V15" s="58">
        <f t="shared" si="1"/>
        <v>4046428472.29</v>
      </c>
      <c r="W15" s="58">
        <f t="shared" si="1"/>
        <v>396082527.70999998</v>
      </c>
      <c r="X15" s="58">
        <f t="shared" si="1"/>
        <v>3901723937.3299999</v>
      </c>
      <c r="Y15" s="58">
        <f t="shared" si="1"/>
        <v>3827767684.5799999</v>
      </c>
      <c r="Z15" s="58">
        <f>SUM(Z13:Z14)</f>
        <v>3796258668.5799999</v>
      </c>
      <c r="AA15" s="58">
        <f>SUM(AA13:AA14)</f>
        <v>3796258668.5799999</v>
      </c>
    </row>
    <row r="16" spans="1:27" s="83" customFormat="1" ht="33.75" x14ac:dyDescent="0.25">
      <c r="A16" s="84" t="s">
        <v>32</v>
      </c>
      <c r="B16" s="85" t="s">
        <v>33</v>
      </c>
      <c r="C16" s="86" t="s">
        <v>53</v>
      </c>
      <c r="D16" s="84" t="s">
        <v>35</v>
      </c>
      <c r="E16" s="84" t="s">
        <v>46</v>
      </c>
      <c r="F16" s="84" t="s">
        <v>46</v>
      </c>
      <c r="G16" s="84" t="s">
        <v>36</v>
      </c>
      <c r="H16" s="84" t="s">
        <v>54</v>
      </c>
      <c r="I16" s="84"/>
      <c r="J16" s="84"/>
      <c r="K16" s="84"/>
      <c r="L16" s="84"/>
      <c r="M16" s="84" t="s">
        <v>37</v>
      </c>
      <c r="N16" s="84" t="s">
        <v>38</v>
      </c>
      <c r="O16" s="84" t="s">
        <v>39</v>
      </c>
      <c r="P16" s="85" t="s">
        <v>55</v>
      </c>
      <c r="Q16" s="87">
        <v>1069000000</v>
      </c>
      <c r="R16" s="87">
        <v>0</v>
      </c>
      <c r="S16" s="87">
        <v>1069000000</v>
      </c>
      <c r="T16" s="87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</row>
    <row r="17" spans="1:27" s="83" customFormat="1" ht="33.75" x14ac:dyDescent="0.25">
      <c r="A17" s="84" t="s">
        <v>32</v>
      </c>
      <c r="B17" s="85" t="s">
        <v>33</v>
      </c>
      <c r="C17" s="86" t="s">
        <v>56</v>
      </c>
      <c r="D17" s="84" t="s">
        <v>35</v>
      </c>
      <c r="E17" s="84" t="s">
        <v>46</v>
      </c>
      <c r="F17" s="84" t="s">
        <v>49</v>
      </c>
      <c r="G17" s="84" t="s">
        <v>43</v>
      </c>
      <c r="H17" s="84" t="s">
        <v>57</v>
      </c>
      <c r="I17" s="84"/>
      <c r="J17" s="84"/>
      <c r="K17" s="84"/>
      <c r="L17" s="84"/>
      <c r="M17" s="84" t="s">
        <v>37</v>
      </c>
      <c r="N17" s="84" t="s">
        <v>38</v>
      </c>
      <c r="O17" s="84" t="s">
        <v>39</v>
      </c>
      <c r="P17" s="85" t="s">
        <v>58</v>
      </c>
      <c r="Q17" s="87">
        <v>0</v>
      </c>
      <c r="R17" s="87">
        <v>50000000</v>
      </c>
      <c r="S17" s="87">
        <v>0</v>
      </c>
      <c r="T17" s="87">
        <v>50000000</v>
      </c>
      <c r="U17" s="87">
        <v>0</v>
      </c>
      <c r="V17" s="87">
        <v>50000000</v>
      </c>
      <c r="W17" s="87">
        <v>0</v>
      </c>
      <c r="X17" s="87">
        <v>8888682</v>
      </c>
      <c r="Y17" s="87">
        <v>8888682</v>
      </c>
      <c r="Z17" s="87">
        <v>8888682</v>
      </c>
      <c r="AA17" s="87">
        <v>8888682</v>
      </c>
    </row>
    <row r="18" spans="1:27" s="83" customFormat="1" ht="33.75" x14ac:dyDescent="0.25">
      <c r="A18" s="84" t="s">
        <v>32</v>
      </c>
      <c r="B18" s="85" t="s">
        <v>33</v>
      </c>
      <c r="C18" s="86" t="s">
        <v>56</v>
      </c>
      <c r="D18" s="84" t="s">
        <v>35</v>
      </c>
      <c r="E18" s="84" t="s">
        <v>46</v>
      </c>
      <c r="F18" s="84" t="s">
        <v>49</v>
      </c>
      <c r="G18" s="84" t="s">
        <v>43</v>
      </c>
      <c r="H18" s="84" t="s">
        <v>57</v>
      </c>
      <c r="I18" s="84"/>
      <c r="J18" s="84"/>
      <c r="K18" s="84"/>
      <c r="L18" s="84"/>
      <c r="M18" s="84" t="s">
        <v>37</v>
      </c>
      <c r="N18" s="84" t="s">
        <v>41</v>
      </c>
      <c r="O18" s="84" t="s">
        <v>39</v>
      </c>
      <c r="P18" s="85" t="s">
        <v>58</v>
      </c>
      <c r="Q18" s="87">
        <v>55000000</v>
      </c>
      <c r="R18" s="87">
        <v>0</v>
      </c>
      <c r="S18" s="87">
        <v>0</v>
      </c>
      <c r="T18" s="87">
        <v>55000000</v>
      </c>
      <c r="U18" s="87">
        <v>0</v>
      </c>
      <c r="V18" s="87">
        <v>55000000</v>
      </c>
      <c r="W18" s="87">
        <v>0</v>
      </c>
      <c r="X18" s="87">
        <v>45494163</v>
      </c>
      <c r="Y18" s="87">
        <v>45494163</v>
      </c>
      <c r="Z18" s="87">
        <v>44994390</v>
      </c>
      <c r="AA18" s="87">
        <v>44994390</v>
      </c>
    </row>
    <row r="19" spans="1:27" s="83" customFormat="1" ht="22.5" x14ac:dyDescent="0.25">
      <c r="A19" s="84" t="s">
        <v>32</v>
      </c>
      <c r="B19" s="85" t="s">
        <v>33</v>
      </c>
      <c r="C19" s="86" t="s">
        <v>59</v>
      </c>
      <c r="D19" s="84" t="s">
        <v>35</v>
      </c>
      <c r="E19" s="84" t="s">
        <v>46</v>
      </c>
      <c r="F19" s="84" t="s">
        <v>60</v>
      </c>
      <c r="G19" s="84"/>
      <c r="H19" s="84"/>
      <c r="I19" s="84"/>
      <c r="J19" s="84"/>
      <c r="K19" s="84"/>
      <c r="L19" s="84"/>
      <c r="M19" s="84" t="s">
        <v>37</v>
      </c>
      <c r="N19" s="84" t="s">
        <v>38</v>
      </c>
      <c r="O19" s="84" t="s">
        <v>39</v>
      </c>
      <c r="P19" s="85" t="s">
        <v>61</v>
      </c>
      <c r="Q19" s="87">
        <v>257000000</v>
      </c>
      <c r="R19" s="87">
        <v>0</v>
      </c>
      <c r="S19" s="87">
        <v>0</v>
      </c>
      <c r="T19" s="87">
        <v>257000000</v>
      </c>
      <c r="U19" s="87">
        <v>0</v>
      </c>
      <c r="V19" s="87">
        <v>163000000</v>
      </c>
      <c r="W19" s="87">
        <v>94000000</v>
      </c>
      <c r="X19" s="87">
        <v>0</v>
      </c>
      <c r="Y19" s="87">
        <v>0</v>
      </c>
      <c r="Z19" s="87">
        <v>0</v>
      </c>
      <c r="AA19" s="87">
        <v>0</v>
      </c>
    </row>
    <row r="20" spans="1:27" s="83" customFormat="1" ht="24.95" customHeight="1" x14ac:dyDescent="0.25">
      <c r="A20" s="84"/>
      <c r="B20" s="85"/>
      <c r="C20" s="86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65" t="s">
        <v>80</v>
      </c>
      <c r="Q20" s="58">
        <f>SUM(Q16:Q19)</f>
        <v>1381000000</v>
      </c>
      <c r="R20" s="58">
        <f t="shared" ref="R20:Z20" si="2">SUM(R16:R19)</f>
        <v>50000000</v>
      </c>
      <c r="S20" s="58">
        <f t="shared" si="2"/>
        <v>1069000000</v>
      </c>
      <c r="T20" s="58">
        <f t="shared" si="2"/>
        <v>362000000</v>
      </c>
      <c r="U20" s="58">
        <f t="shared" si="2"/>
        <v>0</v>
      </c>
      <c r="V20" s="58">
        <f t="shared" si="2"/>
        <v>268000000</v>
      </c>
      <c r="W20" s="58">
        <f t="shared" si="2"/>
        <v>94000000</v>
      </c>
      <c r="X20" s="58">
        <f t="shared" si="2"/>
        <v>54382845</v>
      </c>
      <c r="Y20" s="58">
        <f t="shared" si="2"/>
        <v>54382845</v>
      </c>
      <c r="Z20" s="58">
        <f t="shared" si="2"/>
        <v>53883072</v>
      </c>
      <c r="AA20" s="58">
        <f>SUM(AA16:AA19)</f>
        <v>53883072</v>
      </c>
    </row>
    <row r="21" spans="1:27" s="83" customFormat="1" ht="22.5" x14ac:dyDescent="0.25">
      <c r="A21" s="84" t="s">
        <v>32</v>
      </c>
      <c r="B21" s="85" t="s">
        <v>33</v>
      </c>
      <c r="C21" s="86" t="s">
        <v>62</v>
      </c>
      <c r="D21" s="84" t="s">
        <v>35</v>
      </c>
      <c r="E21" s="84" t="s">
        <v>63</v>
      </c>
      <c r="F21" s="84" t="s">
        <v>36</v>
      </c>
      <c r="G21" s="84"/>
      <c r="H21" s="84"/>
      <c r="I21" s="84"/>
      <c r="J21" s="84"/>
      <c r="K21" s="84"/>
      <c r="L21" s="84"/>
      <c r="M21" s="84" t="s">
        <v>37</v>
      </c>
      <c r="N21" s="84" t="s">
        <v>38</v>
      </c>
      <c r="O21" s="84" t="s">
        <v>39</v>
      </c>
      <c r="P21" s="85" t="s">
        <v>64</v>
      </c>
      <c r="Q21" s="87">
        <v>351000000</v>
      </c>
      <c r="R21" s="87">
        <v>0</v>
      </c>
      <c r="S21" s="87">
        <v>94511000</v>
      </c>
      <c r="T21" s="87">
        <v>256489000</v>
      </c>
      <c r="U21" s="87">
        <v>0</v>
      </c>
      <c r="V21" s="87">
        <v>256489000</v>
      </c>
      <c r="W21" s="87">
        <v>0</v>
      </c>
      <c r="X21" s="87">
        <v>253679000</v>
      </c>
      <c r="Y21" s="87">
        <v>253679000</v>
      </c>
      <c r="Z21" s="87">
        <v>253679000</v>
      </c>
      <c r="AA21" s="87">
        <v>253679000</v>
      </c>
    </row>
    <row r="22" spans="1:27" s="83" customFormat="1" ht="22.5" x14ac:dyDescent="0.25">
      <c r="A22" s="84" t="s">
        <v>32</v>
      </c>
      <c r="B22" s="85" t="s">
        <v>33</v>
      </c>
      <c r="C22" s="86" t="s">
        <v>65</v>
      </c>
      <c r="D22" s="84" t="s">
        <v>35</v>
      </c>
      <c r="E22" s="84" t="s">
        <v>63</v>
      </c>
      <c r="F22" s="84" t="s">
        <v>49</v>
      </c>
      <c r="G22" s="84" t="s">
        <v>36</v>
      </c>
      <c r="H22" s="84"/>
      <c r="I22" s="84"/>
      <c r="J22" s="84"/>
      <c r="K22" s="84"/>
      <c r="L22" s="84"/>
      <c r="M22" s="84" t="s">
        <v>37</v>
      </c>
      <c r="N22" s="84" t="s">
        <v>38</v>
      </c>
      <c r="O22" s="84" t="s">
        <v>39</v>
      </c>
      <c r="P22" s="85" t="s">
        <v>66</v>
      </c>
      <c r="Q22" s="87">
        <v>173000000</v>
      </c>
      <c r="R22" s="87">
        <v>0</v>
      </c>
      <c r="S22" s="87">
        <v>0</v>
      </c>
      <c r="T22" s="87">
        <v>173000000</v>
      </c>
      <c r="U22" s="87">
        <v>0</v>
      </c>
      <c r="V22" s="87">
        <v>66582275</v>
      </c>
      <c r="W22" s="87">
        <v>106417725</v>
      </c>
      <c r="X22" s="87">
        <v>66582275</v>
      </c>
      <c r="Y22" s="87">
        <v>66582275</v>
      </c>
      <c r="Z22" s="87">
        <v>66582275</v>
      </c>
      <c r="AA22" s="87">
        <v>66582275</v>
      </c>
    </row>
    <row r="23" spans="1:27" s="83" customFormat="1" ht="39.950000000000003" customHeight="1" x14ac:dyDescent="0.25">
      <c r="A23" s="84"/>
      <c r="B23" s="85"/>
      <c r="C23" s="86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57" t="s">
        <v>81</v>
      </c>
      <c r="Q23" s="58">
        <f>SUM(Q21:Q22)</f>
        <v>524000000</v>
      </c>
      <c r="R23" s="58">
        <f t="shared" ref="R23:AA23" si="3">SUM(R21:R22)</f>
        <v>0</v>
      </c>
      <c r="S23" s="58">
        <f t="shared" si="3"/>
        <v>94511000</v>
      </c>
      <c r="T23" s="58">
        <f t="shared" si="3"/>
        <v>429489000</v>
      </c>
      <c r="U23" s="58">
        <f t="shared" si="3"/>
        <v>0</v>
      </c>
      <c r="V23" s="58">
        <f t="shared" si="3"/>
        <v>323071275</v>
      </c>
      <c r="W23" s="58">
        <f t="shared" si="3"/>
        <v>106417725</v>
      </c>
      <c r="X23" s="58">
        <f t="shared" si="3"/>
        <v>320261275</v>
      </c>
      <c r="Y23" s="58">
        <f t="shared" si="3"/>
        <v>320261275</v>
      </c>
      <c r="Z23" s="58">
        <f>SUM(Z21:Z22)</f>
        <v>320261275</v>
      </c>
      <c r="AA23" s="58">
        <f t="shared" si="3"/>
        <v>320261275</v>
      </c>
    </row>
    <row r="24" spans="1:27" s="83" customFormat="1" ht="30" customHeight="1" x14ac:dyDescent="0.25">
      <c r="A24" s="84"/>
      <c r="B24" s="85"/>
      <c r="C24" s="86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59" t="s">
        <v>82</v>
      </c>
      <c r="Q24" s="60">
        <f>+Q12+Q15+Q20+Q23</f>
        <v>25169000000</v>
      </c>
      <c r="R24" s="60">
        <f t="shared" ref="R24:AA24" si="4">+R12+R15+R20+R23</f>
        <v>2131511000</v>
      </c>
      <c r="S24" s="60">
        <f t="shared" si="4"/>
        <v>2131511000</v>
      </c>
      <c r="T24" s="60">
        <f t="shared" si="4"/>
        <v>25169000000</v>
      </c>
      <c r="U24" s="60">
        <f t="shared" si="4"/>
        <v>0</v>
      </c>
      <c r="V24" s="60">
        <f t="shared" si="4"/>
        <v>24557499747.290001</v>
      </c>
      <c r="W24" s="60">
        <f t="shared" si="4"/>
        <v>611500252.71000004</v>
      </c>
      <c r="X24" s="60">
        <f t="shared" si="4"/>
        <v>22678273346.330002</v>
      </c>
      <c r="Y24" s="60">
        <f t="shared" si="4"/>
        <v>22604317093.580002</v>
      </c>
      <c r="Z24" s="60">
        <f>+Z12+Z15+Z20+Z23</f>
        <v>22513427478.580002</v>
      </c>
      <c r="AA24" s="60">
        <f t="shared" si="4"/>
        <v>22513427478.580002</v>
      </c>
    </row>
    <row r="25" spans="1:27" s="83" customFormat="1" ht="45" x14ac:dyDescent="0.25">
      <c r="A25" s="84" t="s">
        <v>32</v>
      </c>
      <c r="B25" s="85" t="s">
        <v>33</v>
      </c>
      <c r="C25" s="86" t="s">
        <v>67</v>
      </c>
      <c r="D25" s="84" t="s">
        <v>68</v>
      </c>
      <c r="E25" s="84" t="s">
        <v>69</v>
      </c>
      <c r="F25" s="84" t="s">
        <v>70</v>
      </c>
      <c r="G25" s="84" t="s">
        <v>71</v>
      </c>
      <c r="H25" s="84" t="s">
        <v>72</v>
      </c>
      <c r="I25" s="84"/>
      <c r="J25" s="84"/>
      <c r="K25" s="84"/>
      <c r="L25" s="84"/>
      <c r="M25" s="84" t="s">
        <v>37</v>
      </c>
      <c r="N25" s="84" t="s">
        <v>38</v>
      </c>
      <c r="O25" s="84" t="s">
        <v>39</v>
      </c>
      <c r="P25" s="85" t="s">
        <v>73</v>
      </c>
      <c r="Q25" s="87">
        <v>4418047540</v>
      </c>
      <c r="R25" s="87">
        <v>0</v>
      </c>
      <c r="S25" s="87">
        <v>0</v>
      </c>
      <c r="T25" s="87">
        <v>4418047540</v>
      </c>
      <c r="U25" s="87">
        <v>0</v>
      </c>
      <c r="V25" s="87">
        <v>4405804416</v>
      </c>
      <c r="W25" s="87">
        <v>12243124</v>
      </c>
      <c r="X25" s="87">
        <v>4351277524</v>
      </c>
      <c r="Y25" s="87">
        <v>4330645132</v>
      </c>
      <c r="Z25" s="87">
        <v>4325645132</v>
      </c>
      <c r="AA25" s="87">
        <v>4325645132</v>
      </c>
    </row>
    <row r="26" spans="1:27" s="83" customFormat="1" ht="45" x14ac:dyDescent="0.25">
      <c r="A26" s="84" t="s">
        <v>32</v>
      </c>
      <c r="B26" s="85" t="s">
        <v>33</v>
      </c>
      <c r="C26" s="86" t="s">
        <v>74</v>
      </c>
      <c r="D26" s="84" t="s">
        <v>68</v>
      </c>
      <c r="E26" s="84" t="s">
        <v>75</v>
      </c>
      <c r="F26" s="84" t="s">
        <v>70</v>
      </c>
      <c r="G26" s="84" t="s">
        <v>76</v>
      </c>
      <c r="H26" s="84" t="s">
        <v>72</v>
      </c>
      <c r="I26" s="84"/>
      <c r="J26" s="84"/>
      <c r="K26" s="84"/>
      <c r="L26" s="84"/>
      <c r="M26" s="84" t="s">
        <v>37</v>
      </c>
      <c r="N26" s="84" t="s">
        <v>38</v>
      </c>
      <c r="O26" s="84" t="s">
        <v>39</v>
      </c>
      <c r="P26" s="85" t="s">
        <v>73</v>
      </c>
      <c r="Q26" s="87">
        <v>2060000000</v>
      </c>
      <c r="R26" s="87">
        <v>0</v>
      </c>
      <c r="S26" s="87">
        <v>0</v>
      </c>
      <c r="T26" s="87">
        <v>2060000000</v>
      </c>
      <c r="U26" s="87">
        <v>0</v>
      </c>
      <c r="V26" s="87">
        <v>1967314364</v>
      </c>
      <c r="W26" s="87">
        <v>92685636</v>
      </c>
      <c r="X26" s="87">
        <v>1960940521.8900001</v>
      </c>
      <c r="Y26" s="87">
        <v>1959934388.8900001</v>
      </c>
      <c r="Z26" s="87">
        <v>1959934388.8900001</v>
      </c>
      <c r="AA26" s="87">
        <v>1959934388.8900001</v>
      </c>
    </row>
    <row r="27" spans="1:27" s="83" customFormat="1" ht="45" x14ac:dyDescent="0.25">
      <c r="A27" s="84" t="s">
        <v>32</v>
      </c>
      <c r="B27" s="85" t="s">
        <v>33</v>
      </c>
      <c r="C27" s="86" t="s">
        <v>77</v>
      </c>
      <c r="D27" s="84" t="s">
        <v>68</v>
      </c>
      <c r="E27" s="84" t="s">
        <v>75</v>
      </c>
      <c r="F27" s="84" t="s">
        <v>70</v>
      </c>
      <c r="G27" s="84" t="s">
        <v>71</v>
      </c>
      <c r="H27" s="84" t="s">
        <v>72</v>
      </c>
      <c r="I27" s="84"/>
      <c r="J27" s="84"/>
      <c r="K27" s="84"/>
      <c r="L27" s="84"/>
      <c r="M27" s="84" t="s">
        <v>37</v>
      </c>
      <c r="N27" s="84" t="s">
        <v>38</v>
      </c>
      <c r="O27" s="84" t="s">
        <v>39</v>
      </c>
      <c r="P27" s="85" t="s">
        <v>73</v>
      </c>
      <c r="Q27" s="87">
        <v>3521952460</v>
      </c>
      <c r="R27" s="87">
        <v>0</v>
      </c>
      <c r="S27" s="87">
        <v>0</v>
      </c>
      <c r="T27" s="87">
        <v>3521952460</v>
      </c>
      <c r="U27" s="87">
        <v>0</v>
      </c>
      <c r="V27" s="87">
        <v>3480823795</v>
      </c>
      <c r="W27" s="87">
        <v>41128665</v>
      </c>
      <c r="X27" s="87">
        <v>3474286507</v>
      </c>
      <c r="Y27" s="87">
        <v>3474286507</v>
      </c>
      <c r="Z27" s="87">
        <v>3474286507</v>
      </c>
      <c r="AA27" s="87">
        <v>3474286507</v>
      </c>
    </row>
    <row r="28" spans="1:27" s="83" customFormat="1" ht="30" customHeight="1" x14ac:dyDescent="0.25">
      <c r="A28" s="84" t="s">
        <v>1</v>
      </c>
      <c r="B28" s="85" t="s">
        <v>1</v>
      </c>
      <c r="C28" s="86" t="s">
        <v>1</v>
      </c>
      <c r="D28" s="84" t="s">
        <v>1</v>
      </c>
      <c r="E28" s="84" t="s">
        <v>1</v>
      </c>
      <c r="F28" s="84" t="s">
        <v>1</v>
      </c>
      <c r="G28" s="84" t="s">
        <v>1</v>
      </c>
      <c r="H28" s="84" t="s">
        <v>1</v>
      </c>
      <c r="I28" s="84" t="s">
        <v>1</v>
      </c>
      <c r="J28" s="84" t="s">
        <v>1</v>
      </c>
      <c r="K28" s="84" t="s">
        <v>1</v>
      </c>
      <c r="L28" s="84" t="s">
        <v>1</v>
      </c>
      <c r="M28" s="84" t="s">
        <v>1</v>
      </c>
      <c r="N28" s="84" t="s">
        <v>1</v>
      </c>
      <c r="O28" s="84" t="s">
        <v>1</v>
      </c>
      <c r="P28" s="59" t="s">
        <v>83</v>
      </c>
      <c r="Q28" s="60">
        <f>+Q25+Q26+Q27</f>
        <v>10000000000</v>
      </c>
      <c r="R28" s="60">
        <f t="shared" ref="R28:AA28" si="5">+R25+R26+R27</f>
        <v>0</v>
      </c>
      <c r="S28" s="60">
        <f t="shared" si="5"/>
        <v>0</v>
      </c>
      <c r="T28" s="60">
        <f t="shared" si="5"/>
        <v>10000000000</v>
      </c>
      <c r="U28" s="60">
        <f t="shared" si="5"/>
        <v>0</v>
      </c>
      <c r="V28" s="60">
        <f t="shared" si="5"/>
        <v>9853942575</v>
      </c>
      <c r="W28" s="60">
        <f t="shared" si="5"/>
        <v>146057425</v>
      </c>
      <c r="X28" s="60">
        <f t="shared" si="5"/>
        <v>9786504552.8899994</v>
      </c>
      <c r="Y28" s="60">
        <f t="shared" si="5"/>
        <v>9764866027.8899994</v>
      </c>
      <c r="Z28" s="60">
        <f t="shared" si="5"/>
        <v>9759866027.8899994</v>
      </c>
      <c r="AA28" s="60">
        <f t="shared" si="5"/>
        <v>9759866027.8899994</v>
      </c>
    </row>
    <row r="29" spans="1:27" s="83" customFormat="1" ht="30" customHeight="1" x14ac:dyDescent="0.25">
      <c r="A29" s="84" t="s">
        <v>1</v>
      </c>
      <c r="B29" s="88" t="s">
        <v>1</v>
      </c>
      <c r="C29" s="86" t="s">
        <v>1</v>
      </c>
      <c r="D29" s="84" t="s">
        <v>1</v>
      </c>
      <c r="E29" s="84" t="s">
        <v>1</v>
      </c>
      <c r="F29" s="84" t="s">
        <v>1</v>
      </c>
      <c r="G29" s="84" t="s">
        <v>1</v>
      </c>
      <c r="H29" s="84" t="s">
        <v>1</v>
      </c>
      <c r="I29" s="84" t="s">
        <v>1</v>
      </c>
      <c r="J29" s="84" t="s">
        <v>1</v>
      </c>
      <c r="K29" s="84" t="s">
        <v>1</v>
      </c>
      <c r="L29" s="84" t="s">
        <v>1</v>
      </c>
      <c r="M29" s="84" t="s">
        <v>1</v>
      </c>
      <c r="N29" s="84" t="s">
        <v>1</v>
      </c>
      <c r="O29" s="84" t="s">
        <v>1</v>
      </c>
      <c r="P29" s="66" t="s">
        <v>107</v>
      </c>
      <c r="Q29" s="67">
        <f>+Q24+Q28</f>
        <v>35169000000</v>
      </c>
      <c r="R29" s="67">
        <f t="shared" ref="R29:AA29" si="6">+R24+R28</f>
        <v>2131511000</v>
      </c>
      <c r="S29" s="67">
        <f>+S24+S28</f>
        <v>2131511000</v>
      </c>
      <c r="T29" s="67">
        <f t="shared" si="6"/>
        <v>35169000000</v>
      </c>
      <c r="U29" s="67">
        <f t="shared" si="6"/>
        <v>0</v>
      </c>
      <c r="V29" s="67">
        <f t="shared" si="6"/>
        <v>34411442322.290001</v>
      </c>
      <c r="W29" s="67">
        <f t="shared" si="6"/>
        <v>757557677.71000004</v>
      </c>
      <c r="X29" s="67">
        <f t="shared" si="6"/>
        <v>32464777899.220001</v>
      </c>
      <c r="Y29" s="67">
        <f t="shared" si="6"/>
        <v>32369183121.470001</v>
      </c>
      <c r="Z29" s="67">
        <f t="shared" si="6"/>
        <v>32273293506.470001</v>
      </c>
      <c r="AA29" s="67">
        <f t="shared" si="6"/>
        <v>32273293506.470001</v>
      </c>
    </row>
    <row r="30" spans="1:27" s="83" customFormat="1" ht="0" hidden="1" customHeight="1" x14ac:dyDescent="0.25"/>
    <row r="31" spans="1:27" s="83" customFormat="1" ht="33.950000000000003" customHeight="1" x14ac:dyDescent="0.25">
      <c r="Y31" s="89"/>
      <c r="AA31" s="89"/>
    </row>
    <row r="35" spans="17:27" s="83" customFormat="1" x14ac:dyDescent="0.25"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</row>
    <row r="37" spans="17:27" s="83" customFormat="1" x14ac:dyDescent="0.25"/>
    <row r="38" spans="17:27" s="83" customFormat="1" x14ac:dyDescent="0.25"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</row>
    <row r="40" spans="17:27" s="83" customForma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8"/>
  <sheetViews>
    <sheetView showGridLines="0" tabSelected="1" workbookViewId="0">
      <selection activeCell="H11" sqref="H11"/>
    </sheetView>
  </sheetViews>
  <sheetFormatPr baseColWidth="10" defaultColWidth="11.42578125" defaultRowHeight="12" x14ac:dyDescent="0.2"/>
  <cols>
    <col min="1" max="1" width="11.42578125" style="21"/>
    <col min="2" max="2" width="19.5703125" style="21" customWidth="1"/>
    <col min="3" max="3" width="15.140625" style="21" customWidth="1"/>
    <col min="4" max="4" width="15.140625" style="21" hidden="1" customWidth="1"/>
    <col min="5" max="5" width="15.140625" style="21" customWidth="1"/>
    <col min="6" max="6" width="11.42578125" style="21"/>
    <col min="7" max="7" width="17.7109375" style="21" customWidth="1"/>
    <col min="8" max="8" width="15.140625" style="21" customWidth="1"/>
    <col min="9" max="9" width="14.42578125" style="21" bestFit="1" customWidth="1"/>
    <col min="10" max="10" width="15" style="21" customWidth="1"/>
    <col min="11" max="11" width="12" style="21" bestFit="1" customWidth="1"/>
    <col min="12" max="12" width="15.140625" style="21" customWidth="1"/>
    <col min="13" max="16384" width="11.42578125" style="21"/>
  </cols>
  <sheetData>
    <row r="1" spans="2:14" ht="12.75" thickBot="1" x14ac:dyDescent="0.25"/>
    <row r="2" spans="2:14" ht="42.75" customHeight="1" x14ac:dyDescent="0.2">
      <c r="B2" s="78" t="s">
        <v>110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2:14" ht="38.25" customHeight="1" x14ac:dyDescent="0.2">
      <c r="B3" s="39" t="s">
        <v>102</v>
      </c>
      <c r="C3" s="40" t="s">
        <v>84</v>
      </c>
      <c r="D3" s="40" t="s">
        <v>106</v>
      </c>
      <c r="E3" s="40" t="s">
        <v>85</v>
      </c>
      <c r="F3" s="40" t="s">
        <v>86</v>
      </c>
      <c r="G3" s="41" t="s">
        <v>87</v>
      </c>
      <c r="H3" s="40" t="s">
        <v>88</v>
      </c>
      <c r="I3" s="40" t="s">
        <v>89</v>
      </c>
      <c r="J3" s="40" t="s">
        <v>90</v>
      </c>
      <c r="K3" s="40" t="s">
        <v>91</v>
      </c>
      <c r="L3" s="40" t="s">
        <v>92</v>
      </c>
      <c r="M3" s="42" t="s">
        <v>93</v>
      </c>
    </row>
    <row r="4" spans="2:14" s="45" customFormat="1" ht="30" customHeight="1" x14ac:dyDescent="0.25">
      <c r="B4" s="43" t="s">
        <v>103</v>
      </c>
      <c r="C4" s="44">
        <f>+'1.FUNCIONAMIENTO'!B8</f>
        <v>25169000000</v>
      </c>
      <c r="D4" s="44">
        <f>+'1.FUNCIONAMIENTO'!C8</f>
        <v>0</v>
      </c>
      <c r="E4" s="44">
        <f>+'1.FUNCIONAMIENTO'!D8</f>
        <v>24557499747.290001</v>
      </c>
      <c r="F4" s="28">
        <f>E4/C4</f>
        <v>0.97570422930152179</v>
      </c>
      <c r="G4" s="14">
        <f>+C4-E4-D4</f>
        <v>611500252.70999908</v>
      </c>
      <c r="H4" s="44">
        <f>+'1.FUNCIONAMIENTO'!G8</f>
        <v>22678273346.330002</v>
      </c>
      <c r="I4" s="13">
        <f>+H4/C4</f>
        <v>0.90103990410147405</v>
      </c>
      <c r="J4" s="44">
        <f>+'1.FUNCIONAMIENTO'!I8</f>
        <v>22604317093.580002</v>
      </c>
      <c r="K4" s="13">
        <f>J4/C4</f>
        <v>0.89810151748500144</v>
      </c>
      <c r="L4" s="44">
        <f>+'1.FUNCIONAMIENTO'!K8</f>
        <v>22513427478.580002</v>
      </c>
      <c r="M4" s="16">
        <f>+L4/C4</f>
        <v>0.89449034441495501</v>
      </c>
    </row>
    <row r="5" spans="2:14" s="45" customFormat="1" ht="30" customHeight="1" x14ac:dyDescent="0.25">
      <c r="B5" s="43" t="s">
        <v>104</v>
      </c>
      <c r="C5" s="44">
        <f>+'2.INVERSION'!C7</f>
        <v>10000000000</v>
      </c>
      <c r="D5" s="44">
        <f>+'2.INVERSION'!D7</f>
        <v>0</v>
      </c>
      <c r="E5" s="46">
        <f>+'2.INVERSION'!E7</f>
        <v>9853942575</v>
      </c>
      <c r="F5" s="28">
        <f>E5/C5</f>
        <v>0.98539425749999998</v>
      </c>
      <c r="G5" s="14">
        <f>+C5-E5-D5</f>
        <v>146057425</v>
      </c>
      <c r="H5" s="46">
        <f>+'2.INVERSION'!H7</f>
        <v>9786504552.8899994</v>
      </c>
      <c r="I5" s="13">
        <f>+H5/C5</f>
        <v>0.97865045528899997</v>
      </c>
      <c r="J5" s="46">
        <f>+'2.INVERSION'!J7</f>
        <v>9764866027.8899994</v>
      </c>
      <c r="K5" s="13">
        <f>J5/C5</f>
        <v>0.9764866027889999</v>
      </c>
      <c r="L5" s="46">
        <f>+'2.INVERSION'!L7</f>
        <v>9759866027.8899994</v>
      </c>
      <c r="M5" s="16">
        <f>+L5/C5</f>
        <v>0.97598660278899996</v>
      </c>
    </row>
    <row r="6" spans="2:14" s="53" customFormat="1" ht="30" customHeight="1" thickBot="1" x14ac:dyDescent="0.3">
      <c r="B6" s="47" t="s">
        <v>98</v>
      </c>
      <c r="C6" s="48">
        <f>SUM(C4:C5)</f>
        <v>35169000000</v>
      </c>
      <c r="D6" s="48">
        <f>SUM(D4:D5)</f>
        <v>0</v>
      </c>
      <c r="E6" s="49">
        <f>SUM(E4:E5)</f>
        <v>34411442322.290001</v>
      </c>
      <c r="F6" s="50">
        <f>E6/C6</f>
        <v>0.97845950474252896</v>
      </c>
      <c r="G6" s="51">
        <f>SUM(G4:G5)</f>
        <v>757557677.70999908</v>
      </c>
      <c r="H6" s="49">
        <f>SUM(H4:H5)</f>
        <v>32464777899.220001</v>
      </c>
      <c r="I6" s="50">
        <f>+H6/C6</f>
        <v>0.92310779093008055</v>
      </c>
      <c r="J6" s="48">
        <f>SUM(J4:J5)</f>
        <v>32369183121.470001</v>
      </c>
      <c r="K6" s="50">
        <f>J6/C6</f>
        <v>0.92038963636924565</v>
      </c>
      <c r="L6" s="49">
        <f>SUM(L4:L5)</f>
        <v>32273293506.470001</v>
      </c>
      <c r="M6" s="52">
        <f>+L6/C6</f>
        <v>0.91766309836702786</v>
      </c>
      <c r="N6" s="61" t="s">
        <v>105</v>
      </c>
    </row>
    <row r="7" spans="2:14" ht="30" customHeight="1" x14ac:dyDescent="0.2">
      <c r="C7" s="54"/>
      <c r="D7" s="54"/>
      <c r="E7" s="55"/>
      <c r="H7" s="55"/>
      <c r="J7" s="56"/>
      <c r="L7" s="55"/>
    </row>
    <row r="8" spans="2:14" ht="30" customHeight="1" x14ac:dyDescent="0.2">
      <c r="C8" s="54"/>
      <c r="D8" s="54"/>
      <c r="E8" s="54"/>
      <c r="F8" s="38"/>
      <c r="G8" s="90"/>
      <c r="H8" s="91"/>
      <c r="I8" s="90"/>
      <c r="J8" s="54"/>
      <c r="L8" s="38"/>
      <c r="M8" s="38"/>
    </row>
    <row r="9" spans="2:14" ht="30" customHeight="1" x14ac:dyDescent="0.2">
      <c r="C9" s="38"/>
      <c r="D9" s="38"/>
      <c r="E9" s="38"/>
      <c r="F9" s="38"/>
      <c r="G9" s="90"/>
      <c r="H9" s="90"/>
      <c r="I9" s="90"/>
      <c r="J9" s="38"/>
      <c r="K9" s="38"/>
      <c r="L9" s="38"/>
    </row>
    <row r="10" spans="2:14" x14ac:dyDescent="0.2">
      <c r="C10" s="38"/>
      <c r="D10" s="38"/>
      <c r="E10" s="38"/>
      <c r="F10" s="38"/>
      <c r="G10" s="90"/>
      <c r="H10" s="90"/>
      <c r="I10" s="90"/>
      <c r="J10" s="38"/>
      <c r="K10" s="38"/>
      <c r="L10" s="38"/>
      <c r="M10" s="38"/>
    </row>
    <row r="11" spans="2:14" x14ac:dyDescent="0.2">
      <c r="G11" s="30"/>
      <c r="H11" s="90"/>
      <c r="I11" s="92"/>
    </row>
    <row r="12" spans="2:14" x14ac:dyDescent="0.2">
      <c r="G12" s="30"/>
      <c r="H12" s="30"/>
      <c r="I12" s="93"/>
    </row>
    <row r="13" spans="2:14" x14ac:dyDescent="0.2">
      <c r="G13" s="30"/>
      <c r="H13" s="30"/>
      <c r="I13" s="30"/>
    </row>
    <row r="14" spans="2:14" x14ac:dyDescent="0.2">
      <c r="G14" s="30"/>
      <c r="H14" s="30"/>
      <c r="I14" s="30"/>
    </row>
    <row r="15" spans="2:14" x14ac:dyDescent="0.2">
      <c r="G15" s="30"/>
      <c r="H15" s="30"/>
      <c r="I15" s="90"/>
    </row>
    <row r="16" spans="2:14" x14ac:dyDescent="0.2">
      <c r="G16" s="30"/>
      <c r="H16" s="30"/>
      <c r="I16" s="90"/>
    </row>
    <row r="17" spans="7:9" x14ac:dyDescent="0.2">
      <c r="G17" s="30"/>
      <c r="H17" s="30"/>
      <c r="I17" s="30"/>
    </row>
    <row r="18" spans="7:9" x14ac:dyDescent="0.2">
      <c r="G18" s="30"/>
      <c r="H18" s="30"/>
      <c r="I18" s="93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Ana Patricia Mendoza Garcia</cp:lastModifiedBy>
  <dcterms:created xsi:type="dcterms:W3CDTF">2024-08-02T19:52:20Z</dcterms:created>
  <dcterms:modified xsi:type="dcterms:W3CDTF">2026-01-21T16:30:01Z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