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92.127.28.99\secretaria_general\PRESUPUESTO\PRESUPUESTO_2023\4000_SECRETARIA_GENERAL\4200_GRUPO_ADMIISTRATIVO_FINANCIERO\2023_EJECUCION_PRESUPUESTAL\2_FEBRERO_2023\"/>
    </mc:Choice>
  </mc:AlternateContent>
  <xr:revisionPtr revIDLastSave="0" documentId="13_ncr:1_{58DBF240-14BC-4123-90A5-4CAD44EF93B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UNCIONAMIENTO" sheetId="1" r:id="rId1"/>
    <sheet name="SERV.DEUDA.PUBL" sheetId="2" r:id="rId2"/>
    <sheet name="INVERSION" sheetId="3" r:id="rId3"/>
    <sheet name="EJECUCION POR RUBROS" sheetId="4" r:id="rId4"/>
    <sheet name="RESUMEN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5" l="1"/>
  <c r="H7" i="5"/>
  <c r="C6" i="5"/>
  <c r="E6" i="5" s="1"/>
  <c r="C5" i="5"/>
  <c r="I5" i="5" s="1"/>
  <c r="C4" i="5"/>
  <c r="I4" i="5" s="1"/>
  <c r="K13" i="3"/>
  <c r="I13" i="3"/>
  <c r="J13" i="3" s="1"/>
  <c r="G13" i="3"/>
  <c r="H13" i="3" s="1"/>
  <c r="E13" i="3"/>
  <c r="D13" i="3"/>
  <c r="L12" i="3"/>
  <c r="J12" i="3"/>
  <c r="H12" i="3"/>
  <c r="F12" i="3"/>
  <c r="L11" i="3"/>
  <c r="J11" i="3"/>
  <c r="H11" i="3"/>
  <c r="F11" i="3"/>
  <c r="L10" i="3"/>
  <c r="J10" i="3"/>
  <c r="H10" i="3"/>
  <c r="F10" i="3"/>
  <c r="XFB10" i="3" s="1"/>
  <c r="L9" i="3"/>
  <c r="J9" i="3"/>
  <c r="H9" i="3"/>
  <c r="F9" i="3"/>
  <c r="L8" i="3"/>
  <c r="J8" i="3"/>
  <c r="H8" i="3"/>
  <c r="F8" i="3"/>
  <c r="L7" i="3"/>
  <c r="J7" i="3"/>
  <c r="H7" i="3"/>
  <c r="F7" i="3"/>
  <c r="L6" i="3"/>
  <c r="J6" i="3"/>
  <c r="H6" i="3"/>
  <c r="F6" i="3"/>
  <c r="L5" i="3"/>
  <c r="J5" i="3"/>
  <c r="H5" i="3"/>
  <c r="F5" i="3"/>
  <c r="L4" i="3"/>
  <c r="J4" i="3"/>
  <c r="H4" i="3"/>
  <c r="F4" i="3"/>
  <c r="I6" i="2"/>
  <c r="G6" i="2"/>
  <c r="E6" i="2"/>
  <c r="C6" i="2"/>
  <c r="D6" i="2" s="1"/>
  <c r="B6" i="2"/>
  <c r="J5" i="2"/>
  <c r="H5" i="2"/>
  <c r="H6" i="2" s="1"/>
  <c r="F5" i="2"/>
  <c r="D5" i="2"/>
  <c r="I8" i="1"/>
  <c r="G8" i="1"/>
  <c r="E8" i="1"/>
  <c r="C8" i="1"/>
  <c r="B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G5" i="5" l="1"/>
  <c r="E4" i="5"/>
  <c r="D8" i="1"/>
  <c r="F8" i="1"/>
  <c r="H8" i="1"/>
  <c r="L13" i="3"/>
  <c r="J8" i="1"/>
  <c r="F6" i="2"/>
  <c r="F13" i="3"/>
  <c r="C7" i="5"/>
  <c r="K6" i="5"/>
  <c r="D7" i="5"/>
  <c r="E5" i="5"/>
  <c r="G6" i="5"/>
  <c r="F7" i="5"/>
  <c r="I6" i="5"/>
  <c r="G4" i="5"/>
  <c r="K4" i="5"/>
  <c r="I7" i="5" l="1"/>
  <c r="K7" i="5"/>
  <c r="E7" i="5"/>
  <c r="G7" i="5"/>
</calcChain>
</file>

<file path=xl/sharedStrings.xml><?xml version="1.0" encoding="utf-8"?>
<sst xmlns="http://schemas.openxmlformats.org/spreadsheetml/2006/main" count="516" uniqueCount="132">
  <si>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</si>
  <si>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</si>
  <si>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</si>
  <si>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</si>
  <si>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</si>
  <si>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</si>
  <si>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</si>
  <si>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</si>
  <si>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</si>
  <si>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</si>
  <si>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</si>
  <si>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</si>
  <si>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</si>
  <si>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</si>
  <si>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</si>
  <si>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</si>
  <si>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</si>
  <si>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SERVICIO DE LA DEUDA PÚBLICA INTERNA </t>
  </si>
  <si>
    <t>PROYECTO DE INVERSIÓN</t>
  </si>
  <si>
    <t>LIDER</t>
  </si>
  <si>
    <t>C-1304-1000-4</t>
  </si>
  <si>
    <t>IMPLEMENTACIÓN DE LA SUPERVISIÓN BASADA EN RIESGOS EN LA SUPERINTENDENCIA DE LA ECONOMÍA SOLIDARIA A NIVEL  NACIONAL</t>
  </si>
  <si>
    <t>DELEGATURA FINANCIERA</t>
  </si>
  <si>
    <t>C-1304-1000-5</t>
  </si>
  <si>
    <t>PREVENCIÓN DE LOS RIESGOS JURÍDICOS Y FINANCIEROS DE LAS ORGANIZACIONES SOLIDARIAS A NIVEL NACIONAL</t>
  </si>
  <si>
    <t>DELEGATURA  ASOCIATIVA</t>
  </si>
  <si>
    <t>C-1304-1000-6</t>
  </si>
  <si>
    <t>FORTALECIMIENTO DE LA SUPERVISIÓN DE FONDOS DE EMPLEADOS Y MUTUALES QUE EJERCEN LA ACTIVIDAD DE AHORRO Y CRÉDITO A NIVEL  NACIONAL</t>
  </si>
  <si>
    <t>C-1304-1000-7</t>
  </si>
  <si>
    <t>FORTALECIMIENTO DEL BUEN GOBIERNO EN LAS COOPERATIVAS DE AHORRO Y CRÉDITO A NIVEL  NACIONAL</t>
  </si>
  <si>
    <t>C-1304-1000-8</t>
  </si>
  <si>
    <t>FORTALECIMIENTO DEL SECTOR DE LA ECONOMÍA SOLIDARÍA EN MATERIA NORMATIVA Y REGULATORIA A NIVEL  NACIONAL</t>
  </si>
  <si>
    <t>DESPACHO</t>
  </si>
  <si>
    <t>C-1399-1000-4</t>
  </si>
  <si>
    <t>ADMINISTRACIÓN DEL ACERVO DOCUMENTAL DE LA SUPERSOLIDARIA  BOGOTÁ</t>
  </si>
  <si>
    <t>SECRETARIA GENERAL</t>
  </si>
  <si>
    <t>C-1399-1000-5</t>
  </si>
  <si>
    <t>FORTALECIMIENTO DE LA ARQUITECTURA TECNOLÓGICA DE LA SUPERSOLIDARIA EN  BOGOTÁ</t>
  </si>
  <si>
    <t>PLANEACIÓN Y SISTEMAS</t>
  </si>
  <si>
    <t>C-1399-1000-6</t>
  </si>
  <si>
    <t>IMPLEMENTACIÓN DE LOS SISTEMAS DE GESTIÓN DE LA SUPERSOLIDARIA EN   BOGOTÁ</t>
  </si>
  <si>
    <t>C-1399-1000-7</t>
  </si>
  <si>
    <t>ADQUISICIÓN DE UNA NUEVA SEDE INTEGRADA PARA LA SUPERSOLIDARIA EN BOGOTÁ</t>
  </si>
  <si>
    <t>FUNCIONAMIENTO</t>
  </si>
  <si>
    <t>SERV DEUDA PÚBLICA</t>
  </si>
  <si>
    <t>INVERSIÓN</t>
  </si>
  <si>
    <t>TOTAL</t>
  </si>
  <si>
    <t>PRESUPUESTO VIGENCIA 2023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</si>
  <si>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</si>
  <si>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</si>
  <si>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</si>
  <si>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</si>
  <si>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</si>
  <si>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</si>
  <si>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</si>
  <si>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</si>
  <si>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</si>
  <si>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</si>
  <si>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</si>
  <si>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</si>
  <si>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</si>
  <si>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</si>
  <si>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</si>
  <si>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</si>
  <si>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</si>
  <si>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</si>
  <si>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</si>
  <si>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</si>
  <si>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</si>
  <si>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</si>
  <si>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</si>
  <si>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</si>
  <si>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</si>
  <si>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</si>
  <si>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</si>
  <si>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</si>
  <si>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</si>
  <si>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</si>
  <si>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</si>
  <si>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</si>
  <si>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</si>
  <si>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</si>
  <si>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</si>
  <si>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</si>
  <si>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</si>
  <si>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</si>
  <si>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</si>
  <si>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</si>
  <si>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</si>
  <si>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</si>
  <si>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</si>
  <si>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</si>
  <si>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</si>
  <si>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</si>
  <si>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</si>
  <si>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</si>
  <si>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</si>
  <si>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</si>
  <si>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</si>
  <si>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</si>
  <si>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</si>
  <si>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</si>
  <si>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</si>
  <si>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</si>
  <si>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</si>
  <si>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</si>
  <si>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</si>
  <si>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</si>
  <si>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</si>
  <si>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</si>
  <si>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</si>
  <si>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</si>
  <si>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</si>
  <si>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</si>
  <si>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</si>
  <si>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</si>
  <si>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</si>
  <si>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</si>
  <si>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</si>
  <si>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</si>
  <si>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</si>
  <si>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</si>
  <si>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</si>
  <si>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</si>
  <si>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7</t>
  </si>
  <si>
    <t>8</t>
  </si>
  <si>
    <t>1399</t>
  </si>
  <si>
    <t xml:space="preserve">SUPERINTENDENCIA DE LA ECONOMÍA SOLIDARIA 
GASTOS DE FUNCIONAMIENTO -  28 DE FEBRERO DE 2023
</t>
  </si>
  <si>
    <t xml:space="preserve">
SUPERINTENDENCIA DE LA ECONOMIA SOLIDARIA
GASTOS DE INVERSIÓN - 28 DE FEBRERO DE 2023</t>
  </si>
  <si>
    <t>CONCEPTO DE GASTO</t>
  </si>
  <si>
    <t>Enero-Febrero</t>
  </si>
  <si>
    <t xml:space="preserve">SUPERINTENDENCIA DE LA ECONOMÍA SOLIDARIA 
SERVICIO DE LA DEUDA PUBLICA -  28 DE FEBRERO DE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</si>
</sst>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_-* #,##0.00_-;\-* #,##0.00_-;_-* &quot;-&quot;_-;_-@_-"/>
    <numFmt numFmtId="168" formatCode="[$-1240A]&quot;$&quot;\ #,##0.00;\-&quot;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41" fontId="5" fillId="4" borderId="6" xfId="2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5" fillId="3" borderId="12" xfId="3" applyNumberFormat="1" applyFont="1" applyFill="1" applyBorder="1" applyAlignment="1">
      <alignment horizontal="center" vertical="center"/>
    </xf>
    <xf numFmtId="10" fontId="5" fillId="3" borderId="13" xfId="3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0" xfId="0" applyNumberFormat="1" applyFont="1" applyFill="1"/>
    <xf numFmtId="0" fontId="5" fillId="4" borderId="6" xfId="0" applyFont="1" applyFill="1" applyBorder="1" applyAlignment="1">
      <alignment horizontal="center" vertical="center" wrapText="1"/>
    </xf>
    <xf numFmtId="164" fontId="5" fillId="4" borderId="18" xfId="1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10" fontId="6" fillId="2" borderId="10" xfId="3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6" fillId="2" borderId="0" xfId="0" applyFont="1" applyFill="1"/>
    <xf numFmtId="41" fontId="6" fillId="2" borderId="0" xfId="2" applyFont="1" applyFill="1"/>
    <xf numFmtId="41" fontId="6" fillId="2" borderId="0" xfId="0" applyNumberFormat="1" applyFont="1" applyFill="1"/>
    <xf numFmtId="0" fontId="5" fillId="4" borderId="12" xfId="0" applyFont="1" applyFill="1" applyBorder="1" applyAlignment="1">
      <alignment horizontal="center" vertical="center" wrapText="1"/>
    </xf>
    <xf numFmtId="41" fontId="5" fillId="4" borderId="12" xfId="2" applyFont="1" applyFill="1" applyBorder="1" applyAlignment="1">
      <alignment horizontal="center" vertical="center"/>
    </xf>
    <xf numFmtId="10" fontId="5" fillId="4" borderId="12" xfId="3" applyNumberFormat="1" applyFont="1" applyFill="1" applyBorder="1" applyAlignment="1">
      <alignment horizontal="center" vertical="center"/>
    </xf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0" fontId="7" fillId="2" borderId="9" xfId="0" applyFont="1" applyFill="1" applyBorder="1"/>
    <xf numFmtId="41" fontId="2" fillId="2" borderId="9" xfId="2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41" fontId="6" fillId="2" borderId="9" xfId="2" applyFont="1" applyFill="1" applyBorder="1" applyAlignment="1">
      <alignment horizontal="center" vertical="center"/>
    </xf>
    <xf numFmtId="41" fontId="7" fillId="2" borderId="9" xfId="0" applyNumberFormat="1" applyFont="1" applyFill="1" applyBorder="1"/>
    <xf numFmtId="10" fontId="5" fillId="5" borderId="9" xfId="3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41" fontId="6" fillId="0" borderId="0" xfId="0" applyNumberFormat="1" applyFont="1" applyFill="1" applyBorder="1"/>
    <xf numFmtId="167" fontId="6" fillId="0" borderId="0" xfId="0" applyNumberFormat="1" applyFont="1" applyFill="1" applyBorder="1"/>
    <xf numFmtId="9" fontId="6" fillId="0" borderId="0" xfId="0" applyNumberFormat="1" applyFont="1" applyFill="1" applyBorder="1"/>
    <xf numFmtId="0" fontId="8" fillId="0" borderId="22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/>
    <xf numFmtId="0" fontId="10" fillId="0" borderId="22" xfId="0" applyFont="1" applyBorder="1" applyAlignment="1">
      <alignment horizontal="center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0" fontId="10" fillId="0" borderId="22" xfId="0" applyFont="1" applyBorder="1" applyAlignment="1">
      <alignment vertical="center" wrapText="1" readingOrder="1"/>
    </xf>
    <xf numFmtId="168" fontId="10" fillId="0" borderId="22" xfId="0" applyNumberFormat="1" applyFont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0" fontId="11" fillId="0" borderId="22" xfId="0" applyFont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1" fontId="5" fillId="3" borderId="19" xfId="2" applyFont="1" applyFill="1" applyBorder="1" applyAlignment="1">
      <alignment horizontal="center" vertical="center" wrapText="1"/>
    </xf>
    <xf numFmtId="41" fontId="5" fillId="3" borderId="20" xfId="2" applyFont="1" applyFill="1" applyBorder="1" applyAlignment="1">
      <alignment horizontal="center" vertical="center" wrapText="1"/>
    </xf>
    <xf numFmtId="41" fontId="5" fillId="3" borderId="21" xfId="2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2/INFORMES%20EJECUCION%20PRESUPUESTAL%202022/NOVIEMBRE%202022/REP_EPG034_EjecucionPresupuestal%20a%2030%20DE%20NOVIEMBRE%20D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MIENTO"/>
      <sheetName val="SERV DEUDA PÚB"/>
      <sheetName val="INVERSIÓN"/>
      <sheetName val="EJECUCION POR RUBROS"/>
      <sheetName val="RESUMEN"/>
    </sheetNames>
    <sheetDataSet>
      <sheetData sheetId="0">
        <row r="8">
          <cell r="B8">
            <v>19963000000</v>
          </cell>
        </row>
      </sheetData>
      <sheetData sheetId="1">
        <row r="5">
          <cell r="B5">
            <v>83000000</v>
          </cell>
        </row>
      </sheetData>
      <sheetData sheetId="2">
        <row r="13">
          <cell r="D13">
            <v>44680319734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workbookViewId="0">
      <selection activeCell="C4" sqref="C4"/>
    </sheetView>
  </sheetViews>
  <sheetFormatPr baseColWidth="10" defaultColWidth="11.453125" defaultRowHeight="11.5" x14ac:dyDescent="0.25"/>
  <cols>
    <col min="1" max="1" width="31.26953125" style="1" customWidth="1"/>
    <col min="2" max="2" width="18.1796875" style="1" customWidth="1"/>
    <col min="3" max="3" width="17.54296875" style="1" customWidth="1"/>
    <col min="4" max="4" width="14" style="1" customWidth="1"/>
    <col min="5" max="5" width="18.81640625" style="1" customWidth="1"/>
    <col min="6" max="6" width="12.7265625" style="1" customWidth="1"/>
    <col min="7" max="7" width="17.1796875" style="1" customWidth="1"/>
    <col min="8" max="8" width="12.7265625" style="1" customWidth="1"/>
    <col min="9" max="9" width="18.54296875" style="1" customWidth="1"/>
    <col min="10" max="10" width="11.81640625" style="1" customWidth="1"/>
    <col min="11" max="11" width="3" style="1" customWidth="1"/>
    <col min="12" max="16384" width="11.453125" style="1"/>
  </cols>
  <sheetData>
    <row r="1" spans="1:13" ht="12" thickBot="1" x14ac:dyDescent="0.3"/>
    <row r="2" spans="1:13" ht="39.75" customHeight="1" thickBot="1" x14ac:dyDescent="0.3">
      <c r="A2" s="63" t="s">
        <v>127</v>
      </c>
      <c r="B2" s="64"/>
      <c r="C2" s="64"/>
      <c r="D2" s="64"/>
      <c r="E2" s="64"/>
      <c r="F2" s="64"/>
      <c r="G2" s="64"/>
      <c r="H2" s="64"/>
      <c r="I2" s="64"/>
      <c r="J2" s="65"/>
      <c r="L2" s="2"/>
      <c r="M2" s="3"/>
    </row>
    <row r="3" spans="1:13" ht="23" x14ac:dyDescent="0.25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10" t="s">
        <v>9</v>
      </c>
      <c r="M3" s="11"/>
    </row>
    <row r="4" spans="1:13" ht="36.75" customHeight="1" x14ac:dyDescent="0.25">
      <c r="A4" s="12" t="s">
        <v>10</v>
      </c>
      <c r="B4" s="13">
        <v>15530000000</v>
      </c>
      <c r="C4" s="13">
        <v>10975987985</v>
      </c>
      <c r="D4" s="14">
        <f>+C4/B4</f>
        <v>0.7067603338699292</v>
      </c>
      <c r="E4" s="13">
        <v>1918252240</v>
      </c>
      <c r="F4" s="14">
        <f>+E4/B4</f>
        <v>0.12351913972955569</v>
      </c>
      <c r="G4" s="15">
        <v>1918252240</v>
      </c>
      <c r="H4" s="14">
        <f>G4/B4</f>
        <v>0.12351913972955569</v>
      </c>
      <c r="I4" s="13">
        <v>1918252240</v>
      </c>
      <c r="J4" s="16">
        <f>+I4/B4</f>
        <v>0.12351913972955569</v>
      </c>
    </row>
    <row r="5" spans="1:13" ht="33" customHeight="1" x14ac:dyDescent="0.25">
      <c r="A5" s="12" t="s">
        <v>11</v>
      </c>
      <c r="B5" s="13">
        <v>3638079000</v>
      </c>
      <c r="C5" s="13">
        <v>2026221401</v>
      </c>
      <c r="D5" s="14">
        <f>+C5/B5</f>
        <v>0.5569481589047407</v>
      </c>
      <c r="E5" s="13">
        <v>601396926</v>
      </c>
      <c r="F5" s="14">
        <f>+E5/B5</f>
        <v>0.16530617559431776</v>
      </c>
      <c r="G5" s="15">
        <v>191892636.27000001</v>
      </c>
      <c r="H5" s="14">
        <f t="shared" ref="H5:H8" si="0">G5/B5</f>
        <v>5.274559355912832E-2</v>
      </c>
      <c r="I5" s="13">
        <v>190931084.19999999</v>
      </c>
      <c r="J5" s="16">
        <f t="shared" ref="J5:J8" si="1">+I5/B5</f>
        <v>5.2481291417805935E-2</v>
      </c>
    </row>
    <row r="6" spans="1:13" ht="30.75" customHeight="1" x14ac:dyDescent="0.25">
      <c r="A6" s="12" t="s">
        <v>12</v>
      </c>
      <c r="B6" s="13">
        <v>351400000</v>
      </c>
      <c r="C6" s="13">
        <v>55000000</v>
      </c>
      <c r="D6" s="14">
        <f>+C6/B6</f>
        <v>0.15651678998292545</v>
      </c>
      <c r="E6" s="13">
        <v>28451847</v>
      </c>
      <c r="F6" s="14">
        <f>+E6/B6</f>
        <v>8.0967122936824135E-2</v>
      </c>
      <c r="G6" s="15">
        <v>28409709</v>
      </c>
      <c r="H6" s="14">
        <f t="shared" si="0"/>
        <v>8.0847208309618668E-2</v>
      </c>
      <c r="I6" s="13">
        <v>28409709</v>
      </c>
      <c r="J6" s="14">
        <f t="shared" si="1"/>
        <v>8.0847208309618668E-2</v>
      </c>
      <c r="K6" s="11"/>
    </row>
    <row r="7" spans="1:13" s="17" customFormat="1" ht="30.75" customHeight="1" x14ac:dyDescent="0.25">
      <c r="A7" s="12" t="s">
        <v>13</v>
      </c>
      <c r="B7" s="13">
        <v>443521000</v>
      </c>
      <c r="C7" s="13">
        <v>0</v>
      </c>
      <c r="D7" s="14">
        <f>+C7/B7</f>
        <v>0</v>
      </c>
      <c r="E7" s="13">
        <v>0</v>
      </c>
      <c r="F7" s="14">
        <f>+E7/B7</f>
        <v>0</v>
      </c>
      <c r="G7" s="13">
        <v>0</v>
      </c>
      <c r="H7" s="14">
        <f t="shared" si="0"/>
        <v>0</v>
      </c>
      <c r="I7" s="13">
        <v>0</v>
      </c>
      <c r="J7" s="16">
        <f t="shared" si="1"/>
        <v>0</v>
      </c>
    </row>
    <row r="8" spans="1:13" s="17" customFormat="1" ht="12" thickBot="1" x14ac:dyDescent="0.3">
      <c r="A8" s="18" t="s">
        <v>14</v>
      </c>
      <c r="B8" s="19">
        <f>SUM(B4:B7)</f>
        <v>19963000000</v>
      </c>
      <c r="C8" s="19">
        <f>SUM(C4:C7)</f>
        <v>13057209386</v>
      </c>
      <c r="D8" s="20">
        <f>+C8/B8</f>
        <v>0.65407049972449027</v>
      </c>
      <c r="E8" s="19">
        <f>SUM(E4:E7)</f>
        <v>2548101013</v>
      </c>
      <c r="F8" s="20">
        <f>+E8/B8</f>
        <v>0.12764118684566447</v>
      </c>
      <c r="G8" s="19">
        <f>SUM(G4:G7)</f>
        <v>2138554585.27</v>
      </c>
      <c r="H8" s="20">
        <f t="shared" si="0"/>
        <v>0.10712591220107198</v>
      </c>
      <c r="I8" s="19">
        <f>SUM(I4:I7)</f>
        <v>2137593033.2</v>
      </c>
      <c r="J8" s="20">
        <f t="shared" si="1"/>
        <v>0.10707774548915494</v>
      </c>
    </row>
    <row r="63" spans="2:2" x14ac:dyDescent="0.25">
      <c r="B63" s="1" t="s">
        <v>15</v>
      </c>
    </row>
    <row r="73" spans="1:1" x14ac:dyDescent="0.25">
      <c r="A73" s="1" t="s">
        <v>16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"/>
  <sheetViews>
    <sheetView tabSelected="1" workbookViewId="0">
      <selection activeCell="F10" sqref="F10"/>
    </sheetView>
  </sheetViews>
  <sheetFormatPr baseColWidth="10" defaultColWidth="11.453125" defaultRowHeight="11.5" x14ac:dyDescent="0.25"/>
  <cols>
    <col min="1" max="1" width="18.81640625" style="21" customWidth="1"/>
    <col min="2" max="2" width="17.26953125" style="21" customWidth="1"/>
    <col min="3" max="3" width="15.54296875" style="21" customWidth="1"/>
    <col min="4" max="4" width="15.81640625" style="21" customWidth="1"/>
    <col min="5" max="5" width="16.1796875" style="21" customWidth="1"/>
    <col min="6" max="8" width="13.7265625" style="21" customWidth="1"/>
    <col min="9" max="9" width="16.453125" style="21" customWidth="1"/>
    <col min="10" max="16384" width="11.453125" style="21"/>
  </cols>
  <sheetData>
    <row r="2" spans="1:10" ht="12" thickBot="1" x14ac:dyDescent="0.3"/>
    <row r="3" spans="1:10" ht="46.5" customHeight="1" thickBot="1" x14ac:dyDescent="0.3">
      <c r="A3" s="63" t="s">
        <v>131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3" x14ac:dyDescent="0.25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5" t="s">
        <v>8</v>
      </c>
      <c r="J4" s="10" t="s">
        <v>9</v>
      </c>
    </row>
    <row r="5" spans="1:10" ht="34.5" x14ac:dyDescent="0.25">
      <c r="A5" s="12" t="s">
        <v>17</v>
      </c>
      <c r="B5" s="13">
        <v>83000000</v>
      </c>
      <c r="C5" s="13"/>
      <c r="D5" s="14">
        <f>+C5/B5</f>
        <v>0</v>
      </c>
      <c r="E5" s="13"/>
      <c r="F5" s="14">
        <f>+E5/B5</f>
        <v>0</v>
      </c>
      <c r="G5" s="13"/>
      <c r="H5" s="14">
        <f>G5/B5</f>
        <v>0</v>
      </c>
      <c r="I5" s="13"/>
      <c r="J5" s="14">
        <f>+I5/B5</f>
        <v>0</v>
      </c>
    </row>
    <row r="6" spans="1:10" ht="12" thickBot="1" x14ac:dyDescent="0.3">
      <c r="A6" s="18" t="s">
        <v>14</v>
      </c>
      <c r="B6" s="19">
        <f>SUM(B5:B5)</f>
        <v>83000000</v>
      </c>
      <c r="C6" s="19">
        <f>SUM(C5:C5)</f>
        <v>0</v>
      </c>
      <c r="D6" s="22">
        <f>+C6/B6</f>
        <v>0</v>
      </c>
      <c r="E6" s="19">
        <f>SUM(E5:E5)</f>
        <v>0</v>
      </c>
      <c r="F6" s="22">
        <f>+E6/B6</f>
        <v>0</v>
      </c>
      <c r="G6" s="19">
        <f>SUM(G5)</f>
        <v>0</v>
      </c>
      <c r="H6" s="22">
        <f>SUM(H5)</f>
        <v>0</v>
      </c>
      <c r="I6" s="19">
        <f>SUM(I5:I5)</f>
        <v>0</v>
      </c>
      <c r="J6" s="23">
        <v>0</v>
      </c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13"/>
  <sheetViews>
    <sheetView topLeftCell="C1" workbookViewId="0">
      <selection activeCell="K13" sqref="K13"/>
    </sheetView>
  </sheetViews>
  <sheetFormatPr baseColWidth="10" defaultColWidth="11.453125" defaultRowHeight="11.5" x14ac:dyDescent="0.25"/>
  <cols>
    <col min="1" max="1" width="13.54296875" style="24" customWidth="1"/>
    <col min="2" max="2" width="40.81640625" style="24" customWidth="1"/>
    <col min="3" max="3" width="23.54296875" style="24" customWidth="1"/>
    <col min="4" max="4" width="20.453125" style="24" customWidth="1"/>
    <col min="5" max="5" width="19.81640625" style="24" customWidth="1"/>
    <col min="6" max="6" width="12.26953125" style="24" customWidth="1"/>
    <col min="7" max="7" width="18.453125" style="24" customWidth="1"/>
    <col min="8" max="8" width="12" style="24" customWidth="1"/>
    <col min="9" max="9" width="15" style="24" customWidth="1"/>
    <col min="10" max="10" width="12" style="24" customWidth="1"/>
    <col min="11" max="11" width="19" style="24" customWidth="1"/>
    <col min="12" max="12" width="11.54296875" style="24" customWidth="1"/>
    <col min="13" max="13" width="5.7265625" style="24" customWidth="1"/>
    <col min="14" max="15" width="11.453125" style="24"/>
    <col min="16" max="16" width="12" style="24" bestFit="1" customWidth="1"/>
    <col min="17" max="16384" width="11.453125" style="24"/>
  </cols>
  <sheetData>
    <row r="1" spans="1:15 16382:16382" ht="12" thickBot="1" x14ac:dyDescent="0.3"/>
    <row r="2" spans="1:15 16382:16382" ht="40.5" customHeight="1" thickBot="1" x14ac:dyDescent="0.3">
      <c r="A2" s="66" t="s">
        <v>128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O2" s="25"/>
    </row>
    <row r="3" spans="1:15 16382:16382" ht="23" x14ac:dyDescent="0.25">
      <c r="A3" s="69" t="s">
        <v>18</v>
      </c>
      <c r="B3" s="70"/>
      <c r="C3" s="26" t="s">
        <v>19</v>
      </c>
      <c r="D3" s="8" t="s">
        <v>1</v>
      </c>
      <c r="E3" s="8" t="s">
        <v>2</v>
      </c>
      <c r="F3" s="9" t="s">
        <v>3</v>
      </c>
      <c r="G3" s="8" t="s">
        <v>4</v>
      </c>
      <c r="H3" s="9" t="s">
        <v>5</v>
      </c>
      <c r="I3" s="8" t="s">
        <v>6</v>
      </c>
      <c r="J3" s="9" t="s">
        <v>7</v>
      </c>
      <c r="K3" s="8" t="s">
        <v>8</v>
      </c>
      <c r="L3" s="27" t="s">
        <v>9</v>
      </c>
      <c r="O3" s="28"/>
    </row>
    <row r="4" spans="1:15 16382:16382" s="36" customFormat="1" ht="34.5" x14ac:dyDescent="0.35">
      <c r="A4" s="29" t="s">
        <v>20</v>
      </c>
      <c r="B4" s="30" t="s">
        <v>21</v>
      </c>
      <c r="C4" s="30" t="s">
        <v>22</v>
      </c>
      <c r="D4" s="31">
        <v>6841799185</v>
      </c>
      <c r="E4" s="32">
        <v>2164346112</v>
      </c>
      <c r="F4" s="33">
        <f>+E4/D4</f>
        <v>0.31634166006291514</v>
      </c>
      <c r="G4" s="32">
        <v>1241555297</v>
      </c>
      <c r="H4" s="33">
        <f t="shared" ref="H4:H13" si="0">+G4/D4</f>
        <v>0.18146619966893987</v>
      </c>
      <c r="I4" s="32">
        <v>39034198</v>
      </c>
      <c r="J4" s="33">
        <f>I4/D4</f>
        <v>5.7052533908885841E-3</v>
      </c>
      <c r="K4" s="32">
        <v>39034198</v>
      </c>
      <c r="L4" s="34">
        <f>+K4/D4</f>
        <v>5.7052533908885841E-3</v>
      </c>
      <c r="M4" s="35"/>
    </row>
    <row r="5" spans="1:15 16382:16382" s="36" customFormat="1" ht="34.5" x14ac:dyDescent="0.25">
      <c r="A5" s="29" t="s">
        <v>23</v>
      </c>
      <c r="B5" s="30" t="s">
        <v>24</v>
      </c>
      <c r="C5" s="30" t="s">
        <v>25</v>
      </c>
      <c r="D5" s="31">
        <v>1991235270</v>
      </c>
      <c r="E5" s="31">
        <v>758865649</v>
      </c>
      <c r="F5" s="33">
        <f t="shared" ref="F5:F13" si="1">+E5/D5</f>
        <v>0.38110295675909756</v>
      </c>
      <c r="G5" s="32">
        <v>634743899</v>
      </c>
      <c r="H5" s="33">
        <f t="shared" si="0"/>
        <v>0.31876891121961698</v>
      </c>
      <c r="I5" s="32">
        <v>12227558.4</v>
      </c>
      <c r="J5" s="33">
        <f t="shared" ref="J5:J13" si="2">I5/D5</f>
        <v>6.140689944689459E-3</v>
      </c>
      <c r="K5" s="32">
        <v>12227558.4</v>
      </c>
      <c r="L5" s="34">
        <f t="shared" ref="L5:L13" si="3">+K5/D5</f>
        <v>6.140689944689459E-3</v>
      </c>
      <c r="M5" s="37"/>
    </row>
    <row r="6" spans="1:15 16382:16382" s="36" customFormat="1" ht="46" x14ac:dyDescent="0.25">
      <c r="A6" s="29" t="s">
        <v>26</v>
      </c>
      <c r="B6" s="30" t="s">
        <v>27</v>
      </c>
      <c r="C6" s="30" t="s">
        <v>25</v>
      </c>
      <c r="D6" s="31">
        <v>2048540226</v>
      </c>
      <c r="E6" s="32">
        <v>602364765</v>
      </c>
      <c r="F6" s="33">
        <f t="shared" si="1"/>
        <v>0.29404585633945957</v>
      </c>
      <c r="G6" s="32">
        <v>283725300</v>
      </c>
      <c r="H6" s="33">
        <f t="shared" si="0"/>
        <v>0.13850120998307405</v>
      </c>
      <c r="I6" s="32">
        <v>706041</v>
      </c>
      <c r="J6" s="33">
        <f t="shared" si="2"/>
        <v>3.4465566799174978E-4</v>
      </c>
      <c r="K6" s="32">
        <v>706041</v>
      </c>
      <c r="L6" s="34">
        <f t="shared" si="3"/>
        <v>3.4465566799174978E-4</v>
      </c>
      <c r="M6" s="37"/>
    </row>
    <row r="7" spans="1:15 16382:16382" s="36" customFormat="1" ht="34.5" x14ac:dyDescent="0.25">
      <c r="A7" s="29" t="s">
        <v>28</v>
      </c>
      <c r="B7" s="30" t="s">
        <v>29</v>
      </c>
      <c r="C7" s="30" t="s">
        <v>22</v>
      </c>
      <c r="D7" s="31">
        <v>2018457000</v>
      </c>
      <c r="E7" s="32">
        <v>454124000</v>
      </c>
      <c r="F7" s="33">
        <f t="shared" si="1"/>
        <v>0.22498571928953651</v>
      </c>
      <c r="G7" s="32">
        <v>188404000</v>
      </c>
      <c r="H7" s="33">
        <f t="shared" si="0"/>
        <v>9.3340606215539884E-2</v>
      </c>
      <c r="I7" s="32">
        <v>3295800</v>
      </c>
      <c r="J7" s="33">
        <f>I7/D7</f>
        <v>1.6328314152840512E-3</v>
      </c>
      <c r="K7" s="32">
        <v>3295800</v>
      </c>
      <c r="L7" s="34">
        <f t="shared" si="3"/>
        <v>1.6328314152840512E-3</v>
      </c>
      <c r="M7" s="37"/>
    </row>
    <row r="8" spans="1:15 16382:16382" s="36" customFormat="1" ht="34.5" x14ac:dyDescent="0.25">
      <c r="A8" s="29" t="s">
        <v>30</v>
      </c>
      <c r="B8" s="30" t="s">
        <v>31</v>
      </c>
      <c r="C8" s="30" t="s">
        <v>32</v>
      </c>
      <c r="D8" s="31">
        <v>3518768990</v>
      </c>
      <c r="E8" s="32">
        <v>584438052</v>
      </c>
      <c r="F8" s="33">
        <f t="shared" si="1"/>
        <v>0.16609162285473023</v>
      </c>
      <c r="G8" s="32">
        <v>447503618</v>
      </c>
      <c r="H8" s="33">
        <f>+G8/D8</f>
        <v>0.12717618555573323</v>
      </c>
      <c r="I8" s="32">
        <v>17313897</v>
      </c>
      <c r="J8" s="33">
        <f t="shared" si="2"/>
        <v>4.9204415092904408E-3</v>
      </c>
      <c r="K8" s="32">
        <v>17313897</v>
      </c>
      <c r="L8" s="34">
        <f t="shared" si="3"/>
        <v>4.9204415092904408E-3</v>
      </c>
      <c r="M8" s="37"/>
    </row>
    <row r="9" spans="1:15 16382:16382" s="36" customFormat="1" ht="23" x14ac:dyDescent="0.25">
      <c r="A9" s="29" t="s">
        <v>33</v>
      </c>
      <c r="B9" s="30" t="s">
        <v>34</v>
      </c>
      <c r="C9" s="30" t="s">
        <v>35</v>
      </c>
      <c r="D9" s="31">
        <v>2164000000</v>
      </c>
      <c r="E9" s="32">
        <v>1590799915</v>
      </c>
      <c r="F9" s="33">
        <f t="shared" si="1"/>
        <v>0.73512010859519406</v>
      </c>
      <c r="G9" s="32">
        <v>1089806517</v>
      </c>
      <c r="H9" s="33">
        <f t="shared" si="0"/>
        <v>0.50360744778188538</v>
      </c>
      <c r="I9" s="32">
        <v>48074221</v>
      </c>
      <c r="J9" s="33">
        <f t="shared" si="2"/>
        <v>2.2215444085027725E-2</v>
      </c>
      <c r="K9" s="32">
        <v>48074221</v>
      </c>
      <c r="L9" s="34">
        <f t="shared" si="3"/>
        <v>2.2215444085027725E-2</v>
      </c>
      <c r="M9" s="37"/>
      <c r="N9" s="38"/>
    </row>
    <row r="10" spans="1:15 16382:16382" s="36" customFormat="1" ht="34.5" x14ac:dyDescent="0.25">
      <c r="A10" s="29" t="s">
        <v>36</v>
      </c>
      <c r="B10" s="30" t="s">
        <v>37</v>
      </c>
      <c r="C10" s="30" t="s">
        <v>38</v>
      </c>
      <c r="D10" s="31">
        <v>4914758683</v>
      </c>
      <c r="E10" s="32">
        <v>963280327</v>
      </c>
      <c r="F10" s="33">
        <f t="shared" si="1"/>
        <v>0.19599748210058759</v>
      </c>
      <c r="G10" s="32">
        <v>577492021</v>
      </c>
      <c r="H10" s="33">
        <f t="shared" si="0"/>
        <v>0.11750160246881038</v>
      </c>
      <c r="I10" s="32">
        <v>34608497.460000001</v>
      </c>
      <c r="J10" s="33">
        <f t="shared" si="2"/>
        <v>7.0417490852012193E-3</v>
      </c>
      <c r="K10" s="32">
        <v>34608497.460000001</v>
      </c>
      <c r="L10" s="34">
        <f t="shared" si="3"/>
        <v>7.0417490852012193E-3</v>
      </c>
      <c r="M10" s="37"/>
      <c r="XFB10" s="38">
        <f>SUM(D10:XFA10)</f>
        <v>6524748026.2475824</v>
      </c>
    </row>
    <row r="11" spans="1:15 16382:16382" s="36" customFormat="1" ht="23" x14ac:dyDescent="0.25">
      <c r="A11" s="29" t="s">
        <v>39</v>
      </c>
      <c r="B11" s="30" t="s">
        <v>40</v>
      </c>
      <c r="C11" s="30" t="s">
        <v>38</v>
      </c>
      <c r="D11" s="31">
        <v>1270000000</v>
      </c>
      <c r="E11" s="32">
        <v>251488814</v>
      </c>
      <c r="F11" s="33">
        <f t="shared" si="1"/>
        <v>0.19802268818897636</v>
      </c>
      <c r="G11" s="32">
        <v>200888812</v>
      </c>
      <c r="H11" s="33">
        <f t="shared" si="0"/>
        <v>0.15818016692913386</v>
      </c>
      <c r="I11" s="32">
        <v>2804794</v>
      </c>
      <c r="J11" s="33">
        <f t="shared" si="2"/>
        <v>2.208499212598425E-3</v>
      </c>
      <c r="K11" s="32">
        <v>2804794</v>
      </c>
      <c r="L11" s="34">
        <f t="shared" si="3"/>
        <v>2.208499212598425E-3</v>
      </c>
      <c r="M11" s="37"/>
    </row>
    <row r="12" spans="1:15 16382:16382" s="36" customFormat="1" ht="23" x14ac:dyDescent="0.25">
      <c r="A12" s="29" t="s">
        <v>41</v>
      </c>
      <c r="B12" s="30" t="s">
        <v>42</v>
      </c>
      <c r="C12" s="30" t="s">
        <v>35</v>
      </c>
      <c r="D12" s="31">
        <v>19912760380</v>
      </c>
      <c r="E12" s="32">
        <v>16565687128</v>
      </c>
      <c r="F12" s="33">
        <f t="shared" si="1"/>
        <v>0.8319131457353478</v>
      </c>
      <c r="G12" s="32">
        <v>16532038500</v>
      </c>
      <c r="H12" s="33">
        <f t="shared" si="0"/>
        <v>0.83022334344988491</v>
      </c>
      <c r="I12" s="32">
        <v>16496266171</v>
      </c>
      <c r="J12" s="33">
        <f t="shared" si="2"/>
        <v>0.8284268909080299</v>
      </c>
      <c r="K12" s="32">
        <v>16496266171</v>
      </c>
      <c r="L12" s="34">
        <f t="shared" si="3"/>
        <v>0.8284268909080299</v>
      </c>
      <c r="M12" s="37"/>
    </row>
    <row r="13" spans="1:15 16382:16382" s="42" customFormat="1" ht="12" thickBot="1" x14ac:dyDescent="0.3">
      <c r="A13" s="71"/>
      <c r="B13" s="72"/>
      <c r="C13" s="39"/>
      <c r="D13" s="40">
        <f>SUM(D4:D12)</f>
        <v>44680319734</v>
      </c>
      <c r="E13" s="40">
        <f>SUM(E4:E12)</f>
        <v>23935394762</v>
      </c>
      <c r="F13" s="41">
        <f t="shared" si="1"/>
        <v>0.53570330079321449</v>
      </c>
      <c r="G13" s="40">
        <f>SUM(G4:G12)</f>
        <v>21196157964</v>
      </c>
      <c r="H13" s="41">
        <f t="shared" si="0"/>
        <v>0.47439584340911822</v>
      </c>
      <c r="I13" s="40">
        <f>SUM(I4:I12)</f>
        <v>16654331177.860001</v>
      </c>
      <c r="J13" s="41">
        <f t="shared" si="2"/>
        <v>0.37274422557873277</v>
      </c>
      <c r="K13" s="40">
        <f>SUM(K4:K12)</f>
        <v>16654331177.860001</v>
      </c>
      <c r="L13" s="41">
        <f t="shared" si="3"/>
        <v>0.37274422557873277</v>
      </c>
    </row>
  </sheetData>
  <mergeCells count="3">
    <mergeCell ref="A2:L2"/>
    <mergeCell ref="A3:B3"/>
    <mergeCell ref="A13:B13"/>
  </mergeCells>
  <conditionalFormatting sqref="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8"/>
  <sheetViews>
    <sheetView workbookViewId="0"/>
  </sheetViews>
  <sheetFormatPr baseColWidth="10" defaultRowHeight="14.5" x14ac:dyDescent="0.35"/>
  <cols>
    <col min="1" max="1" width="13.453125" style="56" customWidth="1"/>
    <col min="2" max="2" width="26.90625" style="56" customWidth="1"/>
    <col min="3" max="3" width="21.6328125" style="56" customWidth="1"/>
    <col min="4" max="11" width="5.36328125" style="56" customWidth="1"/>
    <col min="12" max="12" width="7" style="56" customWidth="1"/>
    <col min="13" max="13" width="9.6328125" style="56" customWidth="1"/>
    <col min="14" max="14" width="8.08984375" style="56" customWidth="1"/>
    <col min="15" max="15" width="9.6328125" style="56" customWidth="1"/>
    <col min="16" max="16" width="27.6328125" style="56" customWidth="1"/>
    <col min="17" max="27" width="18.90625" style="56" customWidth="1"/>
    <col min="28" max="28" width="0" style="56" hidden="1" customWidth="1"/>
    <col min="29" max="29" width="6.453125" style="56" customWidth="1"/>
    <col min="30" max="16384" width="10.90625" style="56"/>
  </cols>
  <sheetData>
    <row r="1" spans="1:27" x14ac:dyDescent="0.35">
      <c r="A1" s="54" t="s">
        <v>48</v>
      </c>
      <c r="B1" s="54">
        <v>2023</v>
      </c>
      <c r="C1" s="55" t="s">
        <v>49</v>
      </c>
      <c r="D1" s="55" t="s">
        <v>49</v>
      </c>
      <c r="E1" s="55" t="s">
        <v>49</v>
      </c>
      <c r="F1" s="55" t="s">
        <v>49</v>
      </c>
      <c r="G1" s="55" t="s">
        <v>49</v>
      </c>
      <c r="H1" s="55" t="s">
        <v>49</v>
      </c>
      <c r="I1" s="55" t="s">
        <v>49</v>
      </c>
      <c r="J1" s="55" t="s">
        <v>49</v>
      </c>
      <c r="K1" s="55" t="s">
        <v>49</v>
      </c>
      <c r="L1" s="55" t="s">
        <v>49</v>
      </c>
      <c r="M1" s="55" t="s">
        <v>49</v>
      </c>
      <c r="N1" s="55" t="s">
        <v>49</v>
      </c>
      <c r="O1" s="55" t="s">
        <v>49</v>
      </c>
      <c r="P1" s="55" t="s">
        <v>49</v>
      </c>
      <c r="Q1" s="55" t="s">
        <v>49</v>
      </c>
      <c r="R1" s="55" t="s">
        <v>49</v>
      </c>
      <c r="S1" s="55" t="s">
        <v>49</v>
      </c>
      <c r="T1" s="55" t="s">
        <v>49</v>
      </c>
      <c r="U1" s="55" t="s">
        <v>49</v>
      </c>
      <c r="V1" s="55" t="s">
        <v>49</v>
      </c>
      <c r="W1" s="55" t="s">
        <v>49</v>
      </c>
      <c r="X1" s="55" t="s">
        <v>49</v>
      </c>
      <c r="Y1" s="55" t="s">
        <v>49</v>
      </c>
      <c r="Z1" s="55" t="s">
        <v>49</v>
      </c>
      <c r="AA1" s="55" t="s">
        <v>49</v>
      </c>
    </row>
    <row r="2" spans="1:27" x14ac:dyDescent="0.35">
      <c r="A2" s="54" t="s">
        <v>50</v>
      </c>
      <c r="B2" s="54" t="s">
        <v>51</v>
      </c>
      <c r="C2" s="55" t="s">
        <v>49</v>
      </c>
      <c r="D2" s="55" t="s">
        <v>49</v>
      </c>
      <c r="E2" s="55" t="s">
        <v>49</v>
      </c>
      <c r="F2" s="55" t="s">
        <v>49</v>
      </c>
      <c r="G2" s="55" t="s">
        <v>49</v>
      </c>
      <c r="H2" s="55" t="s">
        <v>49</v>
      </c>
      <c r="I2" s="55" t="s">
        <v>49</v>
      </c>
      <c r="J2" s="55" t="s">
        <v>49</v>
      </c>
      <c r="K2" s="55" t="s">
        <v>49</v>
      </c>
      <c r="L2" s="55" t="s">
        <v>49</v>
      </c>
      <c r="M2" s="55" t="s">
        <v>49</v>
      </c>
      <c r="N2" s="55" t="s">
        <v>49</v>
      </c>
      <c r="O2" s="55" t="s">
        <v>49</v>
      </c>
      <c r="P2" s="55" t="s">
        <v>49</v>
      </c>
      <c r="Q2" s="55" t="s">
        <v>49</v>
      </c>
      <c r="R2" s="55" t="s">
        <v>49</v>
      </c>
      <c r="S2" s="55" t="s">
        <v>49</v>
      </c>
      <c r="T2" s="55" t="s">
        <v>49</v>
      </c>
      <c r="U2" s="55" t="s">
        <v>49</v>
      </c>
      <c r="V2" s="55" t="s">
        <v>49</v>
      </c>
      <c r="W2" s="55" t="s">
        <v>49</v>
      </c>
      <c r="X2" s="55" t="s">
        <v>49</v>
      </c>
      <c r="Y2" s="55" t="s">
        <v>49</v>
      </c>
      <c r="Z2" s="55" t="s">
        <v>49</v>
      </c>
      <c r="AA2" s="55" t="s">
        <v>49</v>
      </c>
    </row>
    <row r="3" spans="1:27" x14ac:dyDescent="0.35">
      <c r="A3" s="54" t="s">
        <v>52</v>
      </c>
      <c r="B3" s="54" t="s">
        <v>130</v>
      </c>
      <c r="C3" s="55" t="s">
        <v>49</v>
      </c>
      <c r="D3" s="55" t="s">
        <v>49</v>
      </c>
      <c r="E3" s="55" t="s">
        <v>49</v>
      </c>
      <c r="F3" s="55" t="s">
        <v>49</v>
      </c>
      <c r="G3" s="55" t="s">
        <v>49</v>
      </c>
      <c r="H3" s="55" t="s">
        <v>49</v>
      </c>
      <c r="I3" s="55" t="s">
        <v>49</v>
      </c>
      <c r="J3" s="55" t="s">
        <v>49</v>
      </c>
      <c r="K3" s="55" t="s">
        <v>49</v>
      </c>
      <c r="L3" s="55" t="s">
        <v>49</v>
      </c>
      <c r="M3" s="55" t="s">
        <v>49</v>
      </c>
      <c r="N3" s="55" t="s">
        <v>49</v>
      </c>
      <c r="O3" s="55" t="s">
        <v>49</v>
      </c>
      <c r="P3" s="55" t="s">
        <v>49</v>
      </c>
      <c r="Q3" s="55" t="s">
        <v>49</v>
      </c>
      <c r="R3" s="55" t="s">
        <v>49</v>
      </c>
      <c r="S3" s="55" t="s">
        <v>49</v>
      </c>
      <c r="T3" s="55" t="s">
        <v>49</v>
      </c>
      <c r="U3" s="55" t="s">
        <v>49</v>
      </c>
      <c r="V3" s="55" t="s">
        <v>49</v>
      </c>
      <c r="W3" s="55" t="s">
        <v>49</v>
      </c>
      <c r="X3" s="55" t="s">
        <v>49</v>
      </c>
      <c r="Y3" s="55" t="s">
        <v>49</v>
      </c>
      <c r="Z3" s="55" t="s">
        <v>49</v>
      </c>
      <c r="AA3" s="55" t="s">
        <v>49</v>
      </c>
    </row>
    <row r="4" spans="1:27" ht="23" x14ac:dyDescent="0.35">
      <c r="A4" s="54" t="s">
        <v>53</v>
      </c>
      <c r="B4" s="54" t="s">
        <v>54</v>
      </c>
      <c r="C4" s="54" t="s">
        <v>0</v>
      </c>
      <c r="D4" s="54" t="s">
        <v>55</v>
      </c>
      <c r="E4" s="54" t="s">
        <v>56</v>
      </c>
      <c r="F4" s="54" t="s">
        <v>57</v>
      </c>
      <c r="G4" s="54" t="s">
        <v>58</v>
      </c>
      <c r="H4" s="54" t="s">
        <v>59</v>
      </c>
      <c r="I4" s="54" t="s">
        <v>60</v>
      </c>
      <c r="J4" s="54" t="s">
        <v>61</v>
      </c>
      <c r="K4" s="54" t="s">
        <v>62</v>
      </c>
      <c r="L4" s="54" t="s">
        <v>63</v>
      </c>
      <c r="M4" s="54" t="s">
        <v>64</v>
      </c>
      <c r="N4" s="54" t="s">
        <v>65</v>
      </c>
      <c r="O4" s="54" t="s">
        <v>66</v>
      </c>
      <c r="P4" s="54" t="s">
        <v>67</v>
      </c>
      <c r="Q4" s="54" t="s">
        <v>68</v>
      </c>
      <c r="R4" s="54" t="s">
        <v>69</v>
      </c>
      <c r="S4" s="54" t="s">
        <v>70</v>
      </c>
      <c r="T4" s="54" t="s">
        <v>71</v>
      </c>
      <c r="U4" s="54" t="s">
        <v>72</v>
      </c>
      <c r="V4" s="54" t="s">
        <v>73</v>
      </c>
      <c r="W4" s="54" t="s">
        <v>74</v>
      </c>
      <c r="X4" s="54" t="s">
        <v>75</v>
      </c>
      <c r="Y4" s="54" t="s">
        <v>76</v>
      </c>
      <c r="Z4" s="54" t="s">
        <v>77</v>
      </c>
      <c r="AA4" s="54" t="s">
        <v>78</v>
      </c>
    </row>
    <row r="5" spans="1:27" ht="21" x14ac:dyDescent="0.35">
      <c r="A5" s="57" t="s">
        <v>79</v>
      </c>
      <c r="B5" s="58" t="s">
        <v>80</v>
      </c>
      <c r="C5" s="59" t="s">
        <v>81</v>
      </c>
      <c r="D5" s="57" t="s">
        <v>82</v>
      </c>
      <c r="E5" s="57" t="s">
        <v>83</v>
      </c>
      <c r="F5" s="57" t="s">
        <v>83</v>
      </c>
      <c r="G5" s="57" t="s">
        <v>83</v>
      </c>
      <c r="H5" s="57"/>
      <c r="I5" s="57"/>
      <c r="J5" s="57"/>
      <c r="K5" s="57"/>
      <c r="L5" s="57"/>
      <c r="M5" s="57" t="s">
        <v>84</v>
      </c>
      <c r="N5" s="57" t="s">
        <v>85</v>
      </c>
      <c r="O5" s="57" t="s">
        <v>86</v>
      </c>
      <c r="P5" s="58" t="s">
        <v>87</v>
      </c>
      <c r="Q5" s="60">
        <v>399000000</v>
      </c>
      <c r="R5" s="60">
        <v>0</v>
      </c>
      <c r="S5" s="60">
        <v>0</v>
      </c>
      <c r="T5" s="60">
        <v>399000000</v>
      </c>
      <c r="U5" s="60">
        <v>0</v>
      </c>
      <c r="V5" s="60">
        <v>0</v>
      </c>
      <c r="W5" s="60">
        <v>399000000</v>
      </c>
      <c r="X5" s="60">
        <v>0</v>
      </c>
      <c r="Y5" s="60">
        <v>0</v>
      </c>
      <c r="Z5" s="60">
        <v>0</v>
      </c>
      <c r="AA5" s="60">
        <v>0</v>
      </c>
    </row>
    <row r="6" spans="1:27" ht="21" x14ac:dyDescent="0.35">
      <c r="A6" s="57" t="s">
        <v>79</v>
      </c>
      <c r="B6" s="58" t="s">
        <v>80</v>
      </c>
      <c r="C6" s="59" t="s">
        <v>81</v>
      </c>
      <c r="D6" s="57" t="s">
        <v>82</v>
      </c>
      <c r="E6" s="57" t="s">
        <v>83</v>
      </c>
      <c r="F6" s="57" t="s">
        <v>83</v>
      </c>
      <c r="G6" s="57" t="s">
        <v>83</v>
      </c>
      <c r="H6" s="57"/>
      <c r="I6" s="57"/>
      <c r="J6" s="57"/>
      <c r="K6" s="57"/>
      <c r="L6" s="57"/>
      <c r="M6" s="57" t="s">
        <v>84</v>
      </c>
      <c r="N6" s="57" t="s">
        <v>88</v>
      </c>
      <c r="O6" s="57" t="s">
        <v>86</v>
      </c>
      <c r="P6" s="58" t="s">
        <v>87</v>
      </c>
      <c r="Q6" s="60">
        <v>8897000000</v>
      </c>
      <c r="R6" s="60">
        <v>0</v>
      </c>
      <c r="S6" s="60">
        <v>0</v>
      </c>
      <c r="T6" s="60">
        <v>8897000000</v>
      </c>
      <c r="U6" s="60">
        <v>0</v>
      </c>
      <c r="V6" s="60">
        <v>7117600000</v>
      </c>
      <c r="W6" s="60">
        <v>1779400000</v>
      </c>
      <c r="X6" s="60">
        <v>1226371541</v>
      </c>
      <c r="Y6" s="60">
        <v>1226371541</v>
      </c>
      <c r="Z6" s="60">
        <v>1226371541</v>
      </c>
      <c r="AA6" s="60">
        <v>1226371541</v>
      </c>
    </row>
    <row r="7" spans="1:27" ht="21" x14ac:dyDescent="0.35">
      <c r="A7" s="57" t="s">
        <v>79</v>
      </c>
      <c r="B7" s="58" t="s">
        <v>80</v>
      </c>
      <c r="C7" s="59" t="s">
        <v>89</v>
      </c>
      <c r="D7" s="57" t="s">
        <v>82</v>
      </c>
      <c r="E7" s="57" t="s">
        <v>83</v>
      </c>
      <c r="F7" s="57" t="s">
        <v>83</v>
      </c>
      <c r="G7" s="57" t="s">
        <v>90</v>
      </c>
      <c r="H7" s="57"/>
      <c r="I7" s="57"/>
      <c r="J7" s="57"/>
      <c r="K7" s="57"/>
      <c r="L7" s="57"/>
      <c r="M7" s="57" t="s">
        <v>84</v>
      </c>
      <c r="N7" s="57" t="s">
        <v>85</v>
      </c>
      <c r="O7" s="57" t="s">
        <v>86</v>
      </c>
      <c r="P7" s="58" t="s">
        <v>91</v>
      </c>
      <c r="Q7" s="60">
        <v>1542000000</v>
      </c>
      <c r="R7" s="60">
        <v>0</v>
      </c>
      <c r="S7" s="60">
        <v>0</v>
      </c>
      <c r="T7" s="60">
        <v>1542000000</v>
      </c>
      <c r="U7" s="60">
        <v>0</v>
      </c>
      <c r="V7" s="60">
        <v>1233600000</v>
      </c>
      <c r="W7" s="60">
        <v>308400000</v>
      </c>
      <c r="X7" s="60">
        <v>265284100</v>
      </c>
      <c r="Y7" s="60">
        <v>265284100</v>
      </c>
      <c r="Z7" s="60">
        <v>265284100</v>
      </c>
      <c r="AA7" s="60">
        <v>265284100</v>
      </c>
    </row>
    <row r="8" spans="1:27" ht="21" x14ac:dyDescent="0.35">
      <c r="A8" s="57" t="s">
        <v>79</v>
      </c>
      <c r="B8" s="58" t="s">
        <v>80</v>
      </c>
      <c r="C8" s="59" t="s">
        <v>89</v>
      </c>
      <c r="D8" s="57" t="s">
        <v>82</v>
      </c>
      <c r="E8" s="57" t="s">
        <v>83</v>
      </c>
      <c r="F8" s="57" t="s">
        <v>83</v>
      </c>
      <c r="G8" s="57" t="s">
        <v>90</v>
      </c>
      <c r="H8" s="57"/>
      <c r="I8" s="57"/>
      <c r="J8" s="57"/>
      <c r="K8" s="57"/>
      <c r="L8" s="57"/>
      <c r="M8" s="57" t="s">
        <v>84</v>
      </c>
      <c r="N8" s="57" t="s">
        <v>88</v>
      </c>
      <c r="O8" s="57" t="s">
        <v>86</v>
      </c>
      <c r="P8" s="58" t="s">
        <v>91</v>
      </c>
      <c r="Q8" s="60">
        <v>1885000000</v>
      </c>
      <c r="R8" s="60">
        <v>0</v>
      </c>
      <c r="S8" s="60">
        <v>0</v>
      </c>
      <c r="T8" s="60">
        <v>1885000000</v>
      </c>
      <c r="U8" s="60">
        <v>0</v>
      </c>
      <c r="V8" s="60">
        <v>1355987985</v>
      </c>
      <c r="W8" s="60">
        <v>529012015</v>
      </c>
      <c r="X8" s="60">
        <v>236874306</v>
      </c>
      <c r="Y8" s="60">
        <v>236874306</v>
      </c>
      <c r="Z8" s="60">
        <v>236874306</v>
      </c>
      <c r="AA8" s="60">
        <v>236874306</v>
      </c>
    </row>
    <row r="9" spans="1:27" ht="21" x14ac:dyDescent="0.35">
      <c r="A9" s="57" t="s">
        <v>79</v>
      </c>
      <c r="B9" s="58" t="s">
        <v>80</v>
      </c>
      <c r="C9" s="59" t="s">
        <v>92</v>
      </c>
      <c r="D9" s="57" t="s">
        <v>82</v>
      </c>
      <c r="E9" s="57" t="s">
        <v>83</v>
      </c>
      <c r="F9" s="57" t="s">
        <v>83</v>
      </c>
      <c r="G9" s="57" t="s">
        <v>93</v>
      </c>
      <c r="H9" s="57"/>
      <c r="I9" s="57"/>
      <c r="J9" s="57"/>
      <c r="K9" s="57"/>
      <c r="L9" s="57"/>
      <c r="M9" s="57" t="s">
        <v>84</v>
      </c>
      <c r="N9" s="57" t="s">
        <v>85</v>
      </c>
      <c r="O9" s="57" t="s">
        <v>86</v>
      </c>
      <c r="P9" s="58" t="s">
        <v>94</v>
      </c>
      <c r="Q9" s="60">
        <v>863000000</v>
      </c>
      <c r="R9" s="60">
        <v>0</v>
      </c>
      <c r="S9" s="60">
        <v>0</v>
      </c>
      <c r="T9" s="60">
        <v>863000000</v>
      </c>
      <c r="U9" s="60">
        <v>0</v>
      </c>
      <c r="V9" s="60">
        <v>718199000</v>
      </c>
      <c r="W9" s="60">
        <v>144801000</v>
      </c>
      <c r="X9" s="60">
        <v>138599809</v>
      </c>
      <c r="Y9" s="60">
        <v>138599809</v>
      </c>
      <c r="Z9" s="60">
        <v>138599809</v>
      </c>
      <c r="AA9" s="60">
        <v>138599809</v>
      </c>
    </row>
    <row r="10" spans="1:27" ht="21" x14ac:dyDescent="0.35">
      <c r="A10" s="57" t="s">
        <v>79</v>
      </c>
      <c r="B10" s="58" t="s">
        <v>80</v>
      </c>
      <c r="C10" s="59" t="s">
        <v>92</v>
      </c>
      <c r="D10" s="57" t="s">
        <v>82</v>
      </c>
      <c r="E10" s="57" t="s">
        <v>83</v>
      </c>
      <c r="F10" s="57" t="s">
        <v>83</v>
      </c>
      <c r="G10" s="57" t="s">
        <v>93</v>
      </c>
      <c r="H10" s="57"/>
      <c r="I10" s="57"/>
      <c r="J10" s="57"/>
      <c r="K10" s="57"/>
      <c r="L10" s="57"/>
      <c r="M10" s="57" t="s">
        <v>84</v>
      </c>
      <c r="N10" s="57" t="s">
        <v>88</v>
      </c>
      <c r="O10" s="57" t="s">
        <v>86</v>
      </c>
      <c r="P10" s="58" t="s">
        <v>94</v>
      </c>
      <c r="Q10" s="60">
        <v>723000000</v>
      </c>
      <c r="R10" s="60">
        <v>0</v>
      </c>
      <c r="S10" s="60">
        <v>0</v>
      </c>
      <c r="T10" s="60">
        <v>723000000</v>
      </c>
      <c r="U10" s="60">
        <v>0</v>
      </c>
      <c r="V10" s="60">
        <v>550601000</v>
      </c>
      <c r="W10" s="60">
        <v>172399000</v>
      </c>
      <c r="X10" s="60">
        <v>51122484</v>
      </c>
      <c r="Y10" s="60">
        <v>51122484</v>
      </c>
      <c r="Z10" s="60">
        <v>51122484</v>
      </c>
      <c r="AA10" s="60">
        <v>51122484</v>
      </c>
    </row>
    <row r="11" spans="1:27" ht="31.5" x14ac:dyDescent="0.35">
      <c r="A11" s="57" t="s">
        <v>79</v>
      </c>
      <c r="B11" s="58" t="s">
        <v>80</v>
      </c>
      <c r="C11" s="59" t="s">
        <v>95</v>
      </c>
      <c r="D11" s="57" t="s">
        <v>82</v>
      </c>
      <c r="E11" s="57" t="s">
        <v>83</v>
      </c>
      <c r="F11" s="57" t="s">
        <v>83</v>
      </c>
      <c r="G11" s="57" t="s">
        <v>96</v>
      </c>
      <c r="H11" s="57"/>
      <c r="I11" s="57"/>
      <c r="J11" s="57"/>
      <c r="K11" s="57"/>
      <c r="L11" s="57"/>
      <c r="M11" s="57" t="s">
        <v>84</v>
      </c>
      <c r="N11" s="57" t="s">
        <v>88</v>
      </c>
      <c r="O11" s="57" t="s">
        <v>86</v>
      </c>
      <c r="P11" s="58" t="s">
        <v>97</v>
      </c>
      <c r="Q11" s="60">
        <v>1221000000</v>
      </c>
      <c r="R11" s="60">
        <v>0</v>
      </c>
      <c r="S11" s="60">
        <v>0</v>
      </c>
      <c r="T11" s="60">
        <v>1221000000</v>
      </c>
      <c r="U11" s="60">
        <v>1221000000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</row>
    <row r="12" spans="1:27" ht="21" x14ac:dyDescent="0.35">
      <c r="A12" s="57" t="s">
        <v>79</v>
      </c>
      <c r="B12" s="58" t="s">
        <v>80</v>
      </c>
      <c r="C12" s="59" t="s">
        <v>98</v>
      </c>
      <c r="D12" s="57" t="s">
        <v>82</v>
      </c>
      <c r="E12" s="57" t="s">
        <v>90</v>
      </c>
      <c r="F12" s="57"/>
      <c r="G12" s="57"/>
      <c r="H12" s="57"/>
      <c r="I12" s="57"/>
      <c r="J12" s="57"/>
      <c r="K12" s="57"/>
      <c r="L12" s="57"/>
      <c r="M12" s="57" t="s">
        <v>84</v>
      </c>
      <c r="N12" s="57" t="s">
        <v>85</v>
      </c>
      <c r="O12" s="57" t="s">
        <v>86</v>
      </c>
      <c r="P12" s="58" t="s">
        <v>99</v>
      </c>
      <c r="Q12" s="60">
        <v>0</v>
      </c>
      <c r="R12" s="60">
        <v>636079000</v>
      </c>
      <c r="S12" s="60">
        <v>0</v>
      </c>
      <c r="T12" s="60">
        <v>636079000</v>
      </c>
      <c r="U12" s="60">
        <v>0</v>
      </c>
      <c r="V12" s="60">
        <v>0</v>
      </c>
      <c r="W12" s="60">
        <v>636079000</v>
      </c>
      <c r="X12" s="60">
        <v>0</v>
      </c>
      <c r="Y12" s="60">
        <v>0</v>
      </c>
      <c r="Z12" s="60">
        <v>0</v>
      </c>
      <c r="AA12" s="60">
        <v>0</v>
      </c>
    </row>
    <row r="13" spans="1:27" ht="21" x14ac:dyDescent="0.35">
      <c r="A13" s="57" t="s">
        <v>79</v>
      </c>
      <c r="B13" s="58" t="s">
        <v>80</v>
      </c>
      <c r="C13" s="59" t="s">
        <v>98</v>
      </c>
      <c r="D13" s="57" t="s">
        <v>82</v>
      </c>
      <c r="E13" s="57" t="s">
        <v>90</v>
      </c>
      <c r="F13" s="57"/>
      <c r="G13" s="57"/>
      <c r="H13" s="57"/>
      <c r="I13" s="57"/>
      <c r="J13" s="57"/>
      <c r="K13" s="57"/>
      <c r="L13" s="57"/>
      <c r="M13" s="57" t="s">
        <v>84</v>
      </c>
      <c r="N13" s="57" t="s">
        <v>88</v>
      </c>
      <c r="O13" s="57" t="s">
        <v>86</v>
      </c>
      <c r="P13" s="58" t="s">
        <v>99</v>
      </c>
      <c r="Q13" s="60">
        <v>3002000000</v>
      </c>
      <c r="R13" s="60">
        <v>0</v>
      </c>
      <c r="S13" s="60">
        <v>0</v>
      </c>
      <c r="T13" s="60">
        <v>3002000000</v>
      </c>
      <c r="U13" s="60">
        <v>0</v>
      </c>
      <c r="V13" s="60">
        <v>2026221401</v>
      </c>
      <c r="W13" s="60">
        <v>975778599</v>
      </c>
      <c r="X13" s="60">
        <v>601396926</v>
      </c>
      <c r="Y13" s="60">
        <v>191892636.27000001</v>
      </c>
      <c r="Z13" s="60">
        <v>190931084.19999999</v>
      </c>
      <c r="AA13" s="60">
        <v>190931084.19999999</v>
      </c>
    </row>
    <row r="14" spans="1:27" ht="31.5" x14ac:dyDescent="0.35">
      <c r="A14" s="57" t="s">
        <v>79</v>
      </c>
      <c r="B14" s="58" t="s">
        <v>80</v>
      </c>
      <c r="C14" s="59" t="s">
        <v>100</v>
      </c>
      <c r="D14" s="57" t="s">
        <v>82</v>
      </c>
      <c r="E14" s="57" t="s">
        <v>93</v>
      </c>
      <c r="F14" s="57" t="s">
        <v>93</v>
      </c>
      <c r="G14" s="57" t="s">
        <v>83</v>
      </c>
      <c r="H14" s="57" t="s">
        <v>101</v>
      </c>
      <c r="I14" s="57"/>
      <c r="J14" s="57"/>
      <c r="K14" s="57"/>
      <c r="L14" s="57"/>
      <c r="M14" s="57" t="s">
        <v>84</v>
      </c>
      <c r="N14" s="57" t="s">
        <v>85</v>
      </c>
      <c r="O14" s="57" t="s">
        <v>86</v>
      </c>
      <c r="P14" s="58" t="s">
        <v>102</v>
      </c>
      <c r="Q14" s="60">
        <v>978000000</v>
      </c>
      <c r="R14" s="60">
        <v>0</v>
      </c>
      <c r="S14" s="60">
        <v>848600000</v>
      </c>
      <c r="T14" s="60">
        <v>129400000</v>
      </c>
      <c r="U14" s="60">
        <v>129400000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</row>
    <row r="15" spans="1:27" ht="31.5" x14ac:dyDescent="0.35">
      <c r="A15" s="57" t="s">
        <v>79</v>
      </c>
      <c r="B15" s="58" t="s">
        <v>80</v>
      </c>
      <c r="C15" s="59" t="s">
        <v>103</v>
      </c>
      <c r="D15" s="57" t="s">
        <v>82</v>
      </c>
      <c r="E15" s="57" t="s">
        <v>93</v>
      </c>
      <c r="F15" s="57" t="s">
        <v>96</v>
      </c>
      <c r="G15" s="57" t="s">
        <v>90</v>
      </c>
      <c r="H15" s="57" t="s">
        <v>104</v>
      </c>
      <c r="I15" s="57"/>
      <c r="J15" s="57"/>
      <c r="K15" s="57"/>
      <c r="L15" s="57"/>
      <c r="M15" s="57" t="s">
        <v>84</v>
      </c>
      <c r="N15" s="57" t="s">
        <v>88</v>
      </c>
      <c r="O15" s="57" t="s">
        <v>86</v>
      </c>
      <c r="P15" s="58" t="s">
        <v>105</v>
      </c>
      <c r="Q15" s="60">
        <v>55000000</v>
      </c>
      <c r="R15" s="60">
        <v>0</v>
      </c>
      <c r="S15" s="60">
        <v>0</v>
      </c>
      <c r="T15" s="60">
        <v>55000000</v>
      </c>
      <c r="U15" s="60">
        <v>0</v>
      </c>
      <c r="V15" s="60">
        <v>55000000</v>
      </c>
      <c r="W15" s="60">
        <v>0</v>
      </c>
      <c r="X15" s="60">
        <v>28451847</v>
      </c>
      <c r="Y15" s="60">
        <v>28409709</v>
      </c>
      <c r="Z15" s="60">
        <v>28409709</v>
      </c>
      <c r="AA15" s="60">
        <v>28409709</v>
      </c>
    </row>
    <row r="16" spans="1:27" ht="21" x14ac:dyDescent="0.35">
      <c r="A16" s="57" t="s">
        <v>79</v>
      </c>
      <c r="B16" s="58" t="s">
        <v>80</v>
      </c>
      <c r="C16" s="59" t="s">
        <v>106</v>
      </c>
      <c r="D16" s="57" t="s">
        <v>82</v>
      </c>
      <c r="E16" s="57" t="s">
        <v>93</v>
      </c>
      <c r="F16" s="57" t="s">
        <v>107</v>
      </c>
      <c r="G16" s="57"/>
      <c r="H16" s="57"/>
      <c r="I16" s="57"/>
      <c r="J16" s="57"/>
      <c r="K16" s="57"/>
      <c r="L16" s="57"/>
      <c r="M16" s="57" t="s">
        <v>84</v>
      </c>
      <c r="N16" s="57" t="s">
        <v>85</v>
      </c>
      <c r="O16" s="57" t="s">
        <v>86</v>
      </c>
      <c r="P16" s="58" t="s">
        <v>108</v>
      </c>
      <c r="Q16" s="60">
        <v>167000000</v>
      </c>
      <c r="R16" s="60">
        <v>0</v>
      </c>
      <c r="S16" s="60">
        <v>0</v>
      </c>
      <c r="T16" s="60">
        <v>167000000</v>
      </c>
      <c r="U16" s="60">
        <v>0</v>
      </c>
      <c r="V16" s="60">
        <v>0</v>
      </c>
      <c r="W16" s="60">
        <v>167000000</v>
      </c>
      <c r="X16" s="60">
        <v>0</v>
      </c>
      <c r="Y16" s="60">
        <v>0</v>
      </c>
      <c r="Z16" s="60">
        <v>0</v>
      </c>
      <c r="AA16" s="60">
        <v>0</v>
      </c>
    </row>
    <row r="17" spans="1:27" ht="21" x14ac:dyDescent="0.35">
      <c r="A17" s="57" t="s">
        <v>79</v>
      </c>
      <c r="B17" s="58" t="s">
        <v>80</v>
      </c>
      <c r="C17" s="59" t="s">
        <v>109</v>
      </c>
      <c r="D17" s="57" t="s">
        <v>82</v>
      </c>
      <c r="E17" s="57" t="s">
        <v>110</v>
      </c>
      <c r="F17" s="57" t="s">
        <v>83</v>
      </c>
      <c r="G17" s="57"/>
      <c r="H17" s="57"/>
      <c r="I17" s="57"/>
      <c r="J17" s="57"/>
      <c r="K17" s="57"/>
      <c r="L17" s="57"/>
      <c r="M17" s="57" t="s">
        <v>84</v>
      </c>
      <c r="N17" s="57" t="s">
        <v>85</v>
      </c>
      <c r="O17" s="57" t="s">
        <v>86</v>
      </c>
      <c r="P17" s="58" t="s">
        <v>111</v>
      </c>
      <c r="Q17" s="60">
        <v>75000000</v>
      </c>
      <c r="R17" s="60">
        <v>212521000</v>
      </c>
      <c r="S17" s="60">
        <v>0</v>
      </c>
      <c r="T17" s="60">
        <v>287521000</v>
      </c>
      <c r="U17" s="60">
        <v>0</v>
      </c>
      <c r="V17" s="60">
        <v>0</v>
      </c>
      <c r="W17" s="60">
        <v>287521000</v>
      </c>
      <c r="X17" s="60">
        <v>0</v>
      </c>
      <c r="Y17" s="60">
        <v>0</v>
      </c>
      <c r="Z17" s="60">
        <v>0</v>
      </c>
      <c r="AA17" s="60">
        <v>0</v>
      </c>
    </row>
    <row r="18" spans="1:27" ht="21" x14ac:dyDescent="0.35">
      <c r="A18" s="57" t="s">
        <v>79</v>
      </c>
      <c r="B18" s="58" t="s">
        <v>80</v>
      </c>
      <c r="C18" s="59" t="s">
        <v>112</v>
      </c>
      <c r="D18" s="57" t="s">
        <v>82</v>
      </c>
      <c r="E18" s="57" t="s">
        <v>110</v>
      </c>
      <c r="F18" s="57" t="s">
        <v>96</v>
      </c>
      <c r="G18" s="57" t="s">
        <v>83</v>
      </c>
      <c r="H18" s="57"/>
      <c r="I18" s="57"/>
      <c r="J18" s="57"/>
      <c r="K18" s="57"/>
      <c r="L18" s="57"/>
      <c r="M18" s="57" t="s">
        <v>84</v>
      </c>
      <c r="N18" s="57" t="s">
        <v>85</v>
      </c>
      <c r="O18" s="57" t="s">
        <v>86</v>
      </c>
      <c r="P18" s="58" t="s">
        <v>113</v>
      </c>
      <c r="Q18" s="60">
        <v>156000000</v>
      </c>
      <c r="R18" s="60">
        <v>0</v>
      </c>
      <c r="S18" s="60">
        <v>0</v>
      </c>
      <c r="T18" s="60">
        <v>156000000</v>
      </c>
      <c r="U18" s="60">
        <v>0</v>
      </c>
      <c r="V18" s="60">
        <v>0</v>
      </c>
      <c r="W18" s="60">
        <v>156000000</v>
      </c>
      <c r="X18" s="60">
        <v>0</v>
      </c>
      <c r="Y18" s="60">
        <v>0</v>
      </c>
      <c r="Z18" s="60">
        <v>0</v>
      </c>
      <c r="AA18" s="60">
        <v>0</v>
      </c>
    </row>
    <row r="19" spans="1:27" ht="21" x14ac:dyDescent="0.35">
      <c r="A19" s="57" t="s">
        <v>79</v>
      </c>
      <c r="B19" s="58" t="s">
        <v>80</v>
      </c>
      <c r="C19" s="59" t="s">
        <v>114</v>
      </c>
      <c r="D19" s="57" t="s">
        <v>115</v>
      </c>
      <c r="E19" s="57" t="s">
        <v>107</v>
      </c>
      <c r="F19" s="57" t="s">
        <v>96</v>
      </c>
      <c r="G19" s="57" t="s">
        <v>83</v>
      </c>
      <c r="H19" s="57"/>
      <c r="I19" s="57"/>
      <c r="J19" s="57"/>
      <c r="K19" s="57"/>
      <c r="L19" s="57"/>
      <c r="M19" s="57" t="s">
        <v>84</v>
      </c>
      <c r="N19" s="57" t="s">
        <v>85</v>
      </c>
      <c r="O19" s="57" t="s">
        <v>86</v>
      </c>
      <c r="P19" s="58" t="s">
        <v>116</v>
      </c>
      <c r="Q19" s="60">
        <v>83000000</v>
      </c>
      <c r="R19" s="60">
        <v>0</v>
      </c>
      <c r="S19" s="60">
        <v>0</v>
      </c>
      <c r="T19" s="60">
        <v>83000000</v>
      </c>
      <c r="U19" s="60">
        <v>0</v>
      </c>
      <c r="V19" s="60">
        <v>0</v>
      </c>
      <c r="W19" s="60">
        <v>83000000</v>
      </c>
      <c r="X19" s="60">
        <v>0</v>
      </c>
      <c r="Y19" s="60">
        <v>0</v>
      </c>
      <c r="Z19" s="60">
        <v>0</v>
      </c>
      <c r="AA19" s="60">
        <v>0</v>
      </c>
    </row>
    <row r="20" spans="1:27" ht="52.5" x14ac:dyDescent="0.35">
      <c r="A20" s="57" t="s">
        <v>79</v>
      </c>
      <c r="B20" s="58" t="s">
        <v>80</v>
      </c>
      <c r="C20" s="59" t="s">
        <v>20</v>
      </c>
      <c r="D20" s="57" t="s">
        <v>117</v>
      </c>
      <c r="E20" s="57" t="s">
        <v>118</v>
      </c>
      <c r="F20" s="57" t="s">
        <v>119</v>
      </c>
      <c r="G20" s="57" t="s">
        <v>120</v>
      </c>
      <c r="H20" s="57"/>
      <c r="I20" s="57"/>
      <c r="J20" s="57"/>
      <c r="K20" s="57"/>
      <c r="L20" s="57"/>
      <c r="M20" s="57" t="s">
        <v>84</v>
      </c>
      <c r="N20" s="57" t="s">
        <v>85</v>
      </c>
      <c r="O20" s="57" t="s">
        <v>86</v>
      </c>
      <c r="P20" s="58" t="s">
        <v>21</v>
      </c>
      <c r="Q20" s="60">
        <v>6841799185</v>
      </c>
      <c r="R20" s="60">
        <v>0</v>
      </c>
      <c r="S20" s="60">
        <v>0</v>
      </c>
      <c r="T20" s="60">
        <v>6841799185</v>
      </c>
      <c r="U20" s="60">
        <v>0</v>
      </c>
      <c r="V20" s="60">
        <v>2164346112</v>
      </c>
      <c r="W20" s="60">
        <v>4677453073</v>
      </c>
      <c r="X20" s="60">
        <v>1241555297</v>
      </c>
      <c r="Y20" s="60">
        <v>39034198</v>
      </c>
      <c r="Z20" s="60">
        <v>39034198</v>
      </c>
      <c r="AA20" s="60">
        <v>39034198</v>
      </c>
    </row>
    <row r="21" spans="1:27" ht="42" x14ac:dyDescent="0.35">
      <c r="A21" s="57" t="s">
        <v>79</v>
      </c>
      <c r="B21" s="58" t="s">
        <v>80</v>
      </c>
      <c r="C21" s="59" t="s">
        <v>23</v>
      </c>
      <c r="D21" s="57" t="s">
        <v>117</v>
      </c>
      <c r="E21" s="57" t="s">
        <v>118</v>
      </c>
      <c r="F21" s="57" t="s">
        <v>119</v>
      </c>
      <c r="G21" s="57" t="s">
        <v>121</v>
      </c>
      <c r="H21" s="57"/>
      <c r="I21" s="57"/>
      <c r="J21" s="57"/>
      <c r="K21" s="57"/>
      <c r="L21" s="57"/>
      <c r="M21" s="57" t="s">
        <v>84</v>
      </c>
      <c r="N21" s="57" t="s">
        <v>85</v>
      </c>
      <c r="O21" s="57" t="s">
        <v>86</v>
      </c>
      <c r="P21" s="58" t="s">
        <v>122</v>
      </c>
      <c r="Q21" s="60">
        <v>1991235270</v>
      </c>
      <c r="R21" s="60">
        <v>0</v>
      </c>
      <c r="S21" s="60">
        <v>0</v>
      </c>
      <c r="T21" s="60">
        <v>1991235270</v>
      </c>
      <c r="U21" s="60">
        <v>0</v>
      </c>
      <c r="V21" s="60">
        <v>758865649</v>
      </c>
      <c r="W21" s="60">
        <v>1232369621</v>
      </c>
      <c r="X21" s="60">
        <v>634743899</v>
      </c>
      <c r="Y21" s="60">
        <v>12227558.4</v>
      </c>
      <c r="Z21" s="60">
        <v>12227558.4</v>
      </c>
      <c r="AA21" s="60">
        <v>12227558.4</v>
      </c>
    </row>
    <row r="22" spans="1:27" ht="52.5" x14ac:dyDescent="0.35">
      <c r="A22" s="57" t="s">
        <v>79</v>
      </c>
      <c r="B22" s="58" t="s">
        <v>80</v>
      </c>
      <c r="C22" s="59" t="s">
        <v>26</v>
      </c>
      <c r="D22" s="57" t="s">
        <v>117</v>
      </c>
      <c r="E22" s="57" t="s">
        <v>118</v>
      </c>
      <c r="F22" s="57" t="s">
        <v>119</v>
      </c>
      <c r="G22" s="57" t="s">
        <v>123</v>
      </c>
      <c r="H22" s="57"/>
      <c r="I22" s="57"/>
      <c r="J22" s="57"/>
      <c r="K22" s="57"/>
      <c r="L22" s="57"/>
      <c r="M22" s="57" t="s">
        <v>84</v>
      </c>
      <c r="N22" s="57" t="s">
        <v>85</v>
      </c>
      <c r="O22" s="57" t="s">
        <v>86</v>
      </c>
      <c r="P22" s="58" t="s">
        <v>27</v>
      </c>
      <c r="Q22" s="60">
        <v>2048540226</v>
      </c>
      <c r="R22" s="60">
        <v>0</v>
      </c>
      <c r="S22" s="60">
        <v>0</v>
      </c>
      <c r="T22" s="60">
        <v>2048540226</v>
      </c>
      <c r="U22" s="60">
        <v>0</v>
      </c>
      <c r="V22" s="60">
        <v>602364765</v>
      </c>
      <c r="W22" s="60">
        <v>1446175461</v>
      </c>
      <c r="X22" s="60">
        <v>283725300</v>
      </c>
      <c r="Y22" s="60">
        <v>706041</v>
      </c>
      <c r="Z22" s="60">
        <v>706041</v>
      </c>
      <c r="AA22" s="60">
        <v>706041</v>
      </c>
    </row>
    <row r="23" spans="1:27" ht="42" x14ac:dyDescent="0.35">
      <c r="A23" s="57" t="s">
        <v>79</v>
      </c>
      <c r="B23" s="58" t="s">
        <v>80</v>
      </c>
      <c r="C23" s="59" t="s">
        <v>28</v>
      </c>
      <c r="D23" s="57" t="s">
        <v>117</v>
      </c>
      <c r="E23" s="57" t="s">
        <v>118</v>
      </c>
      <c r="F23" s="57" t="s">
        <v>119</v>
      </c>
      <c r="G23" s="57" t="s">
        <v>124</v>
      </c>
      <c r="H23" s="57"/>
      <c r="I23" s="57"/>
      <c r="J23" s="57"/>
      <c r="K23" s="57"/>
      <c r="L23" s="57"/>
      <c r="M23" s="57" t="s">
        <v>84</v>
      </c>
      <c r="N23" s="57" t="s">
        <v>85</v>
      </c>
      <c r="O23" s="57" t="s">
        <v>86</v>
      </c>
      <c r="P23" s="58" t="s">
        <v>29</v>
      </c>
      <c r="Q23" s="60">
        <v>2018457000</v>
      </c>
      <c r="R23" s="60">
        <v>0</v>
      </c>
      <c r="S23" s="60">
        <v>0</v>
      </c>
      <c r="T23" s="60">
        <v>2018457000</v>
      </c>
      <c r="U23" s="60">
        <v>0</v>
      </c>
      <c r="V23" s="60">
        <v>454124000</v>
      </c>
      <c r="W23" s="60">
        <v>1564333000</v>
      </c>
      <c r="X23" s="60">
        <v>188404000</v>
      </c>
      <c r="Y23" s="60">
        <v>3295800</v>
      </c>
      <c r="Z23" s="60">
        <v>3295800</v>
      </c>
      <c r="AA23" s="60">
        <v>3295800</v>
      </c>
    </row>
    <row r="24" spans="1:27" ht="42" x14ac:dyDescent="0.35">
      <c r="A24" s="57" t="s">
        <v>79</v>
      </c>
      <c r="B24" s="58" t="s">
        <v>80</v>
      </c>
      <c r="C24" s="59" t="s">
        <v>30</v>
      </c>
      <c r="D24" s="57" t="s">
        <v>117</v>
      </c>
      <c r="E24" s="57" t="s">
        <v>118</v>
      </c>
      <c r="F24" s="57" t="s">
        <v>119</v>
      </c>
      <c r="G24" s="57" t="s">
        <v>125</v>
      </c>
      <c r="H24" s="57"/>
      <c r="I24" s="57"/>
      <c r="J24" s="57"/>
      <c r="K24" s="57"/>
      <c r="L24" s="57"/>
      <c r="M24" s="57" t="s">
        <v>84</v>
      </c>
      <c r="N24" s="57" t="s">
        <v>85</v>
      </c>
      <c r="O24" s="57" t="s">
        <v>86</v>
      </c>
      <c r="P24" s="58" t="s">
        <v>31</v>
      </c>
      <c r="Q24" s="60">
        <v>3518768990</v>
      </c>
      <c r="R24" s="60">
        <v>0</v>
      </c>
      <c r="S24" s="60">
        <v>0</v>
      </c>
      <c r="T24" s="60">
        <v>3518768990</v>
      </c>
      <c r="U24" s="60">
        <v>0</v>
      </c>
      <c r="V24" s="60">
        <v>584438052</v>
      </c>
      <c r="W24" s="60">
        <v>2934330938</v>
      </c>
      <c r="X24" s="60">
        <v>447503618</v>
      </c>
      <c r="Y24" s="60">
        <v>17313897</v>
      </c>
      <c r="Z24" s="60">
        <v>17313897</v>
      </c>
      <c r="AA24" s="60">
        <v>17313897</v>
      </c>
    </row>
    <row r="25" spans="1:27" ht="31.5" x14ac:dyDescent="0.35">
      <c r="A25" s="57" t="s">
        <v>79</v>
      </c>
      <c r="B25" s="58" t="s">
        <v>80</v>
      </c>
      <c r="C25" s="59" t="s">
        <v>33</v>
      </c>
      <c r="D25" s="57" t="s">
        <v>117</v>
      </c>
      <c r="E25" s="57" t="s">
        <v>126</v>
      </c>
      <c r="F25" s="57" t="s">
        <v>119</v>
      </c>
      <c r="G25" s="57" t="s">
        <v>120</v>
      </c>
      <c r="H25" s="57"/>
      <c r="I25" s="57"/>
      <c r="J25" s="57"/>
      <c r="K25" s="57"/>
      <c r="L25" s="57"/>
      <c r="M25" s="57" t="s">
        <v>84</v>
      </c>
      <c r="N25" s="57" t="s">
        <v>85</v>
      </c>
      <c r="O25" s="57" t="s">
        <v>86</v>
      </c>
      <c r="P25" s="58" t="s">
        <v>34</v>
      </c>
      <c r="Q25" s="60">
        <v>2164000000</v>
      </c>
      <c r="R25" s="60">
        <v>0</v>
      </c>
      <c r="S25" s="60">
        <v>0</v>
      </c>
      <c r="T25" s="60">
        <v>2164000000</v>
      </c>
      <c r="U25" s="60">
        <v>0</v>
      </c>
      <c r="V25" s="60">
        <v>1590799915</v>
      </c>
      <c r="W25" s="60">
        <v>573200085</v>
      </c>
      <c r="X25" s="60">
        <v>1089806517</v>
      </c>
      <c r="Y25" s="60">
        <v>48074221</v>
      </c>
      <c r="Z25" s="60">
        <v>48074221</v>
      </c>
      <c r="AA25" s="60">
        <v>48074221</v>
      </c>
    </row>
    <row r="26" spans="1:27" ht="31.5" x14ac:dyDescent="0.35">
      <c r="A26" s="57" t="s">
        <v>79</v>
      </c>
      <c r="B26" s="58" t="s">
        <v>80</v>
      </c>
      <c r="C26" s="59" t="s">
        <v>36</v>
      </c>
      <c r="D26" s="57" t="s">
        <v>117</v>
      </c>
      <c r="E26" s="57" t="s">
        <v>126</v>
      </c>
      <c r="F26" s="57" t="s">
        <v>119</v>
      </c>
      <c r="G26" s="57" t="s">
        <v>121</v>
      </c>
      <c r="H26" s="57"/>
      <c r="I26" s="57"/>
      <c r="J26" s="57"/>
      <c r="K26" s="57"/>
      <c r="L26" s="57"/>
      <c r="M26" s="57" t="s">
        <v>84</v>
      </c>
      <c r="N26" s="57" t="s">
        <v>85</v>
      </c>
      <c r="O26" s="57" t="s">
        <v>86</v>
      </c>
      <c r="P26" s="58" t="s">
        <v>37</v>
      </c>
      <c r="Q26" s="60">
        <v>4914758683</v>
      </c>
      <c r="R26" s="60">
        <v>0</v>
      </c>
      <c r="S26" s="60">
        <v>0</v>
      </c>
      <c r="T26" s="60">
        <v>4914758683</v>
      </c>
      <c r="U26" s="60">
        <v>0</v>
      </c>
      <c r="V26" s="60">
        <v>963280327</v>
      </c>
      <c r="W26" s="60">
        <v>3951478356</v>
      </c>
      <c r="X26" s="60">
        <v>577492021</v>
      </c>
      <c r="Y26" s="60">
        <v>34608497.460000001</v>
      </c>
      <c r="Z26" s="60">
        <v>34608497.460000001</v>
      </c>
      <c r="AA26" s="60">
        <v>34608497.460000001</v>
      </c>
    </row>
    <row r="27" spans="1:27" ht="31.5" x14ac:dyDescent="0.35">
      <c r="A27" s="57" t="s">
        <v>79</v>
      </c>
      <c r="B27" s="58" t="s">
        <v>80</v>
      </c>
      <c r="C27" s="59" t="s">
        <v>39</v>
      </c>
      <c r="D27" s="57" t="s">
        <v>117</v>
      </c>
      <c r="E27" s="57" t="s">
        <v>126</v>
      </c>
      <c r="F27" s="57" t="s">
        <v>119</v>
      </c>
      <c r="G27" s="57" t="s">
        <v>123</v>
      </c>
      <c r="H27" s="57"/>
      <c r="I27" s="57"/>
      <c r="J27" s="57"/>
      <c r="K27" s="57"/>
      <c r="L27" s="57"/>
      <c r="M27" s="57" t="s">
        <v>84</v>
      </c>
      <c r="N27" s="57" t="s">
        <v>85</v>
      </c>
      <c r="O27" s="57" t="s">
        <v>86</v>
      </c>
      <c r="P27" s="58" t="s">
        <v>40</v>
      </c>
      <c r="Q27" s="60">
        <v>1270000000</v>
      </c>
      <c r="R27" s="60">
        <v>0</v>
      </c>
      <c r="S27" s="60">
        <v>0</v>
      </c>
      <c r="T27" s="60">
        <v>1270000000</v>
      </c>
      <c r="U27" s="60">
        <v>0</v>
      </c>
      <c r="V27" s="60">
        <v>251488814</v>
      </c>
      <c r="W27" s="60">
        <v>1018511186</v>
      </c>
      <c r="X27" s="60">
        <v>200888812</v>
      </c>
      <c r="Y27" s="60">
        <v>2804794</v>
      </c>
      <c r="Z27" s="60">
        <v>2804794</v>
      </c>
      <c r="AA27" s="60">
        <v>2804794</v>
      </c>
    </row>
    <row r="28" spans="1:27" ht="31.5" x14ac:dyDescent="0.35">
      <c r="A28" s="57" t="s">
        <v>79</v>
      </c>
      <c r="B28" s="58" t="s">
        <v>80</v>
      </c>
      <c r="C28" s="59" t="s">
        <v>41</v>
      </c>
      <c r="D28" s="57" t="s">
        <v>117</v>
      </c>
      <c r="E28" s="57" t="s">
        <v>126</v>
      </c>
      <c r="F28" s="57" t="s">
        <v>119</v>
      </c>
      <c r="G28" s="57" t="s">
        <v>124</v>
      </c>
      <c r="H28" s="57" t="s">
        <v>49</v>
      </c>
      <c r="I28" s="57" t="s">
        <v>49</v>
      </c>
      <c r="J28" s="57" t="s">
        <v>49</v>
      </c>
      <c r="K28" s="57" t="s">
        <v>49</v>
      </c>
      <c r="L28" s="57" t="s">
        <v>49</v>
      </c>
      <c r="M28" s="57" t="s">
        <v>84</v>
      </c>
      <c r="N28" s="57" t="s">
        <v>85</v>
      </c>
      <c r="O28" s="57" t="s">
        <v>86</v>
      </c>
      <c r="P28" s="58" t="s">
        <v>42</v>
      </c>
      <c r="Q28" s="60">
        <v>4855922430</v>
      </c>
      <c r="R28" s="60">
        <v>0</v>
      </c>
      <c r="S28" s="60">
        <v>0</v>
      </c>
      <c r="T28" s="60">
        <v>4855922430</v>
      </c>
      <c r="U28" s="60">
        <v>0</v>
      </c>
      <c r="V28" s="60">
        <v>1508849178</v>
      </c>
      <c r="W28" s="60">
        <v>3347073252</v>
      </c>
      <c r="X28" s="60">
        <v>1475200550</v>
      </c>
      <c r="Y28" s="60">
        <v>1439428221</v>
      </c>
      <c r="Z28" s="60">
        <v>1439428221</v>
      </c>
      <c r="AA28" s="60">
        <v>1439428221</v>
      </c>
    </row>
    <row r="29" spans="1:27" ht="31.5" x14ac:dyDescent="0.35">
      <c r="A29" s="57" t="s">
        <v>79</v>
      </c>
      <c r="B29" s="58" t="s">
        <v>80</v>
      </c>
      <c r="C29" s="59" t="s">
        <v>41</v>
      </c>
      <c r="D29" s="57" t="s">
        <v>117</v>
      </c>
      <c r="E29" s="57" t="s">
        <v>126</v>
      </c>
      <c r="F29" s="57" t="s">
        <v>119</v>
      </c>
      <c r="G29" s="57" t="s">
        <v>124</v>
      </c>
      <c r="H29" s="57" t="s">
        <v>49</v>
      </c>
      <c r="I29" s="57" t="s">
        <v>49</v>
      </c>
      <c r="J29" s="57" t="s">
        <v>49</v>
      </c>
      <c r="K29" s="57" t="s">
        <v>49</v>
      </c>
      <c r="L29" s="57" t="s">
        <v>49</v>
      </c>
      <c r="M29" s="57" t="s">
        <v>84</v>
      </c>
      <c r="N29" s="57" t="s">
        <v>88</v>
      </c>
      <c r="O29" s="57" t="s">
        <v>86</v>
      </c>
      <c r="P29" s="58" t="s">
        <v>42</v>
      </c>
      <c r="Q29" s="60">
        <v>15056837950</v>
      </c>
      <c r="R29" s="60">
        <v>0</v>
      </c>
      <c r="S29" s="60">
        <v>0</v>
      </c>
      <c r="T29" s="60">
        <v>15056837950</v>
      </c>
      <c r="U29" s="60">
        <v>0</v>
      </c>
      <c r="V29" s="60">
        <v>15056837950</v>
      </c>
      <c r="W29" s="60">
        <v>0</v>
      </c>
      <c r="X29" s="60">
        <v>15056837950</v>
      </c>
      <c r="Y29" s="60">
        <v>15056837950</v>
      </c>
      <c r="Z29" s="60">
        <v>15056837950</v>
      </c>
      <c r="AA29" s="60">
        <v>15056837950</v>
      </c>
    </row>
    <row r="30" spans="1:27" x14ac:dyDescent="0.35">
      <c r="A30" s="57" t="s">
        <v>49</v>
      </c>
      <c r="B30" s="58" t="s">
        <v>49</v>
      </c>
      <c r="C30" s="59" t="s">
        <v>49</v>
      </c>
      <c r="D30" s="57" t="s">
        <v>49</v>
      </c>
      <c r="E30" s="57" t="s">
        <v>49</v>
      </c>
      <c r="F30" s="57" t="s">
        <v>49</v>
      </c>
      <c r="G30" s="57" t="s">
        <v>49</v>
      </c>
      <c r="H30" s="57" t="s">
        <v>49</v>
      </c>
      <c r="I30" s="57" t="s">
        <v>49</v>
      </c>
      <c r="J30" s="57" t="s">
        <v>49</v>
      </c>
      <c r="K30" s="57" t="s">
        <v>49</v>
      </c>
      <c r="L30" s="57" t="s">
        <v>49</v>
      </c>
      <c r="M30" s="57" t="s">
        <v>49</v>
      </c>
      <c r="N30" s="57" t="s">
        <v>49</v>
      </c>
      <c r="O30" s="57" t="s">
        <v>49</v>
      </c>
      <c r="P30" s="58" t="s">
        <v>49</v>
      </c>
      <c r="Q30" s="60">
        <v>64726319734</v>
      </c>
      <c r="R30" s="60">
        <v>848600000</v>
      </c>
      <c r="S30" s="60">
        <v>848600000</v>
      </c>
      <c r="T30" s="60">
        <v>64726319734</v>
      </c>
      <c r="U30" s="60">
        <v>1350400000</v>
      </c>
      <c r="V30" s="60">
        <v>36992604148</v>
      </c>
      <c r="W30" s="60">
        <v>26383315586</v>
      </c>
      <c r="X30" s="60">
        <v>23744258977</v>
      </c>
      <c r="Y30" s="60">
        <v>18792885763.130001</v>
      </c>
      <c r="Z30" s="60">
        <v>18791924211.060001</v>
      </c>
      <c r="AA30" s="60">
        <v>18791924211.060001</v>
      </c>
    </row>
    <row r="31" spans="1:27" x14ac:dyDescent="0.35">
      <c r="A31" s="57" t="s">
        <v>49</v>
      </c>
      <c r="B31" s="61" t="s">
        <v>49</v>
      </c>
      <c r="C31" s="59" t="s">
        <v>49</v>
      </c>
      <c r="D31" s="57" t="s">
        <v>49</v>
      </c>
      <c r="E31" s="57" t="s">
        <v>49</v>
      </c>
      <c r="F31" s="57" t="s">
        <v>49</v>
      </c>
      <c r="G31" s="57" t="s">
        <v>49</v>
      </c>
      <c r="H31" s="57" t="s">
        <v>49</v>
      </c>
      <c r="I31" s="57" t="s">
        <v>49</v>
      </c>
      <c r="J31" s="57" t="s">
        <v>49</v>
      </c>
      <c r="K31" s="57" t="s">
        <v>49</v>
      </c>
      <c r="L31" s="57" t="s">
        <v>49</v>
      </c>
      <c r="M31" s="57" t="s">
        <v>49</v>
      </c>
      <c r="N31" s="57" t="s">
        <v>49</v>
      </c>
      <c r="O31" s="57" t="s">
        <v>49</v>
      </c>
      <c r="P31" s="58" t="s">
        <v>49</v>
      </c>
      <c r="Q31" s="62" t="s">
        <v>49</v>
      </c>
      <c r="R31" s="62" t="s">
        <v>49</v>
      </c>
      <c r="S31" s="62" t="s">
        <v>49</v>
      </c>
      <c r="T31" s="62" t="s">
        <v>49</v>
      </c>
      <c r="U31" s="62" t="s">
        <v>49</v>
      </c>
      <c r="V31" s="62" t="s">
        <v>49</v>
      </c>
      <c r="W31" s="62" t="s">
        <v>49</v>
      </c>
      <c r="X31" s="62" t="s">
        <v>49</v>
      </c>
      <c r="Y31" s="62" t="s">
        <v>49</v>
      </c>
      <c r="Z31" s="62" t="s">
        <v>49</v>
      </c>
      <c r="AA31" s="62" t="s">
        <v>49</v>
      </c>
    </row>
    <row r="32" spans="1:27" ht="0" hidden="1" customHeight="1" x14ac:dyDescent="0.35"/>
    <row r="33" s="56" customFormat="1" ht="34" customHeight="1" x14ac:dyDescent="0.35"/>
    <row r="34" s="56" customFormat="1" x14ac:dyDescent="0.35"/>
    <row r="35" s="56" customFormat="1" x14ac:dyDescent="0.35"/>
    <row r="36" s="56" customFormat="1" x14ac:dyDescent="0.35"/>
    <row r="37" s="56" customFormat="1" x14ac:dyDescent="0.35"/>
    <row r="38" s="56" customFormat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12"/>
  <sheetViews>
    <sheetView workbookViewId="0">
      <selection activeCell="E3" sqref="E3"/>
    </sheetView>
  </sheetViews>
  <sheetFormatPr baseColWidth="10" defaultColWidth="11.453125" defaultRowHeight="11.5" x14ac:dyDescent="0.25"/>
  <cols>
    <col min="1" max="1" width="11.453125" style="21"/>
    <col min="2" max="2" width="16.7265625" style="21" customWidth="1"/>
    <col min="3" max="3" width="14.54296875" style="21" customWidth="1"/>
    <col min="4" max="4" width="15.1796875" style="21" customWidth="1"/>
    <col min="5" max="5" width="11.453125" style="21"/>
    <col min="6" max="6" width="16.81640625" style="21" customWidth="1"/>
    <col min="7" max="7" width="14.08984375" style="21" bestFit="1" customWidth="1"/>
    <col min="8" max="8" width="14.26953125" style="21" customWidth="1"/>
    <col min="9" max="9" width="11.453125" style="21"/>
    <col min="10" max="10" width="14.453125" style="21" bestFit="1" customWidth="1"/>
    <col min="11" max="16384" width="11.453125" style="21"/>
  </cols>
  <sheetData>
    <row r="2" spans="2:11" ht="22.5" customHeight="1" x14ac:dyDescent="0.25">
      <c r="B2" s="73" t="s">
        <v>47</v>
      </c>
      <c r="C2" s="74"/>
      <c r="D2" s="74"/>
      <c r="E2" s="74"/>
      <c r="F2" s="74"/>
      <c r="G2" s="74"/>
      <c r="H2" s="74"/>
      <c r="I2" s="74"/>
      <c r="J2" s="74"/>
      <c r="K2" s="75"/>
    </row>
    <row r="3" spans="2:11" ht="23" x14ac:dyDescent="0.25">
      <c r="B3" s="43" t="s">
        <v>129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</row>
    <row r="4" spans="2:11" x14ac:dyDescent="0.25">
      <c r="B4" s="44" t="s">
        <v>43</v>
      </c>
      <c r="C4" s="45">
        <f>+[1]FUNCIONAMIENTO!B8</f>
        <v>19963000000</v>
      </c>
      <c r="D4" s="45">
        <v>13057209386</v>
      </c>
      <c r="E4" s="33">
        <f>D4/C4</f>
        <v>0.65407049972449027</v>
      </c>
      <c r="F4" s="45">
        <v>2548101013</v>
      </c>
      <c r="G4" s="14">
        <f>+F4/C4</f>
        <v>0.12764118684566447</v>
      </c>
      <c r="H4" s="45">
        <v>2138554585.27</v>
      </c>
      <c r="I4" s="14">
        <f t="shared" ref="I4:I6" si="0">H4/C4</f>
        <v>0.10712591220107198</v>
      </c>
      <c r="J4" s="45">
        <v>2137593033.2</v>
      </c>
      <c r="K4" s="14">
        <f>+J4/C4</f>
        <v>0.10707774548915494</v>
      </c>
    </row>
    <row r="5" spans="2:11" ht="23" x14ac:dyDescent="0.25">
      <c r="B5" s="46" t="s">
        <v>44</v>
      </c>
      <c r="C5" s="45">
        <f>+'[1]SERV DEUDA PÚB'!B5</f>
        <v>83000000</v>
      </c>
      <c r="D5" s="45">
        <v>0</v>
      </c>
      <c r="E5" s="33">
        <f>D5/C5</f>
        <v>0</v>
      </c>
      <c r="F5" s="45">
        <v>0</v>
      </c>
      <c r="G5" s="14">
        <f>+F5/C5</f>
        <v>0</v>
      </c>
      <c r="H5" s="45">
        <v>0</v>
      </c>
      <c r="I5" s="14">
        <f t="shared" si="0"/>
        <v>0</v>
      </c>
      <c r="J5" s="45">
        <v>0</v>
      </c>
      <c r="K5" s="14">
        <v>0</v>
      </c>
    </row>
    <row r="6" spans="2:11" x14ac:dyDescent="0.25">
      <c r="B6" s="44" t="s">
        <v>45</v>
      </c>
      <c r="C6" s="45">
        <f>+[1]INVERSIÓN!D13</f>
        <v>44680319734</v>
      </c>
      <c r="D6" s="47">
        <v>23935394762</v>
      </c>
      <c r="E6" s="33">
        <f>D6/C6</f>
        <v>0.53570330079321449</v>
      </c>
      <c r="F6" s="47">
        <v>21196157964</v>
      </c>
      <c r="G6" s="14">
        <f>+F6/C6</f>
        <v>0.47439584340911822</v>
      </c>
      <c r="H6" s="47">
        <v>16654331177.860001</v>
      </c>
      <c r="I6" s="14">
        <f t="shared" si="0"/>
        <v>0.37274422557873277</v>
      </c>
      <c r="J6" s="47">
        <v>16654331177.860001</v>
      </c>
      <c r="K6" s="14">
        <f>+J6/C6</f>
        <v>0.37274422557873277</v>
      </c>
    </row>
    <row r="7" spans="2:11" x14ac:dyDescent="0.25">
      <c r="B7" s="44" t="s">
        <v>46</v>
      </c>
      <c r="C7" s="45">
        <f>SUM(C4:C6)</f>
        <v>64726319734</v>
      </c>
      <c r="D7" s="48">
        <f>SUM(D4:D6)</f>
        <v>36992604148</v>
      </c>
      <c r="E7" s="49">
        <f>D7/C7</f>
        <v>0.57152336638364754</v>
      </c>
      <c r="F7" s="48">
        <f>SUM(F4:F6)</f>
        <v>23744258977</v>
      </c>
      <c r="G7" s="49">
        <f>+F7/C7</f>
        <v>0.36684086279862149</v>
      </c>
      <c r="H7" s="45">
        <f>SUM(H4:H6)</f>
        <v>18792885763.130001</v>
      </c>
      <c r="I7" s="49">
        <f>H7/C7</f>
        <v>0.29034380203233323</v>
      </c>
      <c r="J7" s="48">
        <f>SUM(J4:J6)</f>
        <v>18791924211.060001</v>
      </c>
      <c r="K7" s="49">
        <f>+J7/C7</f>
        <v>0.29032894637432655</v>
      </c>
    </row>
    <row r="9" spans="2:11" x14ac:dyDescent="0.25">
      <c r="F9" s="50"/>
    </row>
    <row r="10" spans="2:11" x14ac:dyDescent="0.25">
      <c r="C10" s="51"/>
    </row>
    <row r="11" spans="2:11" x14ac:dyDescent="0.25">
      <c r="C11" s="51"/>
      <c r="D11" s="52"/>
      <c r="F11" s="51"/>
    </row>
    <row r="12" spans="2:11" x14ac:dyDescent="0.25">
      <c r="F12" s="51"/>
      <c r="G12" s="53"/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FUNCIONAMIENTO</vt:lpstr>
      <vt:lpstr>SERV.DEUDA.PUBL</vt:lpstr>
      <vt:lpstr>INVERSION</vt:lpstr>
      <vt:lpstr>EJECUCION POR RUBROS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Henry Andres Naranjo</cp:lastModifiedBy>
  <dcterms:created xsi:type="dcterms:W3CDTF">2023-02-08T16:30:43Z</dcterms:created>
  <dcterms:modified xsi:type="dcterms:W3CDTF">2023-03-02T18:23:02Z</dcterms:modified>
</cp:coreProperties>
</file>