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noMakro\Downloads\"/>
    </mc:Choice>
  </mc:AlternateContent>
  <bookViews>
    <workbookView xWindow="0" yWindow="0" windowWidth="20490" windowHeight="7155" firstSheet="2" activeTab="2"/>
  </bookViews>
  <sheets>
    <sheet name="Desempeño por dependencia" sheetId="1" r:id="rId1"/>
    <sheet name="Hoja2" sheetId="2" state="hidden" r:id="rId2"/>
    <sheet name="Tablero Indicadores de Gestión" sheetId="3" r:id="rId3"/>
    <sheet name="Estratégicos" sheetId="4" r:id="rId4"/>
    <sheet name="Misionales" sheetId="5" r:id="rId5"/>
    <sheet name="De Apoyo" sheetId="6" r:id="rId6"/>
    <sheet name="De Evaluación" sheetId="7" r:id="rId7"/>
    <sheet name="Desempeño consolidado" sheetId="8" r:id="rId8"/>
    <sheet name="Control de cambios" sheetId="9" r:id="rId9"/>
  </sheets>
  <definedNames>
    <definedName name="_xlnm._FilterDatabase" localSheetId="5" hidden="1">'De Apoyo'!$A$5:$AO$34</definedName>
    <definedName name="_xlnm._FilterDatabase" localSheetId="6" hidden="1">'De Evaluación'!$A$5:$AO$33</definedName>
    <definedName name="_xlnm._FilterDatabase" localSheetId="3" hidden="1">Estratégicos!$B$4:$W$4</definedName>
    <definedName name="_xlnm._FilterDatabase" localSheetId="4" hidden="1">Misionales!$A$5:$BH$22</definedName>
  </definedNames>
  <calcPr calcId="152511"/>
  <extLst>
    <ext uri="GoogleSheetsCustomDataVersion2">
      <go:sheetsCustomData xmlns:go="http://customooxmlschemas.google.com/" r:id="rId13" roundtripDataChecksum="rNw8xA8rPhChT9CkOMcwWFKWKEc+tff6Z8/3HJ6wOM0="/>
    </ext>
  </extLst>
</workbook>
</file>

<file path=xl/calcChain.xml><?xml version="1.0" encoding="utf-8"?>
<calcChain xmlns="http://schemas.openxmlformats.org/spreadsheetml/2006/main">
  <c r="AL32" i="7" l="1"/>
  <c r="AL7" i="6" l="1"/>
  <c r="AL6" i="6"/>
  <c r="AN6" i="6"/>
  <c r="C4" i="1" l="1"/>
  <c r="AN11" i="6"/>
  <c r="F16" i="8" s="1"/>
  <c r="AL11" i="6"/>
  <c r="AL12" i="6"/>
  <c r="AN15" i="5"/>
  <c r="AL13" i="5"/>
  <c r="AN13" i="5" s="1"/>
  <c r="AL16" i="6"/>
  <c r="AN20" i="4"/>
  <c r="AL20" i="4"/>
  <c r="I13" i="8"/>
  <c r="H26" i="8"/>
  <c r="E26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26" i="8" s="1"/>
  <c r="AN32" i="7"/>
  <c r="AL31" i="7"/>
  <c r="AN31" i="7" s="1"/>
  <c r="AL30" i="7"/>
  <c r="AN30" i="7" s="1"/>
  <c r="AL29" i="7"/>
  <c r="AN29" i="7" s="1"/>
  <c r="AL26" i="7"/>
  <c r="AN26" i="7" s="1"/>
  <c r="AL25" i="7"/>
  <c r="AN25" i="7" s="1"/>
  <c r="AL24" i="7"/>
  <c r="AN24" i="7" s="1"/>
  <c r="AL23" i="7"/>
  <c r="AL22" i="7"/>
  <c r="AL21" i="7"/>
  <c r="AN21" i="7" s="1"/>
  <c r="AL20" i="7"/>
  <c r="AN20" i="7" s="1"/>
  <c r="AL19" i="7"/>
  <c r="AN18" i="7"/>
  <c r="AL18" i="7"/>
  <c r="AL17" i="7"/>
  <c r="AN17" i="7" s="1"/>
  <c r="AN16" i="7"/>
  <c r="AL16" i="7"/>
  <c r="AN15" i="7"/>
  <c r="AL15" i="7"/>
  <c r="AL14" i="7"/>
  <c r="AN14" i="7" s="1"/>
  <c r="AN13" i="7"/>
  <c r="AL13" i="7"/>
  <c r="AN11" i="7"/>
  <c r="AL11" i="7"/>
  <c r="AL10" i="7"/>
  <c r="AN10" i="7" s="1"/>
  <c r="AN9" i="7"/>
  <c r="AL9" i="7"/>
  <c r="AN8" i="7"/>
  <c r="AL8" i="7"/>
  <c r="AL7" i="7"/>
  <c r="AN7" i="7" s="1"/>
  <c r="F23" i="8" s="1"/>
  <c r="F22" i="3" s="1"/>
  <c r="AN6" i="7"/>
  <c r="F22" i="8" s="1"/>
  <c r="K22" i="3" s="1"/>
  <c r="AL6" i="7"/>
  <c r="AN34" i="6"/>
  <c r="AL34" i="6"/>
  <c r="AN33" i="6"/>
  <c r="F21" i="8" s="1"/>
  <c r="I19" i="3" s="1"/>
  <c r="AL33" i="6"/>
  <c r="AN32" i="6"/>
  <c r="I20" i="8" s="1"/>
  <c r="AL32" i="6"/>
  <c r="AN31" i="6"/>
  <c r="AL31" i="6"/>
  <c r="AN30" i="6"/>
  <c r="F20" i="8" s="1"/>
  <c r="K17" i="3" s="1"/>
  <c r="AL30" i="6"/>
  <c r="AL29" i="6"/>
  <c r="AN29" i="6" s="1"/>
  <c r="AL28" i="6"/>
  <c r="AN28" i="6" s="1"/>
  <c r="AL27" i="6"/>
  <c r="AL26" i="6"/>
  <c r="AN26" i="6" s="1"/>
  <c r="AL25" i="6"/>
  <c r="AN25" i="6" s="1"/>
  <c r="AL24" i="6"/>
  <c r="AN24" i="6" s="1"/>
  <c r="AL23" i="6"/>
  <c r="AN23" i="6" s="1"/>
  <c r="AL22" i="6"/>
  <c r="AN22" i="6" s="1"/>
  <c r="F19" i="8" s="1"/>
  <c r="K15" i="3" s="1"/>
  <c r="AL21" i="6"/>
  <c r="AN21" i="6" s="1"/>
  <c r="AL20" i="6"/>
  <c r="AN20" i="6" s="1"/>
  <c r="I18" i="8" s="1"/>
  <c r="AL19" i="6"/>
  <c r="AN19" i="6" s="1"/>
  <c r="F18" i="8" s="1"/>
  <c r="K13" i="3" s="1"/>
  <c r="AL18" i="6"/>
  <c r="AN18" i="6" s="1"/>
  <c r="AL17" i="6"/>
  <c r="AN17" i="6" s="1"/>
  <c r="AL15" i="6"/>
  <c r="AN15" i="6" s="1"/>
  <c r="F17" i="8" s="1"/>
  <c r="AL14" i="6"/>
  <c r="AN14" i="6" s="1"/>
  <c r="AL13" i="6"/>
  <c r="AN13" i="6" s="1"/>
  <c r="AN12" i="6"/>
  <c r="AL10" i="6"/>
  <c r="AN9" i="6"/>
  <c r="AL9" i="6"/>
  <c r="AN8" i="6"/>
  <c r="I15" i="8" s="1"/>
  <c r="AL8" i="6"/>
  <c r="AN7" i="6"/>
  <c r="AN22" i="5"/>
  <c r="AL22" i="5"/>
  <c r="AN21" i="5"/>
  <c r="AL21" i="5"/>
  <c r="AL20" i="5"/>
  <c r="AN20" i="5" s="1"/>
  <c r="AN19" i="5"/>
  <c r="AL19" i="5"/>
  <c r="AN18" i="5"/>
  <c r="AL18" i="5"/>
  <c r="AL17" i="5"/>
  <c r="AN17" i="5" s="1"/>
  <c r="AN16" i="5"/>
  <c r="AL16" i="5"/>
  <c r="AL14" i="5"/>
  <c r="AN14" i="5" s="1"/>
  <c r="AL12" i="5"/>
  <c r="AN12" i="5" s="1"/>
  <c r="AL11" i="5"/>
  <c r="AN11" i="5" s="1"/>
  <c r="AL10" i="5"/>
  <c r="AN10" i="5" s="1"/>
  <c r="AL9" i="5"/>
  <c r="AN9" i="5" s="1"/>
  <c r="AL8" i="5"/>
  <c r="AN8" i="5" s="1"/>
  <c r="AL7" i="5"/>
  <c r="AL6" i="5"/>
  <c r="AN6" i="5" s="1"/>
  <c r="AN19" i="4"/>
  <c r="F13" i="8" s="1"/>
  <c r="AL19" i="4"/>
  <c r="AN18" i="4"/>
  <c r="F12" i="8" s="1"/>
  <c r="K5" i="3" s="1"/>
  <c r="AL18" i="4"/>
  <c r="AN17" i="4"/>
  <c r="AL17" i="4"/>
  <c r="AN16" i="4"/>
  <c r="AL16" i="4"/>
  <c r="AN15" i="4"/>
  <c r="AL15" i="4"/>
  <c r="AN14" i="4"/>
  <c r="AL14" i="4"/>
  <c r="AL13" i="4"/>
  <c r="AN13" i="4" s="1"/>
  <c r="I11" i="8" s="1"/>
  <c r="AN12" i="4"/>
  <c r="AL12" i="4"/>
  <c r="AN11" i="4"/>
  <c r="F11" i="8" s="1"/>
  <c r="F7" i="3" s="1"/>
  <c r="AL11" i="4"/>
  <c r="AN10" i="4"/>
  <c r="AL10" i="4"/>
  <c r="AN9" i="4"/>
  <c r="AL9" i="4"/>
  <c r="AN8" i="4"/>
  <c r="I10" i="8" s="1"/>
  <c r="AL6" i="4"/>
  <c r="AN6" i="4" s="1"/>
  <c r="F10" i="8" s="1"/>
  <c r="B9" i="1"/>
  <c r="B8" i="1"/>
  <c r="B7" i="1"/>
  <c r="B6" i="1"/>
  <c r="B3" i="1"/>
  <c r="B11" i="1" s="1"/>
  <c r="I14" i="8" l="1"/>
  <c r="I19" i="8"/>
  <c r="I24" i="8"/>
  <c r="F24" i="8"/>
  <c r="I24" i="3" s="1"/>
  <c r="I17" i="8"/>
  <c r="F17" i="3"/>
  <c r="C8" i="1"/>
  <c r="F15" i="3"/>
  <c r="F15" i="8"/>
  <c r="F13" i="3" s="1"/>
  <c r="F14" i="8"/>
  <c r="C5" i="1" s="1"/>
  <c r="F5" i="3"/>
  <c r="K7" i="3"/>
  <c r="C3" i="1"/>
  <c r="I16" i="8"/>
  <c r="C7" i="1" l="1"/>
  <c r="C6" i="1"/>
  <c r="F26" i="8"/>
  <c r="C9" i="1" s="1"/>
  <c r="I10" i="3"/>
  <c r="C11" i="1" l="1"/>
</calcChain>
</file>

<file path=xl/sharedStrings.xml><?xml version="1.0" encoding="utf-8"?>
<sst xmlns="http://schemas.openxmlformats.org/spreadsheetml/2006/main" count="1883" uniqueCount="776">
  <si>
    <t>DESEMPEÑO POR AREA</t>
  </si>
  <si>
    <t>Dependencia</t>
  </si>
  <si>
    <t>Indicadores</t>
  </si>
  <si>
    <t>Eficacia</t>
  </si>
  <si>
    <t>Indicadores no reportados</t>
  </si>
  <si>
    <t>Indicadores que no cumplen con la meta</t>
  </si>
  <si>
    <t>Observaciones</t>
  </si>
  <si>
    <t>Despacho</t>
  </si>
  <si>
    <t>Oficina Asesora Juridica</t>
  </si>
  <si>
    <t>Oficina de Control Interno</t>
  </si>
  <si>
    <t>Oficina de Planeación y Sistemas</t>
  </si>
  <si>
    <r>
      <rPr>
        <sz val="11"/>
        <color theme="1"/>
        <rFont val="Calibri"/>
      </rPr>
      <t xml:space="preserve">Resultado indicador plan de acción anual 2020:a corte 30 de junio: 43%/ Mejoramiento Continuo: Indicadores Consumo de agua: No reporta; Indicador Cumplimiento legal ambiental: no reporta. </t>
    </r>
    <r>
      <rPr>
        <b/>
        <sz val="11"/>
        <color theme="1"/>
        <rFont val="Calibri"/>
      </rPr>
      <t>INDICADORES INACTIVADOS POR PANDEMIA:</t>
    </r>
    <r>
      <rPr>
        <sz val="11"/>
        <color theme="1"/>
        <rFont val="Calibri"/>
      </rPr>
      <t xml:space="preserve"> Mantenimientos, Consumo de papel utilizado en impresoras de la Entidad, Interrupción de Servicio de Impresión.</t>
    </r>
  </si>
  <si>
    <t>Secretaria General</t>
  </si>
  <si>
    <t>Cesión de Multas y Contribuciones Través de Contrato CISA S.A., Actos Administrativos Recurridos</t>
  </si>
  <si>
    <t>Delegatura para la supervisión de la actividad financiera en el coperativismo</t>
  </si>
  <si>
    <t>Visita In - Situ, Promedio Días Informes de Visita, indicadores de la politica de prevencion del daño antijuridico (4).</t>
  </si>
  <si>
    <t>Delegatura para la supervisión del ahorro y la forma asociativa soldaria.</t>
  </si>
  <si>
    <t>Cobertura Visitas de Inspeccion, Traslado de informes a organizaciones solidarias visitadas.</t>
  </si>
  <si>
    <t>Evaluación a las repuestas a los informes de visitas de inspección a las organizaciones vigiladas visita.</t>
  </si>
  <si>
    <t>Total</t>
  </si>
  <si>
    <t>Si</t>
  </si>
  <si>
    <t xml:space="preserve">Actualizado </t>
  </si>
  <si>
    <t>1. Modelo de gestión
Definir e implementar un modelo de supervisión basado en la gestión de riesgos, prospectivo, participativo y efectivo, que redunde en la sostenibilidad y avance de la economía solidaria.</t>
  </si>
  <si>
    <t>Efectividad</t>
  </si>
  <si>
    <t>No</t>
  </si>
  <si>
    <t>Desactualizado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</si>
  <si>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</si>
  <si>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</si>
  <si>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Eficiencia</t>
  </si>
  <si>
    <t>4. Gobernanza del dato
Fomentar el uso co-creador de los datos para la producción continua de información y conocimiento, que faciliten la toma de decisiones y el liderazgo sectorial.</t>
  </si>
  <si>
    <t>Estructura</t>
  </si>
  <si>
    <t>5. Política pública y regulación
Diseñar e impulsar iniciativas de política pública y generar regulación y doctrina unificadora para apoyar la gestión de la supervisión integral y el desarrollo del sector.</t>
  </si>
  <si>
    <t>Gestión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</si>
  <si>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</si>
  <si>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Proceso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</si>
  <si>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</si>
  <si>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Resultado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</si>
  <si>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</si>
  <si>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Producto</t>
  </si>
  <si>
    <t>TABLERO DE INDICADORES 
DE GESTIÓN DE PROCESOS</t>
  </si>
  <si>
    <t>Para consultar los indicadores por nivel o por proceso, diríjase a la hoja correspondiente</t>
  </si>
  <si>
    <t>PROCESOS ESTRATÉGICOS</t>
  </si>
  <si>
    <t>PLANIFICACIÓN ESTRATÉGICA</t>
  </si>
  <si>
    <t>GESTIÓN DE TECNOLOGÍAS DE LA INFORMACIÓN</t>
  </si>
  <si>
    <t>GESTIÓN DE GRUPOS DE INTERÉS</t>
  </si>
  <si>
    <t>GESTIÓN DEL CONOCIMIENTO Y LA INNOVACIÓN</t>
  </si>
  <si>
    <t>PROCESOS MISIONALES</t>
  </si>
  <si>
    <t>SUPERVISIÓN</t>
  </si>
  <si>
    <t>PROCESOS DE APOYO</t>
  </si>
  <si>
    <t>GESTIÓN DOCUMENTAL</t>
  </si>
  <si>
    <t>GESTIÓN INTEGRAL DE TALENTO HUMANO</t>
  </si>
  <si>
    <t>GESTIÓN DE CONTRATACIÓN</t>
  </si>
  <si>
    <t>GESTIÓN ADMINISTRATIVA</t>
  </si>
  <si>
    <t>GESTIÓN DE SERVICIOS DE TI</t>
  </si>
  <si>
    <t>GESTIÓN JURÍDICA</t>
  </si>
  <si>
    <t>GESTIÓN DE RECURSOS FINANCIEROS</t>
  </si>
  <si>
    <t>PROCESOS DE EVALUACIÓN</t>
  </si>
  <si>
    <t>CONTROL INTERNO</t>
  </si>
  <si>
    <t>CONTROL DISCIPLINARIO</t>
  </si>
  <si>
    <t>EVALUACIÓN DE SISTEMAS DE GESTIÓN</t>
  </si>
  <si>
    <r>
      <rPr>
        <sz val="8"/>
        <color theme="0"/>
        <rFont val="Arial"/>
      </rPr>
      <t>Para consultar el resultado de los indicadores principales y secundarios de los procesos, 
dirígase a la hoja  "</t>
    </r>
    <r>
      <rPr>
        <b/>
        <sz val="8"/>
        <color theme="0"/>
        <rFont val="Arial"/>
      </rPr>
      <t>Desempeño Consolidado</t>
    </r>
    <r>
      <rPr>
        <sz val="8"/>
        <color theme="0"/>
        <rFont val="Arial"/>
      </rPr>
      <t>"</t>
    </r>
  </si>
  <si>
    <r>
      <rPr>
        <sz val="8"/>
        <color theme="0"/>
        <rFont val="Arial"/>
      </rPr>
      <t>Si desea conocer los cambios sufridos por este Tablero, diríjase a la hoja "</t>
    </r>
    <r>
      <rPr>
        <b/>
        <sz val="8"/>
        <color theme="0"/>
        <rFont val="Arial"/>
      </rPr>
      <t>Control de cambios</t>
    </r>
    <r>
      <rPr>
        <sz val="8"/>
        <color theme="0"/>
        <rFont val="Arial"/>
      </rPr>
      <t>"</t>
    </r>
  </si>
  <si>
    <t xml:space="preserve"> </t>
  </si>
  <si>
    <t>No se realiza medición</t>
  </si>
  <si>
    <t>Incumplimiento o sin medición</t>
  </si>
  <si>
    <t>Medición entre la tolerancia inferior y la meta</t>
  </si>
  <si>
    <t>Cumplimiento</t>
  </si>
  <si>
    <t>Número</t>
  </si>
  <si>
    <t xml:space="preserve">Proceso </t>
  </si>
  <si>
    <t>Objetivo Estratégico</t>
  </si>
  <si>
    <t>Estratégia</t>
  </si>
  <si>
    <t>Politica MIPG</t>
  </si>
  <si>
    <t>Nombre Indicador</t>
  </si>
  <si>
    <t>Principal/Secundario</t>
  </si>
  <si>
    <t>Tipo</t>
  </si>
  <si>
    <t xml:space="preserve">Descripción </t>
  </si>
  <si>
    <t>Área</t>
  </si>
  <si>
    <t>Responsable</t>
  </si>
  <si>
    <t>Cargo responsable</t>
  </si>
  <si>
    <t>Formula matemática</t>
  </si>
  <si>
    <t>Unidad de medida</t>
  </si>
  <si>
    <t>Fuente de la información</t>
  </si>
  <si>
    <t>Frecuencia de medición</t>
  </si>
  <si>
    <t>Meta</t>
  </si>
  <si>
    <t>Linea Base</t>
  </si>
  <si>
    <t>Tendencia</t>
  </si>
  <si>
    <t>Tolerancia Inferior</t>
  </si>
  <si>
    <t>Tolerancia Superior</t>
  </si>
  <si>
    <t>Documento SIG asociado</t>
  </si>
  <si>
    <t>MEDICIONES</t>
  </si>
  <si>
    <t>PROMEDIO</t>
  </si>
  <si>
    <t>EFICACIA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</si>
  <si>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</si>
  <si>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</si>
  <si>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</si>
  <si>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</si>
  <si>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</si>
  <si>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</si>
  <si>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</si>
  <si>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</si>
  <si>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</si>
  <si>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</si>
  <si>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</si>
  <si>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</si>
  <si>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Planificación Estratégica</t>
  </si>
  <si>
    <t>Gestión por procesos y proyectos
Fortalecer la gestión por procesos, estandarizados e interdependientes, y por proyectos, para una prestación ágil, flexible y segura de servicios, mediante la mejora continua y la apropiación de las TIC.</t>
  </si>
  <si>
    <t>Definir, adoptar implementar herramientas de seguimiento y evaluación de resultados respecto a los procesos y proyectos desarrollados por la entidad.</t>
  </si>
  <si>
    <t xml:space="preserve">Política Control Interno </t>
  </si>
  <si>
    <t>Monitoreo a ejecución de controles a riesgos</t>
  </si>
  <si>
    <t>Principal</t>
  </si>
  <si>
    <t>Medir el grado de ejecución de los controles definidos para la mitigación de los riesgos en los procesos.</t>
  </si>
  <si>
    <t>Oficina Asesora de Planeación y Sistemas</t>
  </si>
  <si>
    <t>Sonia Díaz</t>
  </si>
  <si>
    <t>Profesional Especializado OAPS</t>
  </si>
  <si>
    <t xml:space="preserve">(# de controles ejecutados efectivamente / # de controles monitoreados dentro del periodo)*100 </t>
  </si>
  <si>
    <t>Porcentaje</t>
  </si>
  <si>
    <t>FT-PLES-018 Matriz de Evaluación de Riesgos
FT-PLES-021 Mapa de Riesgos Institucionales
FT-PLES-020 Mapa de Riesgos de Corrupción
FT-PLES-019 Seguimiento Mapa de Riesgos de Corrupción
FT-PLES-022 Seguimiento de Mapa de Riesgos Institucionales</t>
  </si>
  <si>
    <t>Cuatrimestral</t>
  </si>
  <si>
    <t>No aplica</t>
  </si>
  <si>
    <t>Positiva - Creciente</t>
  </si>
  <si>
    <t>PR-PLES-005 Implementación lineamientos para la gestión de Riesgos v1</t>
  </si>
  <si>
    <t>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</si>
  <si>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</si>
  <si>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 xml:space="preserve">Política Planeación Institucional </t>
  </si>
  <si>
    <t>Incumplimiento Legal Ambiental</t>
  </si>
  <si>
    <t>Secundario</t>
  </si>
  <si>
    <t>El indicador permite identificar el nivel de incumplimiento Legal Ambiental</t>
  </si>
  <si>
    <t>Carolina Huertas</t>
  </si>
  <si>
    <t>Profesional Universitario  Oficina Asesora de Planeación y Sistemas</t>
  </si>
  <si>
    <t>(Requisitos legales con un cumplimiento ≥80% / Requisitos legales identificados)*100</t>
  </si>
  <si>
    <t>Matriz de Requisitos legales</t>
  </si>
  <si>
    <t>Semestral</t>
  </si>
  <si>
    <t>Negativa - Decreciente</t>
  </si>
  <si>
    <t xml:space="preserve">PR-PLES-013 Identificación de aspectos e impactos ambientales </t>
  </si>
  <si>
    <t>Política Seguimiento y evaluación del desempeño institucional</t>
  </si>
  <si>
    <t>Implementacion de actividades para mitigar el Cambio Climatico</t>
  </si>
  <si>
    <t>El indicador permite obtener el porcentaje de implementación de actividades para mitigar el Cambio Climatico</t>
  </si>
  <si>
    <t>Carolina Huertas, Sonia Paola Velandia Buitrago</t>
  </si>
  <si>
    <t>(N° de Actividades realizadas/N° de Actividades programadas) * 100</t>
  </si>
  <si>
    <t>Programas de Gestión Ambiental ubicados en modulo  Ambiental en  Isolucion</t>
  </si>
  <si>
    <t>Objetivos de Desarrollo Sostenible y Politicas Públicas Supersolidaria 2019-2020</t>
  </si>
  <si>
    <t>Sensibilización en Temas Ambientales</t>
  </si>
  <si>
    <t>El indicador permite obtener el porcentaje de actividades de sensibilización ambiental ejecutadas en el periodo.</t>
  </si>
  <si>
    <t>(Actividades de sensibilización ambiental adelantadas en el periodo/ Actividades de sensibilización ambiental programadas para el periodo) *100%</t>
  </si>
  <si>
    <t xml:space="preserve">Correos electrónicos masivos, videos, podcast, transferencias de conocimiento presenciales y vituales, Moodle. </t>
  </si>
  <si>
    <t>N/A</t>
  </si>
  <si>
    <t xml:space="preserve">PL-GEAD-001 Plan de Gestión Integral de Residuos
PR-GITH-011 Inducción, reinducción, capacitación y entrenamiento.
</t>
  </si>
  <si>
    <t>Cobertura de Proyectos de Inversión</t>
  </si>
  <si>
    <t>Medir el grado de avance y cumplimiento de las actividades de los proyectos de inversión d ela entidad</t>
  </si>
  <si>
    <t>Profesional a cargo de los proyectos de inversión de la OAPS</t>
  </si>
  <si>
    <t>(No. seguimientos realizados a los proyectos de inversión/No. Seguimientos programados a los proyectos de inversión)*100</t>
  </si>
  <si>
    <t>porcentaje</t>
  </si>
  <si>
    <t>Control técnico seguimiento de proyectos de inversión</t>
  </si>
  <si>
    <r>
      <rPr>
        <sz val="11"/>
        <color theme="1"/>
        <rFont val="Calibri"/>
      </rPr>
      <t xml:space="preserve">Mensual
</t>
    </r>
    <r>
      <rPr>
        <sz val="11"/>
        <color rgb="FFFF0000"/>
        <rFont val="Calibri"/>
      </rPr>
      <t>(Se reactivará la medición cuando se implemente el nuevo aplicativo Banco de Proyectos)</t>
    </r>
  </si>
  <si>
    <t>PR-PLES-012 Seguimiento a proyectos de inversión</t>
  </si>
  <si>
    <t>Gestión de Grupos de Interés</t>
  </si>
  <si>
    <t>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</si>
  <si>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6.1 Diseñar, formular e implementar una política interna que permina visibilizar y posicionar la gestion de la Entidad a nivel sectorial e intersectorial                                              6.2 Gestionar asertivamente los grupos de interes a nivel sectorial e intersectorial, de acuerdo con sus intereses y expectativas</t>
  </si>
  <si>
    <t xml:space="preserve">Política Transparencia, acceso a la información pública y lucha contra la corrupción </t>
  </si>
  <si>
    <t xml:space="preserve"> Actividades de Comunicación Realizadas </t>
  </si>
  <si>
    <t>Medir el cumplimiento de las actividades de comunicación planeadas</t>
  </si>
  <si>
    <t>Jenny Marcela Bautista</t>
  </si>
  <si>
    <t>Profesional de Comunicaciones</t>
  </si>
  <si>
    <t>(No. de actividades de comunicación realizadas/No. actividades de comunicación programadas en el Plan de Comunicaciones)*100</t>
  </si>
  <si>
    <t>Plan de Comunicaciones</t>
  </si>
  <si>
    <t>Anual
(ENERO)</t>
  </si>
  <si>
    <t>PR-GEGI-002 Definir y aplicar estrategias de comunicación</t>
  </si>
  <si>
    <t xml:space="preserve">Política Participación ciudadana en la gestión pública </t>
  </si>
  <si>
    <t>Cumplimiento del plan de participación y presencia institucional.</t>
  </si>
  <si>
    <t>Medir el cumplimiento de las actividades definidas en el plan de participación y presencia institucional.</t>
  </si>
  <si>
    <t>Ingrid Victoria Palacino Pereira</t>
  </si>
  <si>
    <t>Profesional Especializado (Jefe de Comunicaciones)</t>
  </si>
  <si>
    <t>(Actividades Realizadas/Actividades Programadas) x 100</t>
  </si>
  <si>
    <t>Plan de Participación Ciudadana y Presencia Institucional</t>
  </si>
  <si>
    <t>PR-GEGI-003 Definiri y aplciar Estrategias de Participación</t>
  </si>
  <si>
    <t>Política Transparencia, acceso a la información pública y lucha contra la corrupción</t>
  </si>
  <si>
    <t>Actualizacion de medios electronicos</t>
  </si>
  <si>
    <t>Medir el cumplimiento de actualización de Medios Electrónicos</t>
  </si>
  <si>
    <t>(No. de actualizaciones realizadas/No. de actualizaciones de medios electrónicos solicitadas)*100</t>
  </si>
  <si>
    <t>Mensual</t>
  </si>
  <si>
    <t>PO-GEGI-002 POLITICA DE COMUNICACIONES</t>
  </si>
  <si>
    <t>Evaluar la percepción de satisfacción de los asistentes al evento de participación ciudadana organizado por la Supersolidaria</t>
  </si>
  <si>
    <t>Medir la percepción de satisfacción de los participantes a  los eventos organizados por la Supersolidaria y definidos en el plan de participación de los grupos de interés y presencia institucional</t>
  </si>
  <si>
    <t>Ingrid Palacino</t>
  </si>
  <si>
    <t>(Encuestas de satisfacción con calificación totalmente satisfecho o satisfecho /Número total de encuestas de satisfacción ) x100</t>
  </si>
  <si>
    <t xml:space="preserve">*Plan de participación de los grupos de interés y presencia institucional publicado 
*Encuestas de satisfacción </t>
  </si>
  <si>
    <t>Por demanda</t>
  </si>
  <si>
    <t>Percepción consolidada de la satisfacción de los asistentes a eventos de participación ciudadana organizado por la Supersolidaria</t>
  </si>
  <si>
    <t>Evaluar la percepción de satisfacción de los participantes a  los eventos organizados por la Supersolidaria y definidos en el plan de participación de los grupos de interés y presencia institucional</t>
  </si>
  <si>
    <t>(Numero de personas satisfechas /  Numero total de personas que diligenciaron encuesta) * 100</t>
  </si>
  <si>
    <t>Consolidado de  resultado por encuesta de satisfacción aplicadas por evento.</t>
  </si>
  <si>
    <t>Satisfacción Público Externo frente a los medios de comunicación</t>
  </si>
  <si>
    <t>Medir la satisfacción del Público Externo frente a los medios de comunicación</t>
  </si>
  <si>
    <t>(No. de usuarios satisfechos frente a los medios de comunicación evaluados/No. de usuarios que respondieron la encuesta de satisfacción frente a los medios de comunicación externos de la Supersolidaria)*100</t>
  </si>
  <si>
    <t>PO-GEGI-002 POLITICA DE COMUNICACIONES
PR-GEGI-002 Definir y aplicar estrategias de comunicación</t>
  </si>
  <si>
    <t>6.1 Diseñar, formular e implementar una política interna que permina visibilizar y posicionar la gestion de la Entidad a nivel sectorial e intersectorial 6.2 Gestionar asertivamente los grupos de interes a nivel sectorial e intersectorial, de acuerdo con sus intereses y expectativas</t>
  </si>
  <si>
    <t>Satisfacción Público Interno frente a los medios de comunicación</t>
  </si>
  <si>
    <t>Medir la satisfacción del Público Interno frente a los medios de comunicación</t>
  </si>
  <si>
    <t>(No. de funcionarios satisfechos frente a los medios de comunicación evaluados/No. de funcionarios que respondieron la encuesta de satisfacción )*100</t>
  </si>
  <si>
    <t>Gestión de Tecnologías de la Información</t>
  </si>
  <si>
    <t xml:space="preserve">Transformación Digital
Optimizar la gestión y operación a través del uso de las TIC y su continua evolución, para satisfacer las necesidades y expectativas de las organizaciones, sus asociados, las demás entidades del sector y los ciudadanos en general.     </t>
  </si>
  <si>
    <t>Disponer servicios digitales confiables y expeditos, alineados con el marco estratégico y los requerimientos de los usuarios internos y externos.</t>
  </si>
  <si>
    <t>Política de Transparencia, acceso a la información pública y lucha contra la Corrupción</t>
  </si>
  <si>
    <t>Ejecución del  PETI</t>
  </si>
  <si>
    <t>Medir el avance en la ejecución de las iniciativas definidas en el PETI para cada periodo.</t>
  </si>
  <si>
    <t>Cesar Augusto Macias Mesa</t>
  </si>
  <si>
    <t>Profesional Universitario OAPS</t>
  </si>
  <si>
    <t xml:space="preserve"> (#IniciativasEjecutadas / #IniciativasPlaneadas) * 100%</t>
  </si>
  <si>
    <t xml:space="preserve">Tablero de control PETI </t>
  </si>
  <si>
    <r>
      <rPr>
        <sz val="11"/>
        <color theme="1"/>
        <rFont val="Calibri"/>
      </rPr>
      <t xml:space="preserve">Anual
</t>
    </r>
    <r>
      <rPr>
        <sz val="11"/>
        <color rgb="FFFF0000"/>
        <rFont val="Calibri"/>
      </rPr>
      <t>(junio de cada vigencia)</t>
    </r>
  </si>
  <si>
    <t>PL-GETI-001 Plan Estrategico de Tecnologias de la Información 2019-2022</t>
  </si>
  <si>
    <t>Gestión del Conocimiento y la Innovación</t>
  </si>
  <si>
    <t>Diseñar e implementar las estrategias definidas oara la gestión del cambio y del conocimiento, actualizándolas en función de las dinámicas internas y externas que indicen en la entidad</t>
  </si>
  <si>
    <t xml:space="preserve">Política Gestión del conocimiento y la innovación </t>
  </si>
  <si>
    <t>Gestión institucional mejorada</t>
  </si>
  <si>
    <t>Establece el mejoramiento de las capacidades de gestión institucional a través de la implementación de acciones para la gestión de conocimiento con el uso de metodologías, herramientas, marcos de referencia para el mejoramiento e innovación.</t>
  </si>
  <si>
    <t>Secretaría General</t>
  </si>
  <si>
    <t xml:space="preserve">Olga Lucia Muñoz 
Martha Arevalo </t>
  </si>
  <si>
    <t>Coordinadora del Grupo de Talento Humano
Profesional Especializada OAPS</t>
  </si>
  <si>
    <t>Puntuación FURAG</t>
  </si>
  <si>
    <t>Numero</t>
  </si>
  <si>
    <t>Informe preliminar del avance de cierre de brechas del FURAG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</si>
  <si>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(junio o cuando se reciban los resultados del FURAG)</t>
    </r>
  </si>
  <si>
    <t>PR-GECI-002 Definición y ejecución del plan de acción cierre de brechas</t>
  </si>
  <si>
    <t xml:space="preserve">Definir, adoptar e implementar herramientas de seguimiento y evaluación por resultados, respecto de los procesos y proyectos desarrollados por la entidad. </t>
  </si>
  <si>
    <t>Cumplimiento del plan de acción del proceso</t>
  </si>
  <si>
    <t>Establecer el cumplimiento del plan de accion del proceso.</t>
  </si>
  <si>
    <t xml:space="preserve">Olga Lucia Muñoz </t>
  </si>
  <si>
    <t>Coordinadora del Grupo de Talento Humano</t>
  </si>
  <si>
    <t>(Acciones ejecutadas / Acciones planeadas) * 100</t>
  </si>
  <si>
    <t>Isolución + PMO</t>
  </si>
  <si>
    <t>PR-PLES-015 Formulación, seguimiento y evaluación del Plan de Acción de Proceso (VF)</t>
  </si>
  <si>
    <t xml:space="preserve">Eficacia </t>
  </si>
  <si>
    <t>Supervisión</t>
  </si>
  <si>
    <t>Modelo de gestión
Definir e implementar un modelo de supervisión basado en la gestión de riesgos, prospectivo, participativo y efectivo, que redunde en la sostenibilidad y avance de la economía solidaria.</t>
  </si>
  <si>
    <t xml:space="preserve"> 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</si>
  <si>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Autorizaciones a organizaciones solidarias que no ejercen actividad financiera </t>
  </si>
  <si>
    <t>Medir el cumplimiento del trámite dentro de los términos a las autorizaciones solicitadas por las organizaciones solidarias supervisadas.</t>
  </si>
  <si>
    <t>Delegatura Asociativa</t>
  </si>
  <si>
    <t>Maria Claudia Sarmiento - Luis Carlos Gualdrón</t>
  </si>
  <si>
    <t>Profesional Especializado Delegatura Asociativa</t>
  </si>
  <si>
    <t>(Número de autorizaciones tramitadas en término / Número de autorizaciones solicitadas)*100</t>
  </si>
  <si>
    <t>Sistema de Gestión Documental, FPDA (Formato Producción Delegatura Asociativa)</t>
  </si>
  <si>
    <t>Trimestral</t>
  </si>
  <si>
    <t xml:space="preserve">PR-SUPE-008 Autorizaciones a Organizaciones Solidarias
PR-SUPE-009 Autorizaciones Previas </t>
  </si>
  <si>
    <t>Desarrollar o adaptar herramientas de analítica para la generación de alertas tempranas o preventivas.
1.4 Verificar la gestión de riesgos de las organizaciones del sector, acorde con el modelo de supervisión regulado.</t>
  </si>
  <si>
    <t>Calificación de riesgos</t>
  </si>
  <si>
    <t>Impacto</t>
  </si>
  <si>
    <t>Realizar seguimiento a la evolución de los riesgos financieros que se califican en la matriz de riesgos SISBRE de acuerdo con la informacion reportada a traves del sistema integral  de captura de la Superintendencia  de  la economia solidaria, para identificar las que mejoraron la calificacion del riesgo.</t>
  </si>
  <si>
    <t xml:space="preserve"> Quenia Janneth Villamil - Jorge Iván Vásquez</t>
  </si>
  <si>
    <t>(Número de organizaciones que en el periodo anterior estaban en riesgo extremo, importante, alto y lo redujeron en este periodo/ Número de organizaciones identificadas en riesgo extremo, importante, alto en el periodo anterior)*100</t>
  </si>
  <si>
    <t>SISBRE</t>
  </si>
  <si>
    <t>Anual
(abril)</t>
  </si>
  <si>
    <t xml:space="preserve">PR-SUPE-014 Elaboración informes de monitoreo de riesgos y señales de alerta </t>
  </si>
  <si>
    <t xml:space="preserve">Cobertura de visitas de inspección </t>
  </si>
  <si>
    <t xml:space="preserve">Medir el cumplimiento de las visitas de inspección realizadas durante el periodo a evaluar conforme con la planeación definida. </t>
  </si>
  <si>
    <t>Gelma Maritza Orjuela</t>
  </si>
  <si>
    <t>(Número de visitas de inspeccion realizadas / Número de visitas de inspección programadas)*100</t>
  </si>
  <si>
    <t>Programa anual de inspección (planeación), Tablero de Control (ejecución)</t>
  </si>
  <si>
    <t>PR-SUPE-001 Visita de Inspeccion</t>
  </si>
  <si>
    <t xml:space="preserve"> Desarrollar o adaptar herramientas de analítica para la generación de alertas tempranas o preventivas.
1.4 Verificar la gestión de riesgos de las organizaciones del sector, acorde con el modelo de supervisión regulado.</t>
  </si>
  <si>
    <t>Control de Legalidad Liquidaciones Voluntarias</t>
  </si>
  <si>
    <t>Medir el cumplimiento del trámite dentro de los términos definidos de los controles de legalidad de las liquidaciones voluntarias solicitadas por las organizaciones solidarias vigiladas.</t>
  </si>
  <si>
    <t>Edgar Hernando Rincón</t>
  </si>
  <si>
    <t>(Número Controles de legalidad de liquidación voluntaria tramitados en término / Número de liquidación voluntaria solicitadas)*100</t>
  </si>
  <si>
    <t>PR-SUPE-013 Control de legalidad</t>
  </si>
  <si>
    <t>Controles de legalidad de reformas estatutarias de organizaciones que no ejercen actividad financiera</t>
  </si>
  <si>
    <t>Medir el cumplimiento de los controles de legalidad  de asambleas en las que se aprueben  reformas estatutarias, para organizaciones solidarias de nivel  1 y 2 de supervisión, dentro del termino previsto en la CBJ.</t>
  </si>
  <si>
    <t>(Número Controles de legalidad de reforma estaturía tramitados en término / Número de Controles de legalidad de reforma estatutaría solicitados)*100</t>
  </si>
  <si>
    <t>Cumplimiento actividades de análisis financiero y de riesgo</t>
  </si>
  <si>
    <t>Verificar el cumplimiento de la ejecución de actividades de análisis financiero (extra situs, indicadores financieros, planes de mejoramiento, contraglosas y seguimientos) y de análisis de riesgos conforme con la programación acordada.</t>
  </si>
  <si>
    <t>(Número de actividades de análisis financiero y de riesgos realizados a las organizaciones solidarias / Total actividades de análisis financiero y de riesgos programadas en el periodo)*100</t>
  </si>
  <si>
    <t xml:space="preserve"> SISBRE, Sistema de Gestión Documental - eSigna, FPDA (Formato Producción Delegatura Asociativa)</t>
  </si>
  <si>
    <t>Evaluación a las respuestas a los informes de visitas de inspección a las organizaciones vigiladas visitadas</t>
  </si>
  <si>
    <t xml:space="preserve">Medir el cumplimiento en la entrega oportuna de la evaluación a las respuestas de los informes de visitas de inspección a las organizaciones solidarias vigiladas </t>
  </si>
  <si>
    <t>(Número de respuestas evaluadas dentro del término / Número de respuestas a informes recibidas de las organizaciones solidarias visitadas)*100</t>
  </si>
  <si>
    <t>Tablero de control</t>
  </si>
  <si>
    <t>Desarrollar o adaptar herramientas de analítica para la generación de alertas tempranas o preventivas.
1.4 Verificar la gestión de riesgos de las organizaciones del sector, acorde con el modelo de supervisión regulado..</t>
  </si>
  <si>
    <t>Traslado de informes a organizaciones solidarias visitadas</t>
  </si>
  <si>
    <t>Seguimiento al traslado efectivo y oportuno de los informes de visitas de inspección a las organizaciones solidarias vigiladas que fueron objeto de visita en el periodo</t>
  </si>
  <si>
    <t>(Número de informes de visitas trasladados dentro del término / Total informes de visitas a trasladar dentro del término)*100</t>
  </si>
  <si>
    <t>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</si>
  <si>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Política Fortalecimiento organizacional y simplificación de procesos </t>
  </si>
  <si>
    <t>Visita Insitu</t>
  </si>
  <si>
    <t>Medir el porcentaje de cumplimiento de las visitas de inspeccion realizadas.</t>
  </si>
  <si>
    <t>Delegatura Financiera</t>
  </si>
  <si>
    <t>Edgar Paez Bastidas ,Claudia Liliana Infante,Mauricio Gómez Ramírez</t>
  </si>
  <si>
    <t>Coordinador  del grupo de Inspeccion</t>
  </si>
  <si>
    <t>( No. Entidades visitadas/Total de visitas programadas ) * 100</t>
  </si>
  <si>
    <t>Programación elaborada para la vigencia presentada al despacho de la Superintendente, Carta de presentación visitas ejecutadas.</t>
  </si>
  <si>
    <t>Promedio de dias habiles del traslado de los  informes de visita</t>
  </si>
  <si>
    <t>Cumplir con los dias establecidos para trasladar el informe de visita a las organizaciones vigiladas</t>
  </si>
  <si>
    <t>Coordinador del  grupo de Inspeccion.</t>
  </si>
  <si>
    <t xml:space="preserve"> Sumatoria No. de días hábiles utilizados para trasladar los  informes de visita/ No. de Informes trasladados</t>
  </si>
  <si>
    <t>Dias</t>
  </si>
  <si>
    <t xml:space="preserve"> Sistemas de gestión documental</t>
  </si>
  <si>
    <t xml:space="preserve">Revisión información de cierres de ejercicio - Documentos asamblea </t>
  </si>
  <si>
    <t>Medir el cumplimiento por parte de las Cooperativas de ahorro y credito de los requisitos legales para realizar el cierre de ejercicio.</t>
  </si>
  <si>
    <t>Miguel Becerra- Gelma Orejuela  y Maria de los Angeles Ledesma.</t>
  </si>
  <si>
    <t>Coordinacion grupo anualisis</t>
  </si>
  <si>
    <t>(No. revisiones efectuadas/No. entidades que remitieron información de Asamblea)*100</t>
  </si>
  <si>
    <t>PR-SUPE-007 Autorización Presentación de Estados Financieros de Cierre de Ejercicio
• PR-SUPE-008 Autorizaciones a Organizaciones Solidarias</t>
  </si>
  <si>
    <t>Cumplimiento analisis extrasitu</t>
  </si>
  <si>
    <t>Medir el porcentaje de cumplimiento de la evaluacion extrasitu que se programo para la vigencia</t>
  </si>
  <si>
    <t>Coordinadores  de los grupos de analisis</t>
  </si>
  <si>
    <t>( No. Entidades vigiladas con evaluacion extrasitu/ No. Entidades meta del trimestre que reportaron) * 100</t>
  </si>
  <si>
    <t>Tablero de control, Sistemas de gestión documental, fabrica de reportes adicionar de donde sale la meta trimestral o el soporte documental</t>
  </si>
  <si>
    <t xml:space="preserve">Trimestral </t>
  </si>
  <si>
    <t>PR-SUPE-002 Análisis Extra Situ</t>
  </si>
  <si>
    <t>Porcentaje de entidades que disminuyeron el nivel de riesgo por seguimiento extrasitu</t>
  </si>
  <si>
    <t>Medir la disminucion del riesgo de las entidades vigiladas de acuerdo a la evaluacion extrasitu.</t>
  </si>
  <si>
    <t>Miguel Becerra, Gelma Orejuela, Maria de los Angeles Ledesma.</t>
  </si>
  <si>
    <t>( No. De entidades que mejoraron la calificacion del riesgo por seguimiento de analisis extrasitu/ No. De entidades con evaluacion extrasitu)*100.</t>
  </si>
  <si>
    <t>Tablero de control, Sistemas de gestión documental, fabrica de reportes.</t>
  </si>
  <si>
    <t>Anual
(febrero)</t>
  </si>
  <si>
    <t xml:space="preserve"> PR-SUPE-014 Elaboración informes de monitoreo de riesgos y señales de alerta
PR-SUPE-002 Análisis Extra Situ
PR-SUPE-019 Revisión del Fondo y Riesgo de Liquidez</t>
  </si>
  <si>
    <t>Expedición actos administrativos</t>
  </si>
  <si>
    <t>Medir el cumplimiento de en la expedición de actos administrativos durante el período a evaluar, respecto a la programación establecida.</t>
  </si>
  <si>
    <t>Olga Liliana Pineda, Edgar Hernando Rincón</t>
  </si>
  <si>
    <t>(No. Actos Administrativos Expedidos en el Periodo/ Total de Actos Administrativos para expedir en el periodo)*100%</t>
  </si>
  <si>
    <t xml:space="preserve"> PR-SUPE-011 Elaboración de constancias de vigilancia</t>
  </si>
  <si>
    <t>Seguimiento a los procesos de toma de posesión</t>
  </si>
  <si>
    <t>Calidad</t>
  </si>
  <si>
    <t>Medir el cumplimiento del seguimiento para controlar los actos propios del liquidador y de los agentes especiales con relación a sus funciones dentro de las intervenciones ordenadas por la Superintendencia.</t>
  </si>
  <si>
    <t>Sandra Liliana Fuentes</t>
  </si>
  <si>
    <t>Edgar Hernando Rincon</t>
  </si>
  <si>
    <t>(No. de informes del liquidador y agentes especiales revisados/número de informes enviados por el liquidador y los agentes especiales en el periodo)*100</t>
  </si>
  <si>
    <t xml:space="preserve"> PR-SUPE-020 Toma de Posesión
</t>
  </si>
  <si>
    <t>Promedio dias de tramites de posesiones</t>
  </si>
  <si>
    <t>Medir los dias promedio de las posesiones de directivos, Revisor Fiscal y Oficiales  de cumplimiento.</t>
  </si>
  <si>
    <t>Katherin Beltrán Pico, Claudia Liliana Infante</t>
  </si>
  <si>
    <t>Coordinacion grupo juridico Delegatura Financiera</t>
  </si>
  <si>
    <t xml:space="preserve">
(Sumatoria de No. de dias hábiles  utilizados para tramitar posesiones con el cumplimiento de requisitos/ No. De posesiones tramitadas con el cumplimiento de requisitos)</t>
  </si>
  <si>
    <t xml:space="preserve"> Sistemas de gestión documental y matriz de posesiones </t>
  </si>
  <si>
    <t>41 dias</t>
  </si>
  <si>
    <t>30 dias</t>
  </si>
  <si>
    <t>Recursos de reposicion y de revocatoria directa</t>
  </si>
  <si>
    <t>Medir el porcentaje de cumplimiento en  la atencion oportuna de los recursos de reposicion y revocatoria directa dentro de los terminos establecidos en la Ley ( 60 dias ).</t>
  </si>
  <si>
    <t>( No. De recursos de reposición y de revocatoria directa resueltos sin pasar los 60 dias/ No. De recursos de reposición y de revocatoria directa recibidos) * 100</t>
  </si>
  <si>
    <t xml:space="preserve"> Sistemas de gestión documental, oficializar con Planeacion y Sistemas la matriz de control recursos de reposicion.</t>
  </si>
  <si>
    <t xml:space="preserve">PR-SUPE-004 Recurso de reposición, apelación y revocatoria directa
</t>
  </si>
  <si>
    <t>Gestión Documental</t>
  </si>
  <si>
    <t>Diseñar, formular e implementar una política interna y un sistema integrado para asegurar la gobernanza del dato y la información, su suficiencia, consistencia e integridad.</t>
  </si>
  <si>
    <t xml:space="preserve">Política Gestión documental </t>
  </si>
  <si>
    <t xml:space="preserve"> Direccionamientos erróneos</t>
  </si>
  <si>
    <t>Mejorar la gestión de la información y documentos de archivo para la atención de las consultas recibidas.</t>
  </si>
  <si>
    <t>Carlos Ballesteros Amaya</t>
  </si>
  <si>
    <t>Profesional Especializado</t>
  </si>
  <si>
    <t xml:space="preserve"> (Número de direccionamientos erróneos en el mes/Número de radicados recibidos en el mes)*100</t>
  </si>
  <si>
    <t>Números de radicados recibidos: Base generada por eSigna + Base manual que se genera diariamente sobre direccionamientos de la sede electronica. Número de direccionamientos erroneos: Radicados rechazados y devueltos por la oficina virtual</t>
  </si>
  <si>
    <t>PR-GEDO-003 Recepción digitalización reparto comunicaciones
GU-GEDO-001 Guía para la aplicación del protocolo de contingencia para la recepción, digitalización y envío de comunicaciones oficiales
PR-GEDO-004 Gestión, trámite de comunicaciones oficiales y envío por correo certificado y urbano</t>
  </si>
  <si>
    <t>Consultas atendidas</t>
  </si>
  <si>
    <t xml:space="preserve"> (No. de consultas atendidas /No. consultas recibidas)*100</t>
  </si>
  <si>
    <t>Base de datos "Solicitudes Servicios Archivisticos"</t>
  </si>
  <si>
    <t>PR-GEDO-007 Atención de servicios archivísticos de información</t>
  </si>
  <si>
    <t>Desarrolar o adaptar herramienta de analítica para la generación de alertas tempranas o preventivas.</t>
  </si>
  <si>
    <t xml:space="preserve">Gestión de hallazgos producto de inspecciones al  Archivo Central </t>
  </si>
  <si>
    <t>Gestionar las situaciones de desviación identificadas en las inspecciones al Archivo Central, como elemento integral del Programa de Gestión Documental, el Plan Institucional de Archivos y el Sistema Integrado de Conservación.</t>
  </si>
  <si>
    <t>Número de hallazgos cerrados / número de hallazgos identificados*100</t>
  </si>
  <si>
    <t>Cronograma de Visitas.
Informe de Seguimiento y Control a Depósitos de Archivos Físico.</t>
  </si>
  <si>
    <t>PR-GEDO-006 Administración del archivo central</t>
  </si>
  <si>
    <t>Gobernanza del dato
Fomentar el uso co-creador de los datos para la producción continua de información y conocimiento, que faciliten la toma de decisiones y el liderazgo sectorial.</t>
  </si>
  <si>
    <t>4.2 Revisar y reestructurar los procesos de gestión del dato y la información, para facilitar la producción de conocimiento e información de valor agregado de uso de interno y del sector.</t>
  </si>
  <si>
    <t>Notificaciones Realizadas</t>
  </si>
  <si>
    <t>Medir el porcentaje de cumplimiento de resoluciones notificadas en el mes.</t>
  </si>
  <si>
    <t>Liliana Paola Negrete</t>
  </si>
  <si>
    <t>(No. notificaciones realizadas/No. resoluciones recibidas mes anterior)*100</t>
  </si>
  <si>
    <t>Base de datos resoluciones</t>
  </si>
  <si>
    <t>PR-GEDO-018 Notificación de actos administrativos</t>
  </si>
  <si>
    <t>Actos administrativos recurridos por indebida notificación</t>
  </si>
  <si>
    <t>Identificar la cantidad de actos administrativos recurridos por indebida notificación, con el fin de prevenir posibles demandas.</t>
  </si>
  <si>
    <t>#Número de Actos Administrativos recurridos por indebida notificación / #Número total de Actos Administrativos notificados*100</t>
  </si>
  <si>
    <t>FORMATO DE SEGUIMIENTO PROCESOS ADMINISTRATIVOS RECURRIDOS POR INDEBIDA NOTIFICACIÓN F-GEJU-009</t>
  </si>
  <si>
    <t>semestral</t>
  </si>
  <si>
    <t>Gestión de Contratación</t>
  </si>
  <si>
    <t>Definir, adoptar e implementar herramientas de seguimiento y evaluacion por resultados, respecto de los procesos y proyectos desarrollados por la entidad</t>
  </si>
  <si>
    <t>Trámites contractuales atendidos</t>
  </si>
  <si>
    <t xml:space="preserve">Conocer los trámites contractuales que se atendieron en el periodo </t>
  </si>
  <si>
    <t>Diego Roberto Naranjo Durán</t>
  </si>
  <si>
    <t>Coordinador del Grupo de Contratos</t>
  </si>
  <si>
    <t>(No. de solicitudes contractuales recibidas / No. de  trámites contractuales generadas) * 100</t>
  </si>
  <si>
    <t>Plataforma SECOP y Colombia Compra Eficiente</t>
  </si>
  <si>
    <t>PR-GECO-001 Licitación Pública
• PR-GECO-002 Menor cuantía
• PR-GECO-003 Mínima Cuantía
• PR-GECO-004 Contratación directa a través de SECOP I y SECOP II
• PR-GECO-005 Verificación de requisitos en SST para la adquisición de Bienes y servicios
• PR-GECO-006 Acuerdo marco de precios
• PR-GECO-007 Subasta inversa
• PR-GECO-008 Concurso méritos
• PR-GECO-009 Celebración de convenios y acuerdos
• PR-GECO-010 Tramite de novedades de contratación
• PR-GECO-013 Liquidación de contratos y convenios</t>
  </si>
  <si>
    <t>2 Gestión por procesos y proyectos: Fortalecer la gestión por procesos, estandarizados e interdependientes, y por proyectos, para una prestación ágil, flexible y segura de servicios, mediante la mejora continua y la apropiación de las TIC.</t>
  </si>
  <si>
    <t>2.2 Definir, adoptar e implementar herramientas de seguimiento y evaluación por resultados, respecto de los procesos y proyectos desarrollados por la entidad.</t>
  </si>
  <si>
    <t xml:space="preserve">Política Gestión Presupuestal y eficiencia del gasto público </t>
  </si>
  <si>
    <t>Eficiencia liquidaciones</t>
  </si>
  <si>
    <t>GESTIONAR DE MANERA EFICAZ LAS SOLICITUDES DE LIQUIDACION RADICADAS  POR LOS SUPEVISORES AL GRUPO DE CONTRATOS</t>
  </si>
  <si>
    <t>(Número de solicitudes de liquidaciones radicados por supervisores al Grupo de Gestión Contractual*100) /(Número de liquidaciones revisadas por el Grupo de Gestion Contractual)</t>
  </si>
  <si>
    <t>Informe final de supervision - Informes del contratista - Reporte de pagos - Proyecto acta de liquidaciuón- Secop Ii-Carpeta compartida</t>
  </si>
  <si>
    <t>Eficacia en certificaciones</t>
  </si>
  <si>
    <t>TRAMITAR DE MANERA EFICAZ LAS SOLICITUDES DE CERTIFICACION RADICADAS POR LOS USUARIOS INTERNOS Y EXTERNOS DE LA ENTIDAD AL GRUPO DE GESTION CONTRACTUAL</t>
  </si>
  <si>
    <t>(Numero de solicitudes de certificaciones tramitadas por el grupo de gestion contractual*100) /(Numero de solicitudes de certificaciones recibidas en el grupo de gestion contractual)</t>
  </si>
  <si>
    <t>SECOP II Y/O DRIVE CONTRATACION</t>
  </si>
  <si>
    <t>Transferencias de conocimientos del Manual de supervisión de contratos y/o convenios</t>
  </si>
  <si>
    <t>Fortalecer las competencias de los supervisores de contratos y/o convenios, para disminuir el riesgo de una inadecuada supervisión de la contratación</t>
  </si>
  <si>
    <t>Actividades de transferencia de conocimiento dirigidas a supervisores de contratos ejecutadas en el periodo / Actividades de transferencia de conocimiento dirigidas a supervisores de contratos planeadas para el periodo * 100</t>
  </si>
  <si>
    <t>DRIVE CONTRATACION</t>
  </si>
  <si>
    <t>Gestión de Servicios de Tecnologías de la Información</t>
  </si>
  <si>
    <t>disponer de servicios digitales confiables y expeditos, alineados con el marco estrategico y los requerimientos de los usuarios internos y externos.</t>
  </si>
  <si>
    <t xml:space="preserve">Política Gobierno Digital </t>
  </si>
  <si>
    <t xml:space="preserve"> Avance en la mejora de los (3) sistemas en la SES</t>
  </si>
  <si>
    <t>Medir el avance en la mejora de los sistemas existentes y definidos en el presente indicador</t>
  </si>
  <si>
    <t>Profesional Universitario</t>
  </si>
  <si>
    <t>Sumatoria del porcentaje de avance de los 3 sistemas de información / %total de sistemas de información planeados * 100%</t>
  </si>
  <si>
    <t>Ficha de indicador interna según plan de trabajo por cada sistema de información
Porcentaje de avance en plan de trabajo Balance social (30%) *
Porcentaje de avance en plan de trabajo en multas y sanciones (30%) *
Porcentaje de avance en plan de trabajo enAdicionar Contribuciones (40%)*</t>
  </si>
  <si>
    <t>• GU-GSTI-001 Guia para la apropiación y uso de los Servicios de TI
• IN-GSTI-001 Uso mesa de servicio
• IN-GSTI-002 Mantenimiento a la infraestructura tecnológica
• PR-GSTI-001 Gestionar la confidencialidad, integridad y disponibilidad de los servicios TI
• PR-GSTI-002 Captura, validación y procesamiento de información
• PR-GSTI-003 Gestión de aplicaciones</t>
  </si>
  <si>
    <t>Capacidades y estado del almacenamiento</t>
  </si>
  <si>
    <t xml:space="preserve">Medir la  capacidad de almacenamiento , memoria y procesamiento </t>
  </si>
  <si>
    <t xml:space="preserve"> Almacenamiento utilizado / capacidad total de almacenamiento disponible *100%</t>
  </si>
  <si>
    <t>Reporte de servidores con relación a la capacidad de almacenamiento teniendo en cuenta los recursos requeridos por cada sistema de información soportado por infraestructura / capacidad total</t>
  </si>
  <si>
    <t>• PR-GSTI-001 Gestionar la confidencialidad, integridad y disponibilidad de los servicios TI</t>
  </si>
  <si>
    <t xml:space="preserve"> Cumplimiento en la entrega de requerimientos de TI demandados por las areas de la SES</t>
  </si>
  <si>
    <t>Medir el cumplimiento en la entrega de requerimientos de TI solicitados por las areas de la SES en cuanto a alcance, tiempo y calidad</t>
  </si>
  <si>
    <t>Cesar Augusto Macias Mesa, Erika Ladino</t>
  </si>
  <si>
    <t>Numero de requerimientos terminados entregados a Aplicaciones a tiempo/ Numero de requerimientos recibidos de las areas de las entidad *100%</t>
  </si>
  <si>
    <t>FFicha de indicador interna según plan de trabajo por cada sistema de información
Porcentaje de avance en plan de trabajo KLICK (40%) *
Porcentaje de avance en plan de trabajo en Sistema para la medición de la Implementación (SARO y SAR) (40%) *
Porcentaje de avance en plan de trabajo en modulo de auditoria Balance Social y Usuarios (20%)*</t>
  </si>
  <si>
    <t>• PR-GSTI-003 Gestión de aplicaciones</t>
  </si>
  <si>
    <t>Generar capacidades de TI para facilitar una efectiva gestión de los procesos y proyectos de la entidad</t>
  </si>
  <si>
    <t>Avance en la documentación técnica y funcional de  3 sistemas de información</t>
  </si>
  <si>
    <t>Medir el avance frente a la documentación de los 3 Sistemas de información (Klick, Sistema para la medición de la Implementación (SARO y SAR) y Balance social) priorizados para la vigencia 2022</t>
  </si>
  <si>
    <t>Número de sistemas de información documentados / Total de sistemas de información priorizados (3) *100%</t>
  </si>
  <si>
    <t xml:space="preserve">Diagrama de la arquitectura de la solución (33%), documentación técnica (documentación de base de datos y la de arquitectura de solución) (33%) y documentación funcional (Manual de usuario) (34%) de cada uno de los siguientes sistemas de información priorizados.
Klick
Sistema para la medición de la Implementación (SARO y SAR)
Balance social
</t>
  </si>
  <si>
    <t>• GU-GSTI-001 Guia para la apropiación y uso de los Servicios de TI
• IN-GSTI-001 Uso mesa de servicio</t>
  </si>
  <si>
    <t>Gestión Integral de Talento Humano</t>
  </si>
  <si>
    <t xml:space="preserve">Apropiar la gestión de procesos y proyectos, como modelo de operación ordinario en la entidad. </t>
  </si>
  <si>
    <t xml:space="preserve">Política Talento Humano </t>
  </si>
  <si>
    <t>Cumplimiento a la politica gestión estrategica de talento humano</t>
  </si>
  <si>
    <t>Cumplimiento a politica gestión estrategica de talento humano</t>
  </si>
  <si>
    <t>Olga Lucía Muñoz</t>
  </si>
  <si>
    <t>N° de Actividades del plan realizadas / N° de actividades programadas x 100</t>
  </si>
  <si>
    <t xml:space="preserve">Matriz de seguimiento al plan estrategico de Talento Humano </t>
  </si>
  <si>
    <t>PL-GITH-001 Plan Estratégico Talento Humano 2019-2022</t>
  </si>
  <si>
    <t xml:space="preserve">Diseñar e implementar las estrategias definidas para la gestión del cambioy del conocimiento, actualizándolas en función de las dinámicas internas y externas que incidan en la entidad.   </t>
  </si>
  <si>
    <t>Actividades del Sistema de Estímulos BS</t>
  </si>
  <si>
    <t>Medir la ejecución del Plan de Bienestar Social durante la vigencia</t>
  </si>
  <si>
    <t>Maria Victoria Ballesteros
Claudia Sanchez</t>
  </si>
  <si>
    <t xml:space="preserve">Profesional Universitario </t>
  </si>
  <si>
    <t>No. de actividades de estímulos del plan realizadas / No. de actividades de estímulos programadas * 100</t>
  </si>
  <si>
    <t>Plan de Bienestar social</t>
  </si>
  <si>
    <t>PR-GITH-008 Formulación, seguimiento y evaluación del programa de bienestar social e incentivos</t>
  </si>
  <si>
    <t>Diseñar e implementar las estrategias definidas para la gestión del cambioy del conocimiento, actualizándolas en función de las dinámicas internas y externas que incidan en la entidad.</t>
  </si>
  <si>
    <t>Cumplir las Actividades programadas en el Plan de Capacitación</t>
  </si>
  <si>
    <t>Medir la ejecución del Plan Institucional de Capacitación durante la vigencia</t>
  </si>
  <si>
    <t>Maria Victoria Ballesteros</t>
  </si>
  <si>
    <t>No. de capacitaciones del plan realizadas / No. de capacitaciones programadas x 100</t>
  </si>
  <si>
    <t>Plan Institucional de Capacitación</t>
  </si>
  <si>
    <t>PR-GITH-011 Inducción, reinducción, capacitación y entrenamiento</t>
  </si>
  <si>
    <t>Gestión Administrativa</t>
  </si>
  <si>
    <t>Apropiar la gestión por procesos y proyectos, como modelo de operación en la entidad.</t>
  </si>
  <si>
    <t>Mantenimientos Correctivos Realizados a las instalaciones</t>
  </si>
  <si>
    <t>Controlar los Mantenimeinto Correctivos Programados, solicitados e indentificados (A traves de la ejecucuión de Inspecciones)</t>
  </si>
  <si>
    <t>Carlos Ballesteros</t>
  </si>
  <si>
    <t>Coordinador del Grupo de Gestion Documental y Administrativa
Profesional Universitario</t>
  </si>
  <si>
    <t>(Mantenimientos correctivos ejecutados a las instalaciones / mantenimientos correctivos programados a las instalaciones)  *100</t>
  </si>
  <si>
    <t>Mantenimientos correctivos ejecutados: Informes de ejecucion por parte del proveedor.
Mantenimientos Correctivos Programados: Cronograma de Mantenimiento Correctivo mensual.</t>
  </si>
  <si>
    <t>PR-GEAD-004 Mantenimiento Preventivo y Correctivo</t>
  </si>
  <si>
    <t>Definir, adoptar e implementar  herramientas de seguimiento y evaluación por resultados, respecto de los procesos y proyectos desarrollados por la entidad</t>
  </si>
  <si>
    <t>Cumplimiento del Programa de Ahorro y uso Eficiente de la Energía</t>
  </si>
  <si>
    <t>El indicador permite obtener el porcentaje de cumplimiento del programa de ahorro y uso eficiente de la energía</t>
  </si>
  <si>
    <t>Actividades ejecutadas ENERGIA / Actividades programadas ENERGIA) *100%</t>
  </si>
  <si>
    <t>Programa de ahorro y uso eficiente de la energía cargado en ISOlucion - Modulo Sistema de Gestion Ambiental</t>
  </si>
  <si>
    <t>PROGRAMA AHORRO Y USO EFICIENTE DE ENERGÍA</t>
  </si>
  <si>
    <t>Cumplimiento del Programa de Ahorro y uso Eficiente del Agua</t>
  </si>
  <si>
    <t>El indicador permite obtener el porcentaje de cumplimiento del programa de ahorro y uso eficiente del agua</t>
  </si>
  <si>
    <t>(Actividades ejecutadas AGUA / Actividades programadas AGUA) *100%</t>
  </si>
  <si>
    <t>Programa de ahorro y uso eficiente del agua  cargado en ISOlucion -  Modulo Sistema de Gestion Ambiental</t>
  </si>
  <si>
    <t>PROGRAMA AHORRO Y USO EFICIENTE DEL AGUA</t>
  </si>
  <si>
    <t>Cumplimiento del Programa de Gestion Integral de Residuos</t>
  </si>
  <si>
    <t>El indicador permite obtener el porcentaje de cumplimiento del programa Gestion Integral de Residuos</t>
  </si>
  <si>
    <t>(Actividades ejecutadas Programa de Residuos  / Actividades programadas del  Programa de Residuos) *100%</t>
  </si>
  <si>
    <t>Programa de Gestion Integral de Residuos cargado en ISOlucion - Modulo Sistema de Gestion Ambiental</t>
  </si>
  <si>
    <t>PR-GEAD-002 Gestión integral residuos peligrosos y especiales</t>
  </si>
  <si>
    <t>Cumplimiento del Programa de Ahorro y uso Eficiente del Papel</t>
  </si>
  <si>
    <t>El indicador permite obtener el porcentaje de cumplimiento del Programa de Ahorro y uso Eficiente del Papel</t>
  </si>
  <si>
    <t>(Actividades ejecutadas del Programa de Ahorro y uso Eficiente del Papel / Actividades programadas del Programa de Ahorro y uso Eficiente del Papel) *100%</t>
  </si>
  <si>
    <t>Programa de ahorro y uso eficiente de papel  cargado en ISOlucion -  Modulo Sistema de Gestion Ambiental</t>
  </si>
  <si>
    <t>PROGRAMA AHORRO Y USO EFICIENTE DE PAPEL</t>
  </si>
  <si>
    <t>Consumo de Agua Percapita</t>
  </si>
  <si>
    <t>Medir el consumo de agua percapita (m3/servidores) presentado en las instalaciones de la SuperSolidaria con una periodicidad mensual (Incluye edificio Patria y Torre Bancolombia)</t>
  </si>
  <si>
    <t>Metros cubicos de consumo de agua /Promedio de numero de servidores de la entidad en el bimestre</t>
  </si>
  <si>
    <t>Factura de la empresa del Acueducto y Relacion de la Cantidad de personal mensual, la cual incluye personal de planta y contratistas vinculados en el periodo de medición.</t>
  </si>
  <si>
    <r>
      <rPr>
        <sz val="11"/>
        <color theme="1"/>
        <rFont val="Calibri"/>
      </rPr>
      <t xml:space="preserve">Bimensual </t>
    </r>
    <r>
      <rPr>
        <b/>
        <sz val="11"/>
        <color rgb="FFFF0000"/>
        <rFont val="Calibri"/>
      </rPr>
      <t>(SE REPORTA EN LA TERCERA SEMANA SIGUIENTE A LA FECHA DE CORTE)</t>
    </r>
  </si>
  <si>
    <t>0,99 m3</t>
  </si>
  <si>
    <t>0,2 m3</t>
  </si>
  <si>
    <t>0,4 m3</t>
  </si>
  <si>
    <t>Consumo de Energia Percapita</t>
  </si>
  <si>
    <t>Medir el consumo de energia percapita ((Kw/h)/servidores) presentado en las instalaciones de la SuperSolidaria con una periodicidad mensual (Incluye edificio Patria y Torre Bancolombia)</t>
  </si>
  <si>
    <t xml:space="preserve">Carlos Ballesteros; </t>
  </si>
  <si>
    <t>Kw/h de consumo de energia mensual / Promedio DIARIO de funcionarios y contratistas que ingresan EN DÍAS HÁBILES a la planta física de la entidad en el mes.</t>
  </si>
  <si>
    <t>Factura de la empresa de la energia  y Relacion de la Cantidad de personal mensual, la cual incluye personal de planta y contratistas vinculados en el periodo de medicion.</t>
  </si>
  <si>
    <r>
      <rPr>
        <sz val="11"/>
        <color theme="1"/>
        <rFont val="Calibri"/>
      </rPr>
      <t xml:space="preserve">Mensual </t>
    </r>
    <r>
      <rPr>
        <b/>
        <sz val="11"/>
        <color rgb="FFFF0000"/>
        <rFont val="Calibri"/>
      </rPr>
      <t>(SE REPORTA EN LA TERCERA SEMANA SIGUIENTE A LA FECHA DE CORTE)</t>
    </r>
  </si>
  <si>
    <t xml:space="preserve">Consumo de resmas de papel </t>
  </si>
  <si>
    <t xml:space="preserve">Medir el porcentaje de consumo de papel utilizado en fotocopias e impresiones </t>
  </si>
  <si>
    <t>(Cantidad de resmas entregadas por el almacen/ Cantidad de resmas compradas) *100</t>
  </si>
  <si>
    <t>Inventario de Almacen</t>
  </si>
  <si>
    <t>0.8%</t>
  </si>
  <si>
    <t>Gestión Jurídica</t>
  </si>
  <si>
    <t xml:space="preserve"> Desarrollar o adoptar herramientas de analitica para la generacion de alerts tempranas o preventivas.</t>
  </si>
  <si>
    <t xml:space="preserve">Política Defensa jurídica </t>
  </si>
  <si>
    <t>Respuesta oportuna a las demandas radicadas</t>
  </si>
  <si>
    <t>el indicador busca medir la oportuna respuesta a las demandas recibidas.</t>
  </si>
  <si>
    <t>Oficina Asesora Jurídica</t>
  </si>
  <si>
    <t>Katherin Johanna Beltran Pico</t>
  </si>
  <si>
    <t>(numero de respuesta de demandas en el tiempo establecido / numero total de demandas notificadas)*100</t>
  </si>
  <si>
    <t xml:space="preserve"> Base de datos de procesos judiciales</t>
  </si>
  <si>
    <t>PR-GEJU-002 Representación en procesos judiciales en calidad de demandante y demandado</t>
  </si>
  <si>
    <t>Política Pública y Regulación
Diseñar e impulsar iniciativas de política pública y generar regulación y doctrina unificadora para apoyar la gestión de la supervisión integral y el desarrollo del sector.</t>
  </si>
  <si>
    <t>Promover y cogestionar mecanismos a través de los cuales se materialicen iniciativas regulatorias y doctrina unificada para la Superintendencia y el sector.</t>
  </si>
  <si>
    <t>Política Mejora Normativa</t>
  </si>
  <si>
    <t>Control a proyectos normativos o regulatorios y doctrina unificada</t>
  </si>
  <si>
    <t xml:space="preserve">Control a la gestión de producción normativa o regulatoria y doctrina unificada para el ejercicio misional de la Superintendencia y el desenvolvimiento del sector </t>
  </si>
  <si>
    <t>Proyectos normativos o regulatorios y doctrina unificada contruidos en la vigencia / proyectos normativos o regulatorios y doctrina unificada agendados para la vigencia*100</t>
  </si>
  <si>
    <t>Formato matriz de agenda regulatoria y doctrinal superintendencia de la economia solidaria Código: FT-GEJU-004</t>
  </si>
  <si>
    <t>PR-GEJU-009 Producción regulatoria y doctrinal en red de gobernanza</t>
  </si>
  <si>
    <t>Desarrollar o adoptar herramientas de analitica para la generacion de alerts tempranas o preventivas.</t>
  </si>
  <si>
    <t>Política Defensa jurídica</t>
  </si>
  <si>
    <t>Respuesta oportuna a las acciones de tutela</t>
  </si>
  <si>
    <t>el indicador busca medir la oportuna respuesta a las acciones de tutela recibidas.</t>
  </si>
  <si>
    <t>(numero de respuesta de acciones de tutela en el tiempo establecido / numero total de respuesta de acciones de tutela recibidas)*100</t>
  </si>
  <si>
    <t>F-GEJU-007 Seguimiento acciones de tutela</t>
  </si>
  <si>
    <t>PR-GEJU-003 Representación en acciones de Tutela</t>
  </si>
  <si>
    <t>Gestión de Recursos Financieros</t>
  </si>
  <si>
    <t>Definir, adoptar e implementar herramientas de seguimiento y evaluacion por resultados, respecto de los procesos y proyectos desarrollados por la entidad.</t>
  </si>
  <si>
    <t>Ejecucion del Presupuesto de Gastos de Funcionamiento</t>
  </si>
  <si>
    <t>Evaluar la ejecucion de gastos de funcionamiento aprobados para la vigencia, ejerciendo un control en el registro de los gastos y compromisos con cargo a gastos de funcionamiento</t>
  </si>
  <si>
    <t>Magda Ramirez</t>
  </si>
  <si>
    <t>Coordinador grupo financiero</t>
  </si>
  <si>
    <t>(Presupuesto gastos funcionamiento comprometido/Presupuesto gastos funcionamiento aprobado)*100</t>
  </si>
  <si>
    <t xml:space="preserve">Presupuesto gastos de funcionamiento comprometido informes de ejecucion presupuestal agregado, presupuesto gastos de funcionamiento aprobado circular de aprobacion del presupuesto nacional. </t>
  </si>
  <si>
    <t xml:space="preserve"> PR-GREF-001 Proyección, elaboración, aprobación y desagregación del presupuesto
 PR-GREF-002 Ejecución y control del presupuesto
 PR-GREF-003 Modificaciones presupuestales por traslados</t>
  </si>
  <si>
    <t xml:space="preserve"> Definir, adoptar e implementar herramientas de seguimiento y evaluacion por resultados, respecto de los procesos y proyectos desarrollados por la entidad.</t>
  </si>
  <si>
    <t>Ejecucion del presupuesto de gastos inversion</t>
  </si>
  <si>
    <t>Evaluar la ejecucion presupuestal de gastos de inversion aprobados para la vigencia, ejerciendo un control en el registro de los gastos y compromisos con cargo a estos proyectos.</t>
  </si>
  <si>
    <t>(Presupuesto inversión comprometido/Presupuesto inversión aprobado)*100</t>
  </si>
  <si>
    <t xml:space="preserve">Presupuesto de inversion comprometido informes de ejecucion presupuestal agregado, presupuesto de inversion aprobado circular de aprobacion del presupuesto nacional. </t>
  </si>
  <si>
    <t>PR-GREF-001 Proyección, elaboración, aprobación y desagregación del presupuesto
 PR-GREF-002 Ejecución y control del presupuesto
 PR-GREF-003 Modificaciones presupuestales por traslados</t>
  </si>
  <si>
    <t>Control Disciplinario</t>
  </si>
  <si>
    <t>Desarrollar o adaptar herramientas de analítica para la generación de alertas tempranas o preventivas.</t>
  </si>
  <si>
    <t xml:space="preserve">Política Integridad </t>
  </si>
  <si>
    <t>Gestion de procesos disciplinarios</t>
  </si>
  <si>
    <t xml:space="preserve">conocer el porcentaje de procesos disciplinarios gestionados durante el periodo evaluable </t>
  </si>
  <si>
    <t>Liliana Paola Negrete Narvaez</t>
  </si>
  <si>
    <t xml:space="preserve">total de número de procesos disciplinarios evaluados, remitidos por competencia y/o cerrados / Número de procesos disciplinarios aperturados multiplicado x 100   </t>
  </si>
  <si>
    <t xml:space="preserve">cuadros de control de los procesos disciplinarios </t>
  </si>
  <si>
    <t>Ninguna</t>
  </si>
  <si>
    <t xml:space="preserve"> PR-CODI-001 Desarrollo del proceso disciplinario ordinario
PR-CODI-002 Desarrollo del proceso disciplinario verbal</t>
  </si>
  <si>
    <t>Control Interno</t>
  </si>
  <si>
    <t>Defnir, adoptar e implementar herramietas de seguimiento y evaluación por resultados, respeccto de los procesos y proyectos desarrollados por la entidad.</t>
  </si>
  <si>
    <t>Cumplimiento del programa de Auditorias</t>
  </si>
  <si>
    <t>Medir el cumplimiento del cronograma de auditorias</t>
  </si>
  <si>
    <t>Mabel Astrid Neira Yepes</t>
  </si>
  <si>
    <t>jefe oficina de control interno</t>
  </si>
  <si>
    <t>(No. De Actividades realizadas / No. De actividades programadas dentro del programa)*100</t>
  </si>
  <si>
    <t>Programa anual de auditorías FT-COIN-001</t>
  </si>
  <si>
    <t>PR-COIN-001 Ejecutar el Programa de Auditoría
GU-COIN-001 Guía de auditoria de la Oficina de Control Interno</t>
  </si>
  <si>
    <t>Evaluación de Sistemas de Gestión</t>
  </si>
  <si>
    <t>Diseñar e implementar las estrategias definidas para la gestion del cambio y del conocimiento, actualizandolas en funcion de las dinamicas internas y externas que incidan en la entidad</t>
  </si>
  <si>
    <t>Evaluación inicial del SG-SST</t>
  </si>
  <si>
    <t>Calcular el porcentaje de cumplimiento de los requisitos minimos de acuerdo al decreto 1072 de 2015 Art. 2.2.4.6.16</t>
  </si>
  <si>
    <t>Maria Victoria Ballesteros
Claudia Sanchez / Paula Combita</t>
  </si>
  <si>
    <t>Profesional Universitaria de Secretaria General
Contratistas</t>
  </si>
  <si>
    <t>(Numero de requisitos que presentan cumplimiento / Numero total de requisitos ) * 100</t>
  </si>
  <si>
    <t>Matriz de requisitos legales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</si>
  <si>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(En el mes en el que se lleve a cabo la medición de la evaluación)</t>
    </r>
  </si>
  <si>
    <t xml:space="preserve">PR-EVSG-002 Auditorias Internas al Sistema Integrado de Gestión
IN-EVSG-002 Revisión por la dirección de SG-SST
PR-GITH-020 Rendición de cuentas del SG-SST
</t>
  </si>
  <si>
    <t>Cumplimiento  Gestion Ambiental</t>
  </si>
  <si>
    <t xml:space="preserve">Medir el porcentaje de cumplimento de la Gestion Ambiental en la Supersolidaria  </t>
  </si>
  <si>
    <t xml:space="preserve">Carolina Huertas Tobon
</t>
  </si>
  <si>
    <t xml:space="preserve">Profesional Universitario  Oficina Asesora de Planeación y Sistemas
</t>
  </si>
  <si>
    <t>Total de actividades de los programas ambientales ejecutadas / Total de actividades planeadas de los programas ambientales *100</t>
  </si>
  <si>
    <t xml:space="preserve">Programas de Gestión Ambiental ubicados en modulo  Ambiental en  Isolucion </t>
  </si>
  <si>
    <t>Programas ambientales (Agua, energia, Residuos Solidos, cero papel)</t>
  </si>
  <si>
    <t xml:space="preserve"> Definir, adoptar o implementar herramientas de seguimiento y evaluación de resultados, respecto de los procesos y proyectos desarrollados por la entidad.</t>
  </si>
  <si>
    <t>Acciones de mejora cerradas</t>
  </si>
  <si>
    <t>Indicador que mide las acciones de mejora (acciones correctivas, acciones preventivas, notas de mejora, planes de mejoramiento, acciones para abordar riesgos) cerradas en un periodo</t>
  </si>
  <si>
    <t>Carolina Huertas Tobon</t>
  </si>
  <si>
    <t>(Número de acciones de mejora cerradas en el período de acuerdo con las fechas de cierre proyectadas/  Número de acciones de mejora definidas para cierre en el periodo)*100</t>
  </si>
  <si>
    <t>ISOlución: Modulo de mejora</t>
  </si>
  <si>
    <t xml:space="preserve">IN-EVSG-003 Instructivo acciones de mejora
PR-EVSG-001  Tratamiento de acciones correctivas, preventivas y de mejora </t>
  </si>
  <si>
    <t>Apropiar la gestión por procesos y proyectos, como módelo de operación ordinario en la entidad.</t>
  </si>
  <si>
    <t>Cumplimiento en el reporte de indicadores</t>
  </si>
  <si>
    <t>Medir el cumplimiento del reporte de inidicadores de gestión de acuerdo a la frecuencia definida</t>
  </si>
  <si>
    <t>(Indicadores que  se reportan oportunamente / indicadores que deben ser reportados)*100</t>
  </si>
  <si>
    <t>Opcción mediciones y reportes del módulo medicion en ISOlución</t>
  </si>
  <si>
    <t>MA-PLES-005  Manual para el diseño e interpretación de indicadores</t>
  </si>
  <si>
    <t>Reporte e investigacion de accidentes de trabajo y enfermedades laborales</t>
  </si>
  <si>
    <t>Porcentaje de cumplimiento en la notificación y reporte oportuna de los accidentes de trabajo y enfermedades laborales</t>
  </si>
  <si>
    <t>(Número de accidentes de trabajo y enfermedades laborales reportados / Número de total de accidentes de trabajo y enfermedades laborales ocurridos) * 100</t>
  </si>
  <si>
    <t>F-TAHU-040  investigaciones de accidentes de trabajo y enfermedad laboral, y registros generados por ARL y EPS.</t>
  </si>
  <si>
    <t>PR-GITH-013 Procedimiento para investigación de incidentes y accidente</t>
  </si>
  <si>
    <t xml:space="preserve">No aplica </t>
  </si>
  <si>
    <t>Cumplimiento realización de simulacros de SST</t>
  </si>
  <si>
    <r>
      <rPr>
        <sz val="11"/>
        <color theme="1"/>
        <rFont val="Calibri"/>
      </rPr>
      <t>Medir el porcentaje en el cumplimiento de simulacros realizados.</t>
    </r>
    <r>
      <rPr>
        <sz val="11"/>
        <color theme="1"/>
        <rFont val="Calibri"/>
      </rPr>
      <t xml:space="preserve"> </t>
    </r>
  </si>
  <si>
    <t>(Numero de simulacros de SST realizados / Numero de simulacros de SST programados)</t>
  </si>
  <si>
    <t>Plan anual de trabajo, informe del simulacro realizado.</t>
  </si>
  <si>
    <t xml:space="preserve">MA-PLES-003 Manual de Seguridad y Salud en el Trabajo </t>
  </si>
  <si>
    <t>Ausentismo</t>
  </si>
  <si>
    <t>conocer los dias de ausentismo generados por la no asistencia al trabajo.</t>
  </si>
  <si>
    <t>(Número de días de ausencia laboral  en el mes / Número de días de trabajo programados en el mes ) * 100</t>
  </si>
  <si>
    <t>Reportes de permisos por causas medicas o personales e incapacidades laborales ocomunes - Bases de datos de los funcionarios de la entidad.</t>
  </si>
  <si>
    <t>PR-GITH-009 Tramite de  lineamientos laborales y situaciones administrativas</t>
  </si>
  <si>
    <t>Condiciones de salud de los trabajadores</t>
  </si>
  <si>
    <t>Porcentaje de trabajadores a quienes se les realizaron evaluaciones medicas laborales</t>
  </si>
  <si>
    <t>(Numero de trabajadores que realizaron evaluaciones medicas laborales de ingreso, periodicos y retiro / Numero de evaluaciones medicas programadas) *100</t>
  </si>
  <si>
    <t>Programacion de examenes medicos laborales, Informacion del personal de la entidad, bases de datos con ingresos y retiros de funcionarios en el ultimo año.</t>
  </si>
  <si>
    <t>PR-GITH-015 Evaluaciones médicas ocupacionales y diagnostico de salud</t>
  </si>
  <si>
    <t>Cumplimiento de requisitos legales</t>
  </si>
  <si>
    <t>Porcentaje de cumplimiento de requisitos legales aplicables</t>
  </si>
  <si>
    <t>(Numero de requisitos normativos aplicables cumplidos / Numero total de requisitos normativos aplicables) *100</t>
  </si>
  <si>
    <t>PR-GEJU-004 Identificación, análisis y recopilación de requisitos legales y normativos</t>
  </si>
  <si>
    <t>Ejecucion del plan de trabajo anual</t>
  </si>
  <si>
    <t>conocer el porcentaje de cumplimiento en la ejecucion de plan anual de trabajo en SST.</t>
  </si>
  <si>
    <t>( Numero de Número de Actividades del Plan de Trabajo del SGSST Ejecutadas en el periodo / Número de Actividades del Plan de Trabajo del SGSST Programadas en el periodo ) *100</t>
  </si>
  <si>
    <t>Plan anual de trabajo con evidencias (registros) de la ejecución de las actividades programadas en el periodo.</t>
  </si>
  <si>
    <t xml:space="preserve">PR-GITH-025 Construcción del Plan Anual de Trabajo SST
</t>
  </si>
  <si>
    <t>Defnir, adoptar e implementar herramientas de seguimiento y evaluación por resultados, respeccto de los procesos y proyectos desarrollados por la entidad.</t>
  </si>
  <si>
    <t>Cumplimiento del programa de Auditorias internas</t>
  </si>
  <si>
    <t>Medir el cumplimiento del cronograma de auditorias internas</t>
  </si>
  <si>
    <t xml:space="preserve"> Carolina Huertas Tobon</t>
  </si>
  <si>
    <t xml:space="preserve">Profesional Universitaria de la OAPS </t>
  </si>
  <si>
    <t>(No. De Auditorias internas realizadas / No. De Auditorias internas  programadas para la vigencia)*100</t>
  </si>
  <si>
    <t>FT-EVSG-003 Programa anual de auditorias al SIG</t>
  </si>
  <si>
    <t>PR-EVSG-002 Auditorias Internas al Sistema Integrado de Gestión</t>
  </si>
  <si>
    <t>Frecuencia de Accidentalidad</t>
  </si>
  <si>
    <t>Calcular el número de veces que ocurre un accidente de trabajo en el mes</t>
  </si>
  <si>
    <t xml:space="preserve">(Numero de accidentes de trabajo que se presentaron en el mes / Numero de trabajadores en el mes) *100 </t>
  </si>
  <si>
    <t>Reportes de incidentes y accidentes de trabajo en la entidad y consolidado de incidentes y accidentes de trabajo en la entidad (incluye a todo el personal propio, contratista, subcontratista y en misión)</t>
  </si>
  <si>
    <t>Incidencia de la enfermedad laboral</t>
  </si>
  <si>
    <t>Calcular el número de casos nuevos de enfermedad laboral en una población determinada en un período de tiempo.</t>
  </si>
  <si>
    <t>(Número de casos nuevos de enfermedad laboral en el periodo “Z” / Promedio de trabajadores en el periodo “Z”) * 100.000</t>
  </si>
  <si>
    <t>Documento de la junta de calificación</t>
  </si>
  <si>
    <t>Prevalencia de la enfermedad laboral</t>
  </si>
  <si>
    <t>Calcular el número de casos de enfermedad laboral presentes en una población en un periodo de tiempo</t>
  </si>
  <si>
    <t>(Número de casos nuevos y antiguos de enfermedad laboral en el periodo «Z» / Promedio de trabajadores en el periodo «Z») * 100.000</t>
  </si>
  <si>
    <t>Documento de calificación de la junta</t>
  </si>
  <si>
    <t>Proporción de accidentes de trabajo mortales</t>
  </si>
  <si>
    <t>Calcular el número de accidentes de trabajo mortales en el año.</t>
  </si>
  <si>
    <t>(Número de accidentes de trabajo mortales que se presentaron en el año / Total de accidentes de trabajo que se presentaron en el año ) * 100</t>
  </si>
  <si>
    <t>Consolidado de reportes de Accidentalidad del SG SST (incluye a todo el personal propio, contratista, subcontratista y en misión)</t>
  </si>
  <si>
    <t>Severidad de accidentalidad</t>
  </si>
  <si>
    <t>Calcular el número de días perdidos por accidentes de trabajo en el mes.</t>
  </si>
  <si>
    <t>(Número de días de incapacidad por accidente de trabajo en el mes + número de días cargados en el mes / Número de trabajadores en el mes) * 100</t>
  </si>
  <si>
    <t>Reportes de incidentes y accidentes de trabajo en la entidad (incluye a todo el personal propio, contratista, subcontratista y en misión), incapacidades generadas por los accidentes de trabajo y Calificacion de origen del AT.</t>
  </si>
  <si>
    <t>Politica de talento humano</t>
  </si>
  <si>
    <t>Cumplimiento de requisitos de estructura del SG-SST</t>
  </si>
  <si>
    <t>Calcular el porcentaje de cumplimiento de criterios de estructura para el Sistema de gestión de Seguridad y Salud en el Trabajo</t>
  </si>
  <si>
    <t>(No. de criterios legales de estructura del SG SST cumplidos / No. total de criterios legales de estructura del SG SST) *100</t>
  </si>
  <si>
    <t xml:space="preserve">Lista de verificación para cumplimiento de requisitos normativos de estructura del SG SST </t>
  </si>
  <si>
    <t>PR-EVSG-002 Auditorias Internas al Sistema Integrado de Gestión
IN-EVSG-002 Revisión por la dirección de SG-SST
PR-GITH-020 Rendición de cuentas del SG-SST</t>
  </si>
  <si>
    <t>Intervención de los peligros identificados y los riesgos priorizados</t>
  </si>
  <si>
    <t>orcentaje de acciones implementadas de acuerdo a los peligros asociados en la FT-GITH-027 Matriz identificación peligros, valoración riesgos y controles</t>
  </si>
  <si>
    <t>(Cantidad total de medidas de intervencion implementadas por la matriz de peligros) / (Cantidad total medidas de intervención emitidas por la matriz de peligros) *100</t>
  </si>
  <si>
    <t>FT-GITH-027 Matriz identificación peligros, valoración riesgos y controles</t>
  </si>
  <si>
    <t>Ejecución de las acciones preventivas, correctivas y de mejora para SST</t>
  </si>
  <si>
    <t>eficiencia</t>
  </si>
  <si>
    <t xml:space="preserve">Porcentaje de cumplimiento en ejecucion de AC, AP y OM SST. </t>
  </si>
  <si>
    <t xml:space="preserve">(Numero de total de acciones preventivas, correctivas y/o de mejora de SST ejecutadas) / (Numero de acciones preventivas, correctivas y/o de mejora de SST programadas) *100   </t>
  </si>
  <si>
    <t xml:space="preserve">Reporte Isolucion </t>
  </si>
  <si>
    <t>Investigación de incidentes, accidentes de trabajo y enfermedades laborales</t>
  </si>
  <si>
    <t>Porcentaje de cumplimiento en la investigación de los incidentes, accidentes de trabajo y enfermedades laborales reportados.</t>
  </si>
  <si>
    <t>profesional especializado</t>
  </si>
  <si>
    <t>N° de incidentes, accidentes de trabajo y enfermedades laborales investigados / N° de incidentes, accidentes de trabajo y enfermedades laborales reportados *100</t>
  </si>
  <si>
    <t>por demanda</t>
  </si>
  <si>
    <t>Ejecución del cronograma de las mediciones ambientales ocupacionales y sus resultados</t>
  </si>
  <si>
    <t>Porcentaje de cumplimiento en la ejecución, del cronograma de mediciones ambientales.</t>
  </si>
  <si>
    <t>No. De Actividades ejecutadas/ No. De actividades programadas*100</t>
  </si>
  <si>
    <t>Plan Anual de Trabajo SST</t>
  </si>
  <si>
    <t>n/a</t>
  </si>
  <si>
    <t>Evaluacion de las No Conformidades encontradas en el plan anual de trabajo de SST</t>
  </si>
  <si>
    <t>Porcentaje de No conformidades cerradas</t>
  </si>
  <si>
    <t>(N° de No conformidades de SST cerradas)/ N° de No Conformidades de SST abiertas detectadas en el seguimiento del plan anual de trabajo * 100</t>
  </si>
  <si>
    <t>No conformidades detectadas en el seguimiento al plan anual de trabajo de SST</t>
  </si>
  <si>
    <t>Cumplimiento de los objetivos en seguridad y salud en el trabajo - SST</t>
  </si>
  <si>
    <t>Porcentaje de cumplimiento de los objetivos en seguridad y salud en el trabajo - SST</t>
  </si>
  <si>
    <t>(N° de actividades realizadas / sumatoria de actividades de los objetivos de SST * 100</t>
  </si>
  <si>
    <t>Plan Anual de Trabajo de SST</t>
  </si>
  <si>
    <t>Ejecución del Plan de Capacitación en Seguridad y Salud en el Trabajo</t>
  </si>
  <si>
    <t>secundario</t>
  </si>
  <si>
    <t xml:space="preserve">Porcentaje de cumplimiento en la ejecución  del plan de capacitación de sst </t>
  </si>
  <si>
    <t>( Número de Actividades del Plan de capacitación del SGSST Ejecutadas en el periodo / Número de Actividades del Plan de capacitación del SGSST Programadas en el periodo ) *100</t>
  </si>
  <si>
    <t xml:space="preserve">Conograma del Plan de Capacitación </t>
  </si>
  <si>
    <t>Desarrollo de los programas de vigilancia epidemiológica de acuerdo con el análisis de las condiciones de salud y de trabajo y a los riesgos priorizados</t>
  </si>
  <si>
    <t>Porcentaje de cumplimiento en la ejecución, del cronograma de Programas de Vigilancia Epidemiológica</t>
  </si>
  <si>
    <t>Cronograma de ejecucion de PVE</t>
  </si>
  <si>
    <t>Reporte de incidentes</t>
  </si>
  <si>
    <t>eficacia</t>
  </si>
  <si>
    <t xml:space="preserve">Identificar la cantidad de incidentes que son reportados por los servidores </t>
  </si>
  <si>
    <t xml:space="preserve">Numero de incidentes de trabajo reportados </t>
  </si>
  <si>
    <t>unidad</t>
  </si>
  <si>
    <t>Reportes realizados por correo electronico, buzon de sugerencias de SST, presenciales y Hangouts del correo institucional.</t>
  </si>
  <si>
    <t xml:space="preserve">DESEMPEÑO CONSOLIDADO DE LOS INDICADORES DE GESTIÓN </t>
  </si>
  <si>
    <t>Última fecha de actualización</t>
  </si>
  <si>
    <t>Escala</t>
  </si>
  <si>
    <t>Sin medición porque No Aplica o porque la medición es anual</t>
  </si>
  <si>
    <t>Promedio entre 0 y 60%</t>
  </si>
  <si>
    <t>Promedio entre 60,01% y 80%</t>
  </si>
  <si>
    <t>Promedio superior al 80,01%</t>
  </si>
  <si>
    <t>NIVEL</t>
  </si>
  <si>
    <t>PROCESO</t>
  </si>
  <si>
    <r>
      <rPr>
        <b/>
        <sz val="12"/>
        <color rgb="FF333333"/>
        <rFont val="Arial"/>
      </rPr>
      <t xml:space="preserve">PRINCIPALES
</t>
    </r>
    <r>
      <rPr>
        <sz val="12"/>
        <color rgb="FF333333"/>
        <rFont val="Arial"/>
      </rPr>
      <t>(Indicadores que miden el cumplimiento del objetivo del proceso)</t>
    </r>
  </si>
  <si>
    <r>
      <rPr>
        <b/>
        <sz val="12"/>
        <color rgb="FF333333"/>
        <rFont val="Arial"/>
      </rPr>
      <t>SECUNDARIOS</t>
    </r>
    <r>
      <rPr>
        <sz val="12"/>
        <color rgb="FF333333"/>
        <rFont val="Arial"/>
      </rPr>
      <t xml:space="preserve">
(Indicadores que miden el cumplimiento de productos del proceso)</t>
    </r>
  </si>
  <si>
    <t>TOTAL INDICADORES</t>
  </si>
  <si>
    <t>Cantidad de indicadores</t>
  </si>
  <si>
    <t>ESTRATÉGICO</t>
  </si>
  <si>
    <t>Gestión de Grupos de Interes</t>
  </si>
  <si>
    <t>Gestión de Tecnologias de la Información</t>
  </si>
  <si>
    <t>Gestión del Conocimiento y la innovación</t>
  </si>
  <si>
    <t>MISIONAL</t>
  </si>
  <si>
    <t>DE APOYO</t>
  </si>
  <si>
    <t>Gestión de Servicios de TI</t>
  </si>
  <si>
    <t>DE EVALUACIÓN</t>
  </si>
  <si>
    <t>Evaluación de los Sistemas de Gestión</t>
  </si>
  <si>
    <t>TOTAL</t>
  </si>
  <si>
    <t>HISTORIAL DE CAMBIOS</t>
  </si>
  <si>
    <t>VERSIÓN</t>
  </si>
  <si>
    <t>FECHA</t>
  </si>
  <si>
    <t>DESCRIPCIÓN DE LOS CAMBIOS</t>
  </si>
  <si>
    <t>Creación de la matriz con los indicadores nuevos de los procesos</t>
  </si>
  <si>
    <t>Actualización de la matriz con información reportada del segundo trimestre del año</t>
  </si>
  <si>
    <t>Se incluyen los indicadores: 
*Cobertura de los proyectos de inversión
*Cobertura Plan de acción sectorial</t>
  </si>
  <si>
    <t>Se ajusta tablero resumen de desempeño de los indicadores, se divide en indicadores principales y secundarios</t>
  </si>
  <si>
    <t>Se actualiza el formato incluyendo una hoja de presentación con hipervínculos y la división de los indicadores por nivel de proceso.</t>
  </si>
  <si>
    <t>Se eliminan los indicadores del proceso GETI: 
* Implementación de actividades del Plan Estratégico de Tecnologías de la Información. 
*Uso de recursos pala el  Plan Estratégico de Tecnologías de la Información 
Se eliminan los siguientes indicadores del porceso GSTI:
*Disponibilidad de aplicativos para prestacion de servicios misionales
*Disponibilidad de servicio esigna
*Oportunidad a la respuesta a las solicitudes de soporte técnico
*solicitudes solucionadas
* Cumplimiento del plan de mantenimiento preventivo.
Se incluyen los  siguientes indicadores al proceso GETI:
*Ejecución PETI
Se incluyen los siguientes indicadores de GSTI:
*Avance en la documentación técnica y funcional de  3 sistemas de información
 *Avance en la mejora de los (3) sistemas en la SES
*Capacidades y estado del almacenamiento
 *Cumplimiento en la entrega de requerimientos de TI demandados por las areas de la SES</t>
  </si>
  <si>
    <t>Ajuste a la frecuencia del indicador 908 "Reporte e investigacion de accidentes de trabajo y enfermedades laborales (Secundario)" pasando de "bimestral" a "Por demanda"</t>
  </si>
  <si>
    <t xml:space="preserve">Se elimino la medicion del indicador 908 ya que en el segundo trimestre del año no se presentaron reportes de accidentes de trabajo y enfermedad laborales. </t>
  </si>
  <si>
    <t>Se activo el Indicador 1011, tasa de solicitudes de conciliación prejudicial y judicial en las que el comité decide conciliar en la vigencia fiscal.</t>
  </si>
  <si>
    <t>Se activó el Indicador 919 peticiones, quejas y reclamos, sugerencias y denuncias atendidos dentro del término legal.</t>
  </si>
  <si>
    <t>Se activo el Indicador 920, tiempo promedio de respuesta a PQRSD (Secundario)</t>
  </si>
  <si>
    <t>Se modifico el Indicador 986, cumplimiento e integración del plan de acción anual para reportar en porcentajes uno a uno y no de diez en diez.</t>
  </si>
  <si>
    <t>Se modifico el Indicador 961, cumplimiento e integración del plan de acción anual para reportar en porcentajes uno a uno y no de diez en diez.</t>
  </si>
  <si>
    <t>Indicador No. 936: Consumo de agua percapita - Se incluye a Liliana Paola Torres para hacer una pruebas.</t>
  </si>
  <si>
    <t>Indicador No. 936: Consumo de agua percapita -  1. Se actualizan los responsables de la medición. 
2. Se actualiza la formula y la fuente de información.</t>
  </si>
  <si>
    <t>Indicador No. 937: Consumo de energia percapita -  1. Se actualizan los responsables de la medición. 
2. Se actualiza la formula y la fuente de información.</t>
  </si>
  <si>
    <t>Indicador No. 936: Consumo de agua percapita -  Cambio te tolerancias y meta</t>
  </si>
  <si>
    <t>Indicador No. 883: Notificación de actos administrativos - Se incluye a Johanna Muñoz Salinas como responsable de reportar el indicador.</t>
  </si>
  <si>
    <t xml:space="preserve">Indicador No. 912: Cumplimiento del programa de Auditorias (Principal) - Se eliminaron las mediciones realizadas por Control Interno dado a que el sistema no estaba corriendo bien y hubo necesidad de cargar nuevamente el reporte de los indicadores. </t>
  </si>
  <si>
    <t>Indicador No. 916:  Cumplimiento en el reporte de indicadores (Principal) - Se modifica la medición por encontrase mal reportada / quedando la redacción de la siguiente manera: Al corte del 31 de diciembre de 2021 se reportaron 59 indicadores oportunamente de los 85 que debían ser reportados. Para este cierre aún cuando son 88 indicadores en total, 3 de ellos tienen fecha final de reporte en la última semana de enero</t>
  </si>
  <si>
    <t>Indicador No. 970:  Control de Legalidad Liquidaciones Voluntarias (Principal) - De acuerdo al correo electrónico del 24 ene 2022 a las 8:56 a.m., se cambia a Sandra Liliana Fuentes como responsable de la medición por Edgar Hernando Rincón.</t>
  </si>
  <si>
    <t>Indicador No. 977: Terminación liquidaciones forzosas administrativas (Principal) - De acuerdo al correo electrónico del 24 ene 2022 a las 8:56 a.m., se cambia a Sandra Liliana Fuentes como responsable de la medición por Edgar Hernando Rincón.</t>
  </si>
  <si>
    <t>Indicador No. 973: Efectividad de la decisión de las medidas a emprender (Secundario) - De acuerdo al correo electrónico del 24 ene 2022 a las 8:56 a.m., se cambia a Sandra Liliana Fuentes como responsable de la medición por Edgar Hernando Rincón.</t>
  </si>
  <si>
    <t>Indicador No. 976: Seguimiento a los procesos de toma de posesión (secundario) - De acuerdo al correo electrónico del 24 ene 2022 a las 8:56 a.m., se cambia a Sandra Liliana Fuentes como responsable de la medición por Edgar Hernando Rincón.</t>
  </si>
  <si>
    <t>Indicador No. 975: Expedición actos administrativos (secundario) - De acuerdo al correo electrónico del 24 ene 2022 a las 8:56 a.m., se cambia a Sandra Liliana Fuentes como responsable de la medición por Edgar Hernando Rincón.</t>
  </si>
  <si>
    <t>Indicador No. 898: Condiciones de salud de los trabajadores (Secundario) - De acuerdo con ell correo electrónico del 
lun, 24 ene, 8:39, Se cambia la formula por Numero de trabajadores que realizaron las evaluaciones medicas sobre el numero de trabajadores programados para realizar evaluaciones medicas.</t>
  </si>
  <si>
    <t>Indicador No. 897: Indicador Ausentismo (Secundario) - De acuerdo con ell correo electrónico del 
lun, 24 ene, 8:39, Se cambia la descripción para que sea más coherente con unidad de medida que es en porcentaje.</t>
  </si>
  <si>
    <t>Indicador No. 901: Cumplimiento realización de simulacros de SST. (Secundario) -  De acuerdo con ell correo electrónico del 
lun, 24 ene, 8:39, Se revisa la formula para que tenga coherencia con la unidad de medida en porcentaje.</t>
  </si>
  <si>
    <t>Indicador No. 905: Incidencia enfermedad laboral (Secundario) - De acuerdo con ell correo electrónico del 
lun, 24 ene, 8:39, Se mejora la descripción del indicador agregando una interpretación que permite mayor entendimiento.</t>
  </si>
  <si>
    <t>Indicador No. 906: Prevalencia enfermedad laboral (Secundario) - De acuerdo con ell correo electrónico del lun, 24 ene, 8:39, Se mejora la descripción del indicador agregando una interpretación que permita aclarar el propósito de la medición.</t>
  </si>
  <si>
    <t>Indicador No. 907: Proporción de accidentes de trabajo mortales - (Secundario) - De acuerdo con ell correo electrónico del 
lun, 24 ene, 8:39,  Se cambia la descripción del indicador teniendo en cuenta que la unidad de medida es en porcentaje.</t>
  </si>
  <si>
    <t>Indicador No. 904: Frecuencia de Accidentalidad (Secundario) - De acuerdo con ell correo electrónico del lun, 24 ene, 8:39, Se cambia la descripción del indicador agregando una interpretación que permita mayor claridad en lo que se quiere medir.</t>
  </si>
  <si>
    <t xml:space="preserve">Indicador No. 966: Monitoreo a ejecución de controles a riesgos (Principal) - De acuerdo con el correo del 24-02-2022, se cambia la formula en el denominador. </t>
  </si>
  <si>
    <r>
      <rPr>
        <sz val="10"/>
        <color theme="1"/>
        <rFont val="Arial"/>
      </rPr>
      <t xml:space="preserve">En las hojas </t>
    </r>
    <r>
      <rPr>
        <i/>
        <sz val="10"/>
        <color theme="1"/>
        <rFont val="Arial"/>
      </rPr>
      <t xml:space="preserve">Estratégicos, Misionales, De apoyo </t>
    </r>
    <r>
      <rPr>
        <sz val="10"/>
        <color theme="1"/>
        <rFont val="Arial"/>
      </rPr>
      <t xml:space="preserve">y </t>
    </r>
    <r>
      <rPr>
        <i/>
        <sz val="10"/>
        <color theme="1"/>
        <rFont val="Arial"/>
      </rPr>
      <t xml:space="preserve">De evaluación, </t>
    </r>
    <r>
      <rPr>
        <sz val="10"/>
        <color theme="1"/>
        <rFont val="Arial"/>
      </rPr>
      <t>se incluye la columna DOCUMENTO SIG ASOCIADO, en el que se relaciona el documento (procedimiento, manual, código, reglamento, instructivo, guía, etc) vigente en el Sistema Integrado de Gestión de la Supersolidaria y que está asociado al indicador.</t>
    </r>
  </si>
  <si>
    <t xml:space="preserve">Se actualiza información de los siguientes indicadores:
"Cumplimiento del programa de Auditorias"la frecuencia de medición de anual a mensual
* Cumplimiento  Gestion Ambiental: Se ajusta tipo de indicador: Efectividad. Formula nueva: Total de actividades de los programas ambientales ejecutadas / Total de actividades planeadas de los programas ambientales *100
* Cumplimiento del programa de Auditorias internas: Ajuste meta de 95%  a 100%
*Incumplimiento Legal Ambiental: Se ajusta nombre, descripcción, meta, tolerancia S, tolerancia I, linea base y tendencia.(ver ficha tecnica en ISOlución).
*Sensibilización en temas ambientales: Se ajusta meta: 50%, Se ajusta Tolerancia inferior: 60%. Tolerancia Superior: 40%. </t>
  </si>
  <si>
    <t>Se actualiza la ficha tecnica de los siguientes indicadores: 
*Cumplimiento en la entrega de requerimientos de TI demandados por las areas de la SES: Se cambia la frecuencia de mensual a trimestral. Se incluye linea base 95%
*Capacidades y estado del almacenamiento: Se ajusta meta, TI, TS y tendencia.
* Avance en la mejora de los (3) sistemas en la SES: Se ajusta fuente de información y se cambia frecuencia de mensual a trimestral
* Avance en la documentación técnica y funcional de  3 sistemas de información: Se actualiza fuente de información, descripción, frecuencia de mensual a trimestral y linea base 95%
*Ejecución del  PETI (Principal): Se ajusta el campo toma de decisiones y descripción del indicador</t>
  </si>
  <si>
    <r>
      <rPr>
        <sz val="10"/>
        <color theme="1"/>
        <rFont val="Arial"/>
      </rPr>
      <t xml:space="preserve">Se incluyen los indicadores del proceso de Gestión de Contratación: 
No. 1021  Eficacia en certificaciones
No. 1022  EFICIENCIA LIQUIDACIONES
No. 1023  COBERTURA EN CAPACITACION DE FUNCIONES DE SUPERVISION A CONTRATOS Y/O CONVENIOS
</t>
    </r>
    <r>
      <rPr>
        <b/>
        <sz val="10"/>
        <color theme="1"/>
        <rFont val="Arial"/>
      </rPr>
      <t xml:space="preserve">
Total indicadores: 92</t>
    </r>
  </si>
  <si>
    <r>
      <rPr>
        <b/>
        <sz val="10"/>
        <color theme="1"/>
        <rFont val="Arial"/>
      </rPr>
      <t>Actualización de indicadores del proceso de Supervisión Delegatura Asociativa:</t>
    </r>
    <r>
      <rPr>
        <sz val="10"/>
        <color theme="1"/>
        <rFont val="Arial"/>
      </rPr>
      <t xml:space="preserve">
* Calificación de riesgos (Principal)
*Cumplimiento actividades de análisis financiero y de riesgo
*Evaluación a las respuestas a los informes de visitas de inspección a las organizaciones vigiladas visitadas
*Traslado de informes a organizaciones solidarias visitadas
*Expedición actos administrativos
</t>
    </r>
    <r>
      <rPr>
        <b/>
        <sz val="10"/>
        <color theme="1"/>
        <rFont val="Arial"/>
      </rPr>
      <t xml:space="preserve">Inactivación de los indicadores: </t>
    </r>
    <r>
      <rPr>
        <sz val="10"/>
        <color theme="1"/>
        <rFont val="Arial"/>
      </rPr>
      <t xml:space="preserve">
*Terminación liquidaciones forzosas administrativas (Principal)
* Efectividad de la decisión de las mediadas a emprender 
</t>
    </r>
    <r>
      <rPr>
        <b/>
        <sz val="10"/>
        <color theme="1"/>
        <rFont val="Arial"/>
      </rPr>
      <t>Total indicadores: 90</t>
    </r>
    <r>
      <rPr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</si>
  <si>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>Actualización de indicadores del proceso de Evaluación de Sistemas de Gestión - SST</t>
    </r>
    <r>
      <rPr>
        <sz val="10"/>
        <color theme="1"/>
        <rFont val="Arial"/>
      </rPr>
      <t xml:space="preserve">
* Cumplimiento realización de simulacros de SST. (Secundario)
*Ejecución del plan de trabajo anual (Secundario) 
</t>
    </r>
    <r>
      <rPr>
        <b/>
        <sz val="10"/>
        <color theme="1"/>
        <rFont val="Arial"/>
      </rPr>
      <t>Se incluyen los siguientes indicadores del proceso de EVSG:</t>
    </r>
    <r>
      <rPr>
        <sz val="10"/>
        <color theme="1"/>
        <rFont val="Arial"/>
      </rPr>
      <t xml:space="preserve">
*1024 Intervención de los peligros identificados y los riesgos priorizados
*1025 Ejecución de las acciones preventivas, correctivas y de mejora para SST
*1026 Investigación de incidentes, accidentes de trabajo y enfermedades laborales
*1027 Ejecución del cronograma de las mediciones ambientales ocupacionales y sus resultados
*1028 Evaluacion de las No Conformidades encontradas en el plan anual de trabajo de SST
*1029 Cumplimiento de los objetivos en seguridad y salud en el trabajo - SST
*1030 Ejecución del Plan de Capacitación en Seguridad y Salud en el Trabajo
*1031 Desarrollo de los programas de vigilancia epidemiológica de acuerdo con el análisis de las condiciones de salud y de trabajo y a los riesgos priorizados
*1032 Reporte de incidentes
</t>
    </r>
    <r>
      <rPr>
        <b/>
        <sz val="10"/>
        <color theme="1"/>
        <rFont val="Arial"/>
      </rPr>
      <t>Total indicadores: 99</t>
    </r>
  </si>
  <si>
    <r>
      <rPr>
        <b/>
        <sz val="10"/>
        <color theme="1"/>
        <rFont val="Arial"/>
      </rPr>
      <t>Actualización de indicadores del proceso de Supervisión Delegatura Financiera:</t>
    </r>
    <r>
      <rPr>
        <sz val="10"/>
        <color theme="1"/>
        <rFont val="Arial"/>
      </rPr>
      <t xml:space="preserve">
*Visita In situ: Fuente de información
*Promedio de días hábiles del traslado de los informes de visita Cumplimiento analisis extrasitu: Frecuencia, meta y tolerancia Inferior.Nombre, Descripción indicador, 
*Revisión información de cierres de ejercicio - Documentos asamblea: Meta, tolerancias.
*Porcentaje de entidades que disminuyeron el nivel de riesgo por seguimiento extrasitu: Frecuencia, meta y tolerancia inferior
*Promedio dias de tramites de posesiones: Formula, tolerancia inferior y fuente de información.</t>
    </r>
  </si>
  <si>
    <r>
      <rPr>
        <sz val="10"/>
        <color theme="1"/>
        <rFont val="Arial"/>
      </rPr>
      <t xml:space="preserve">Se elimina el inidcador Cumplimiento al plan anual de adquisiciones del proceso de contratación.
</t>
    </r>
    <r>
      <rPr>
        <b/>
        <sz val="10"/>
        <color theme="1"/>
        <rFont val="Arial"/>
      </rPr>
      <t>Total Indicadores: 98</t>
    </r>
  </si>
  <si>
    <t>Se actualiza el indicador Trámites contractuales atendidos: cambio de nombre, ajuste descripcción, fuente de información, meta y tolerancia inferior.</t>
  </si>
  <si>
    <r>
      <rPr>
        <sz val="11"/>
        <color theme="1"/>
        <rFont val="Arial"/>
      </rPr>
      <t xml:space="preserve">Se incluye al proceso de Gestión Documental el indicador Actos administrativos recurridos por indebida notificación (anteriormente estaba en Gestión Jurídica)
</t>
    </r>
    <r>
      <rPr>
        <b/>
        <sz val="11"/>
        <color theme="1"/>
        <rFont val="Arial"/>
      </rPr>
      <t>Total indicadores:</t>
    </r>
    <r>
      <rPr>
        <sz val="11"/>
        <color theme="1"/>
        <rFont val="Arial"/>
      </rPr>
      <t xml:space="preserve"> 98</t>
    </r>
  </si>
  <si>
    <t>Actualización información indicador Sesnsibilización en temas ambientales</t>
  </si>
  <si>
    <t>Actualización ficha tecnica del indicador: COBERTURA EN TRANSFERENCIA DE CONOCIMIENTOS DEL MANUAL DE SUPERVISION DE CONTRATOS Y/O CONVENIOS ( Nombre, formula, descripcción, tolerancias y meta)</t>
  </si>
  <si>
    <r>
      <rPr>
        <sz val="11"/>
        <color theme="1"/>
        <rFont val="Arial"/>
      </rPr>
      <t xml:space="preserve">Se actualizan eliminan los siguientes indicadores por solicitud  de Lorena Cardenas el dia 3 de octubre:Demandas ilegalidad del acto administrativo, Demandas por omisión en las labores de supervisión.
</t>
    </r>
    <r>
      <rPr>
        <b/>
        <sz val="11"/>
        <color theme="1"/>
        <rFont val="Arial"/>
      </rPr>
      <t>Total indicadores: 96</t>
    </r>
  </si>
  <si>
    <t>Por solicitud de la Profesional Especializada Sonia Díaz, debido a la actualización del proceso Gestión de Grupos de Interés, se inactivan los indicadores:
9.  Peticiones, quejas, reclamos, sugerencias y denuncias atendidos dentro del término legal
11. Cumplimiento Plan de Acción Política Institucional de Servicio al Ciudadano 2020 - 2023
12. Tiempo promedio de respuesta a PQRSD</t>
  </si>
  <si>
    <t>Por solicitud de la Profesional Especializada Martha Arévalo, se ajustan las metas y tolerancias de los indicadores:
* Cumplimiento del plan estratégico:
   Meta: 80
   Tolerancia inferior: 75
   Tolerancia superior: 85
* Cumplimiento del plan de acción anual: 
    Meta: 65
   Tolerancia inferior: 60
   Tolerancia superior: 70
Este ajuste se realiza para la medición del tercer periodo de la vigencia 2022</t>
  </si>
  <si>
    <t>Por solicitud de la Profesional Especializada Martha Arévalo, se ajustan las metas y tolerancias de los indicadores:
* Cumplimiento del plan estratégico:
   Meta: 90
   Tolerancia inferior: 85
   Tolerancia superior: 100
* Cumplimiento del plan de acción anual: 
   Meta: 90
   Tolerancia inferior: 85
   Tolerancia superior: 100
Este ajuste se realiza para la medición del cuarto periodo de la vigencia 2022</t>
  </si>
  <si>
    <t>Por solicitud del Ing Cesar Macías, Profesional Universitario de Sistemas, se cambian las frecuencias de medición de dos indicadores:
GETI: EJECUCIÓN PETI - pasa de semestral a anual.
GSTI: CAPACIDAD Y ESTADO DEL ALMACENAMIENTO - pasa de mensual a Trimestral.</t>
  </si>
  <si>
    <t>Ajuste a la frecuencia del indicador Gestión institucional mejorada pasando de "trimestral" a "anual" debido a que se toma el resultado de la medición del FURAG</t>
  </si>
  <si>
    <t>Se inactiva el indicador Ahorro Presupuestal del proceso Gestión de Recursos Financieros, por solicitud de la Profesional Especializada, Magda Ramirez, Coordinadora del Grupo Financiero.</t>
  </si>
  <si>
    <t xml:space="preserve">Por solicitud del Coordinador Administrativo, se inactiva el indicador "Cumplimiento al cronograma de Mantenimiento Preventivo de instalaciones" debido a que hasta esta vigencia 2023 se va a crear el cronograma de mantenimiento preventivo. </t>
  </si>
  <si>
    <t>Por solicitud de la Profesional Especializada a cargo del plan de acción anual de la SES, se inactivan los indicadores principales del nivel Estratégico, proceso Planificación Estratégica:
- Cumplimiento del plan estratégico 
- Cumplimiento e integración del Plan de Acción Anual
Debido a que "nos encontramos en la etapa de diseño y desarrollo de la herramienta de seguimiento del Plan Estratégico 2023-2026 y Plan de acción anual 2023 denominada "Strategic plan", la cual reemplazará al módulo de planificación estratégica (ISolución) en la cadena registro de evidencias, porcentajes de avance, roles y cálculo de indicadores de gestión."</t>
  </si>
  <si>
    <t>Se elimina la palabra "Cobertura" del nombre del indicador 9 del proceso Gestión de Contratación, porque éste no mide cobertura, quedando como nuevo nombre:Transferencias de conocimientos del Manual de supervisión de contratos y/o convenios</t>
  </si>
  <si>
    <t>0.66%</t>
  </si>
  <si>
    <t>0.0%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</si>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</sst>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%"/>
    <numFmt numFmtId="166" formatCode="0.000%"/>
    <numFmt numFmtId="167" formatCode="d/m/yyyy"/>
  </numFmts>
  <fonts count="70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2"/>
      <color theme="0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</font>
    <font>
      <sz val="16"/>
      <color theme="1"/>
      <name val="Arial"/>
    </font>
    <font>
      <b/>
      <sz val="18"/>
      <color rgb="FF333399"/>
      <name val="Arial"/>
    </font>
    <font>
      <b/>
      <sz val="13"/>
      <color rgb="FF333399"/>
      <name val="Arial"/>
    </font>
    <font>
      <sz val="16"/>
      <color rgb="FFFF0000"/>
      <name val="Arial"/>
    </font>
    <font>
      <sz val="10"/>
      <color rgb="FF808080"/>
      <name val="Arial"/>
    </font>
    <font>
      <sz val="12"/>
      <color theme="1"/>
      <name val="Arial"/>
    </font>
    <font>
      <b/>
      <sz val="10"/>
      <color theme="0"/>
      <name val="Arial"/>
    </font>
    <font>
      <b/>
      <sz val="12"/>
      <color theme="0"/>
      <name val="Arial"/>
    </font>
    <font>
      <sz val="7"/>
      <color theme="0"/>
      <name val="Arial"/>
    </font>
    <font>
      <b/>
      <sz val="7"/>
      <color theme="0"/>
      <name val="Arial"/>
    </font>
    <font>
      <b/>
      <sz val="8"/>
      <color rgb="FF333333"/>
      <name val="Arial"/>
    </font>
    <font>
      <sz val="7"/>
      <color theme="1"/>
      <name val="Arial"/>
    </font>
    <font>
      <sz val="7"/>
      <color rgb="FFFF0000"/>
      <name val="Arial"/>
    </font>
    <font>
      <sz val="12"/>
      <color theme="0"/>
      <name val="Arial"/>
    </font>
    <font>
      <sz val="8"/>
      <color theme="1"/>
      <name val="Arial"/>
    </font>
    <font>
      <sz val="8"/>
      <color theme="0"/>
      <name val="Arial"/>
    </font>
    <font>
      <sz val="12"/>
      <color rgb="FFFF0000"/>
      <name val="Arial"/>
    </font>
    <font>
      <b/>
      <sz val="7"/>
      <color theme="1"/>
      <name val="Arial"/>
    </font>
    <font>
      <b/>
      <sz val="8"/>
      <color theme="0"/>
      <name val="Arial"/>
    </font>
    <font>
      <b/>
      <sz val="8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6"/>
      <color theme="0"/>
      <name val="Arial"/>
    </font>
    <font>
      <b/>
      <sz val="50"/>
      <color theme="0"/>
      <name val="Arial"/>
    </font>
    <font>
      <b/>
      <sz val="25"/>
      <color theme="1"/>
      <name val="Arial"/>
    </font>
    <font>
      <sz val="12"/>
      <color rgb="FF333333"/>
      <name val="Arial"/>
    </font>
    <font>
      <b/>
      <sz val="12"/>
      <color theme="1"/>
      <name val="Arial"/>
    </font>
    <font>
      <sz val="14"/>
      <color rgb="FF333333"/>
      <name val="Arial"/>
    </font>
    <font>
      <sz val="12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0"/>
      <name val="Arial"/>
    </font>
    <font>
      <b/>
      <sz val="14"/>
      <color rgb="FFFFFFFF"/>
      <name val="Arial"/>
    </font>
    <font>
      <sz val="14"/>
      <color theme="1"/>
      <name val="Arial"/>
    </font>
    <font>
      <b/>
      <sz val="11"/>
      <color theme="1"/>
      <name val="Arial"/>
    </font>
    <font>
      <strike/>
      <sz val="14"/>
      <color rgb="FFFFFFFF"/>
      <name val="Arial"/>
    </font>
    <font>
      <i/>
      <strike/>
      <sz val="14"/>
      <color rgb="FFFFFFFF"/>
      <name val="Arial"/>
    </font>
    <font>
      <b/>
      <i/>
      <sz val="11"/>
      <color rgb="FFC27BA0"/>
      <name val="Arial"/>
    </font>
    <font>
      <b/>
      <strike/>
      <sz val="14"/>
      <color rgb="FFFFFFFF"/>
      <name val="Arial"/>
    </font>
    <font>
      <sz val="14"/>
      <color rgb="FFFFFFFF"/>
      <name val="Arial"/>
    </font>
    <font>
      <b/>
      <sz val="14"/>
      <color rgb="FF333333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0"/>
      <name val="Arial"/>
    </font>
    <font>
      <sz val="14"/>
      <color rgb="FF000000"/>
      <name val="Arial"/>
    </font>
    <font>
      <sz val="20"/>
      <color theme="1"/>
      <name val="Arial"/>
    </font>
    <font>
      <sz val="11"/>
      <color theme="1"/>
      <name val="Calibri"/>
    </font>
    <font>
      <strike/>
      <sz val="14"/>
      <color rgb="FF333333"/>
      <name val="Arial"/>
    </font>
    <font>
      <b/>
      <sz val="16"/>
      <color rgb="FF333399"/>
      <name val="Arial"/>
    </font>
    <font>
      <b/>
      <sz val="14"/>
      <color rgb="FF333399"/>
      <name val="Arial"/>
    </font>
    <font>
      <sz val="14"/>
      <color theme="1"/>
      <name val="Calibri"/>
    </font>
    <font>
      <sz val="18"/>
      <color theme="1"/>
      <name val="Arial"/>
    </font>
    <font>
      <b/>
      <sz val="12"/>
      <color rgb="FF333333"/>
      <name val="Arial"/>
    </font>
    <font>
      <b/>
      <sz val="11"/>
      <color theme="0"/>
      <name val="Arial"/>
    </font>
    <font>
      <b/>
      <sz val="10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0"/>
      <name val="Arial"/>
    </font>
    <font>
      <b/>
      <sz val="9"/>
      <color theme="0"/>
      <name val="Arial"/>
    </font>
    <font>
      <sz val="11"/>
      <color theme="1"/>
      <name val="Arial"/>
    </font>
    <font>
      <b/>
      <sz val="11"/>
      <color rgb="FFFF0000"/>
      <name val="Calibri"/>
    </font>
    <font>
      <i/>
      <sz val="10"/>
      <color theme="1"/>
      <name val="Arial"/>
    </font>
    <font>
      <sz val="11"/>
      <color theme="1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008080"/>
        <bgColor rgb="FF00808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38761D"/>
        <bgColor rgb="FF38761D"/>
      </patternFill>
    </fill>
    <fill>
      <patternFill patternType="solid">
        <fgColor rgb="FF666699"/>
        <bgColor rgb="FF666699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medium">
        <color rgb="FF000000"/>
      </left>
      <right style="thin">
        <color rgb="FF808080"/>
      </right>
      <top/>
      <bottom/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</borders>
  <cellStyleXfs count="2">
    <xf numFmtId="0" fontId="0" fillId="0" borderId="0"/>
    <xf numFmtId="9" fontId="69" fillId="0" borderId="0" applyFont="0" applyFill="0" applyBorder="0" applyAlignment="0" applyProtection="0"/>
  </cellStyleXfs>
  <cellXfs count="353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/>
    <xf numFmtId="0" fontId="1" fillId="0" borderId="7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5" borderId="8" xfId="0" applyFont="1" applyFill="1" applyBorder="1" applyAlignment="1"/>
    <xf numFmtId="0" fontId="4" fillId="5" borderId="8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10" fontId="17" fillId="4" borderId="18" xfId="0" applyNumberFormat="1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10" fontId="21" fillId="6" borderId="8" xfId="0" applyNumberFormat="1" applyFont="1" applyFill="1" applyBorder="1" applyAlignment="1">
      <alignment horizontal="center" vertical="center" wrapText="1"/>
    </xf>
    <xf numFmtId="10" fontId="22" fillId="6" borderId="8" xfId="0" applyNumberFormat="1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10" fontId="26" fillId="7" borderId="8" xfId="0" applyNumberFormat="1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vertical="center"/>
    </xf>
    <xf numFmtId="0" fontId="31" fillId="6" borderId="8" xfId="0" applyFont="1" applyFill="1" applyBorder="1" applyAlignment="1">
      <alignment vertical="center" wrapText="1"/>
    </xf>
    <xf numFmtId="0" fontId="32" fillId="9" borderId="29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vertical="center"/>
    </xf>
    <xf numFmtId="0" fontId="33" fillId="6" borderId="8" xfId="0" applyFont="1" applyFill="1" applyBorder="1" applyAlignment="1">
      <alignment vertical="center" wrapText="1"/>
    </xf>
    <xf numFmtId="164" fontId="34" fillId="0" borderId="29" xfId="0" applyNumberFormat="1" applyFont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10" borderId="29" xfId="0" applyFont="1" applyFill="1" applyBorder="1" applyAlignment="1">
      <alignment vertical="center"/>
    </xf>
    <xf numFmtId="0" fontId="12" fillId="11" borderId="29" xfId="0" applyFont="1" applyFill="1" applyBorder="1" applyAlignment="1">
      <alignment vertical="center"/>
    </xf>
    <xf numFmtId="0" fontId="35" fillId="6" borderId="8" xfId="0" applyFont="1" applyFill="1" applyBorder="1" applyAlignment="1">
      <alignment vertical="center"/>
    </xf>
    <xf numFmtId="0" fontId="36" fillId="6" borderId="8" xfId="0" applyFont="1" applyFill="1" applyBorder="1" applyAlignment="1">
      <alignment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38" fillId="12" borderId="30" xfId="0" applyFont="1" applyFill="1" applyBorder="1" applyAlignment="1">
      <alignment horizontal="center" vertical="center" wrapText="1"/>
    </xf>
    <xf numFmtId="0" fontId="39" fillId="12" borderId="30" xfId="0" applyFont="1" applyFill="1" applyBorder="1" applyAlignment="1">
      <alignment horizontal="center" vertical="center" wrapText="1"/>
    </xf>
    <xf numFmtId="9" fontId="38" fillId="12" borderId="30" xfId="0" applyNumberFormat="1" applyFont="1" applyFill="1" applyBorder="1" applyAlignment="1">
      <alignment horizontal="center" vertical="center" wrapText="1"/>
    </xf>
    <xf numFmtId="0" fontId="38" fillId="12" borderId="34" xfId="0" applyFont="1" applyFill="1" applyBorder="1" applyAlignment="1">
      <alignment horizontal="center" vertical="center" wrapText="1"/>
    </xf>
    <xf numFmtId="0" fontId="38" fillId="12" borderId="29" xfId="0" applyFont="1" applyFill="1" applyBorder="1" applyAlignment="1">
      <alignment horizontal="center" vertical="center" wrapText="1"/>
    </xf>
    <xf numFmtId="9" fontId="38" fillId="12" borderId="34" xfId="0" applyNumberFormat="1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9" fontId="41" fillId="0" borderId="29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164" fontId="34" fillId="0" borderId="29" xfId="0" applyNumberFormat="1" applyFont="1" applyBorder="1" applyAlignment="1">
      <alignment horizontal="center" vertical="center"/>
    </xf>
    <xf numFmtId="164" fontId="42" fillId="6" borderId="29" xfId="0" applyNumberFormat="1" applyFont="1" applyFill="1" applyBorder="1" applyAlignment="1">
      <alignment horizontal="center" vertical="center"/>
    </xf>
    <xf numFmtId="9" fontId="40" fillId="13" borderId="29" xfId="0" applyNumberFormat="1" applyFont="1" applyFill="1" applyBorder="1" applyAlignment="1">
      <alignment horizontal="center" vertical="center" wrapText="1"/>
    </xf>
    <xf numFmtId="164" fontId="41" fillId="0" borderId="29" xfId="0" applyNumberFormat="1" applyFont="1" applyBorder="1" applyAlignment="1">
      <alignment horizontal="center" vertical="center" wrapText="1"/>
    </xf>
    <xf numFmtId="10" fontId="4" fillId="0" borderId="29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164" fontId="42" fillId="13" borderId="29" xfId="0" applyNumberFormat="1" applyFont="1" applyFill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/>
    </xf>
    <xf numFmtId="0" fontId="40" fillId="14" borderId="29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37" fillId="14" borderId="29" xfId="0" applyFont="1" applyFill="1" applyBorder="1" applyAlignment="1">
      <alignment horizontal="left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41" fillId="14" borderId="35" xfId="0" applyFont="1" applyFill="1" applyBorder="1" applyAlignment="1">
      <alignment horizontal="center" vertical="center" wrapText="1"/>
    </xf>
    <xf numFmtId="9" fontId="41" fillId="14" borderId="29" xfId="0" applyNumberFormat="1" applyFont="1" applyFill="1" applyBorder="1" applyAlignment="1">
      <alignment horizontal="center" vertical="center" wrapText="1"/>
    </xf>
    <xf numFmtId="9" fontId="4" fillId="14" borderId="29" xfId="0" applyNumberFormat="1" applyFont="1" applyFill="1" applyBorder="1" applyAlignment="1">
      <alignment horizontal="center" vertical="center" wrapText="1"/>
    </xf>
    <xf numFmtId="9" fontId="45" fillId="0" borderId="29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" fillId="0" borderId="36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9" fontId="34" fillId="0" borderId="36" xfId="0" applyNumberFormat="1" applyFont="1" applyBorder="1" applyAlignment="1">
      <alignment horizontal="center" vertical="center"/>
    </xf>
    <xf numFmtId="10" fontId="40" fillId="13" borderId="3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9" fontId="42" fillId="13" borderId="29" xfId="0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10" fontId="34" fillId="0" borderId="29" xfId="0" applyNumberFormat="1" applyFont="1" applyBorder="1" applyAlignment="1">
      <alignment horizontal="center" vertical="center"/>
    </xf>
    <xf numFmtId="9" fontId="34" fillId="0" borderId="29" xfId="0" applyNumberFormat="1" applyFont="1" applyBorder="1" applyAlignment="1">
      <alignment horizontal="center" vertical="center" wrapText="1"/>
    </xf>
    <xf numFmtId="164" fontId="46" fillId="0" borderId="29" xfId="0" applyNumberFormat="1" applyFont="1" applyBorder="1" applyAlignment="1">
      <alignment horizontal="center" vertical="center"/>
    </xf>
    <xf numFmtId="164" fontId="40" fillId="13" borderId="29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/>
    </xf>
    <xf numFmtId="9" fontId="7" fillId="6" borderId="8" xfId="0" applyNumberFormat="1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vertical="center" wrapText="1"/>
    </xf>
    <xf numFmtId="0" fontId="48" fillId="5" borderId="8" xfId="0" applyFont="1" applyFill="1" applyBorder="1" applyAlignment="1"/>
    <xf numFmtId="0" fontId="30" fillId="5" borderId="8" xfId="0" applyFont="1" applyFill="1" applyBorder="1" applyAlignment="1">
      <alignment vertical="center"/>
    </xf>
    <xf numFmtId="0" fontId="20" fillId="5" borderId="8" xfId="0" applyFont="1" applyFill="1" applyBorder="1" applyAlignment="1">
      <alignment horizontal="left" vertical="center"/>
    </xf>
    <xf numFmtId="9" fontId="49" fillId="0" borderId="29" xfId="0" applyNumberFormat="1" applyFont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9" fontId="50" fillId="12" borderId="36" xfId="0" applyNumberFormat="1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9" fontId="50" fillId="12" borderId="39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9" fontId="40" fillId="0" borderId="29" xfId="0" applyNumberFormat="1" applyFont="1" applyBorder="1" applyAlignment="1">
      <alignment horizontal="center" vertical="center"/>
    </xf>
    <xf numFmtId="10" fontId="40" fillId="0" borderId="29" xfId="0" applyNumberFormat="1" applyFont="1" applyBorder="1" applyAlignment="1">
      <alignment horizontal="center" vertical="center"/>
    </xf>
    <xf numFmtId="9" fontId="40" fillId="0" borderId="29" xfId="0" applyNumberFormat="1" applyFont="1" applyBorder="1" applyAlignment="1">
      <alignment horizontal="center" vertical="center"/>
    </xf>
    <xf numFmtId="9" fontId="48" fillId="0" borderId="29" xfId="0" applyNumberFormat="1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0" fillId="13" borderId="29" xfId="0" applyFont="1" applyFill="1" applyBorder="1" applyAlignment="1">
      <alignment horizontal="center" vertical="center" wrapText="1"/>
    </xf>
    <xf numFmtId="10" fontId="40" fillId="13" borderId="29" xfId="0" applyNumberFormat="1" applyFont="1" applyFill="1" applyBorder="1" applyAlignment="1">
      <alignment horizontal="center" vertical="center" wrapText="1"/>
    </xf>
    <xf numFmtId="0" fontId="41" fillId="14" borderId="29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47" fillId="5" borderId="8" xfId="0" applyFont="1" applyFill="1" applyBorder="1" applyAlignment="1">
      <alignment vertical="center" wrapText="1"/>
    </xf>
    <xf numFmtId="9" fontId="7" fillId="5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52" fillId="7" borderId="8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/>
    <xf numFmtId="0" fontId="4" fillId="7" borderId="8" xfId="0" applyFont="1" applyFill="1" applyBorder="1" applyAlignment="1"/>
    <xf numFmtId="0" fontId="30" fillId="7" borderId="8" xfId="0" applyFont="1" applyFill="1" applyBorder="1" applyAlignment="1">
      <alignment vertical="center"/>
    </xf>
    <xf numFmtId="0" fontId="20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32" fillId="15" borderId="29" xfId="0" applyFont="1" applyFill="1" applyBorder="1" applyAlignment="1">
      <alignment horizontal="center" vertical="center"/>
    </xf>
    <xf numFmtId="9" fontId="50" fillId="12" borderId="30" xfId="0" applyNumberFormat="1" applyFont="1" applyFill="1" applyBorder="1" applyAlignment="1">
      <alignment horizontal="center" vertical="center" wrapText="1"/>
    </xf>
    <xf numFmtId="9" fontId="50" fillId="12" borderId="34" xfId="0" applyNumberFormat="1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10" fontId="41" fillId="0" borderId="29" xfId="0" applyNumberFormat="1" applyFont="1" applyBorder="1" applyAlignment="1">
      <alignment horizontal="center" vertical="center" wrapText="1"/>
    </xf>
    <xf numFmtId="10" fontId="34" fillId="0" borderId="29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10" fontId="43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9" fontId="51" fillId="0" borderId="29" xfId="0" applyNumberFormat="1" applyFont="1" applyBorder="1" applyAlignment="1">
      <alignment horizontal="center" vertical="center"/>
    </xf>
    <xf numFmtId="10" fontId="43" fillId="0" borderId="29" xfId="0" applyNumberFormat="1" applyFont="1" applyBorder="1" applyAlignment="1">
      <alignment horizontal="center" vertical="center"/>
    </xf>
    <xf numFmtId="0" fontId="41" fillId="4" borderId="29" xfId="0" applyFont="1" applyFill="1" applyBorder="1" applyAlignment="1">
      <alignment horizontal="center" vertical="center" wrapText="1"/>
    </xf>
    <xf numFmtId="0" fontId="44" fillId="4" borderId="29" xfId="0" applyFont="1" applyFill="1" applyBorder="1" applyAlignment="1">
      <alignment horizontal="center" vertical="center" wrapText="1"/>
    </xf>
    <xf numFmtId="10" fontId="42" fillId="0" borderId="29" xfId="0" applyNumberFormat="1" applyFont="1" applyBorder="1" applyAlignment="1">
      <alignment horizontal="center" vertical="center"/>
    </xf>
    <xf numFmtId="0" fontId="44" fillId="13" borderId="29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48" fillId="0" borderId="3" xfId="0" applyFont="1" applyBorder="1" applyAlignment="1"/>
    <xf numFmtId="9" fontId="34" fillId="0" borderId="33" xfId="0" applyNumberFormat="1" applyFont="1" applyBorder="1" applyAlignment="1">
      <alignment horizontal="center" vertical="center"/>
    </xf>
    <xf numFmtId="4" fontId="34" fillId="0" borderId="29" xfId="0" applyNumberFormat="1" applyFont="1" applyBorder="1" applyAlignment="1">
      <alignment horizontal="center" vertical="center"/>
    </xf>
    <xf numFmtId="10" fontId="34" fillId="0" borderId="29" xfId="0" applyNumberFormat="1" applyFont="1" applyBorder="1" applyAlignment="1">
      <alignment horizontal="center" vertical="center" wrapText="1"/>
    </xf>
    <xf numFmtId="4" fontId="40" fillId="13" borderId="29" xfId="0" applyNumberFormat="1" applyFont="1" applyFill="1" applyBorder="1" applyAlignment="1">
      <alignment horizontal="center" vertical="center" wrapText="1"/>
    </xf>
    <xf numFmtId="1" fontId="41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0" fontId="53" fillId="0" borderId="0" xfId="0" applyFont="1"/>
    <xf numFmtId="0" fontId="47" fillId="7" borderId="8" xfId="0" applyFont="1" applyFill="1" applyBorder="1" applyAlignment="1">
      <alignment vertical="center" wrapText="1"/>
    </xf>
    <xf numFmtId="9" fontId="7" fillId="7" borderId="8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8" fillId="8" borderId="8" xfId="0" applyFont="1" applyFill="1" applyBorder="1" applyAlignment="1"/>
    <xf numFmtId="0" fontId="4" fillId="8" borderId="8" xfId="0" applyFont="1" applyFill="1" applyBorder="1" applyAlignment="1"/>
    <xf numFmtId="0" fontId="30" fillId="8" borderId="8" xfId="0" applyFont="1" applyFill="1" applyBorder="1" applyAlignment="1">
      <alignment vertical="center"/>
    </xf>
    <xf numFmtId="0" fontId="20" fillId="8" borderId="8" xfId="0" applyFont="1" applyFill="1" applyBorder="1" applyAlignment="1">
      <alignment horizontal="left" vertical="center"/>
    </xf>
    <xf numFmtId="9" fontId="34" fillId="4" borderId="29" xfId="0" applyNumberFormat="1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9" fontId="34" fillId="4" borderId="29" xfId="0" applyNumberFormat="1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center" vertical="center"/>
    </xf>
    <xf numFmtId="9" fontId="7" fillId="8" borderId="8" xfId="0" applyNumberFormat="1" applyFont="1" applyFill="1" applyBorder="1" applyAlignment="1">
      <alignment horizontal="center" vertical="center" wrapText="1"/>
    </xf>
    <xf numFmtId="165" fontId="51" fillId="13" borderId="29" xfId="0" applyNumberFormat="1" applyFont="1" applyFill="1" applyBorder="1" applyAlignment="1">
      <alignment horizontal="center" vertical="center"/>
    </xf>
    <xf numFmtId="165" fontId="34" fillId="0" borderId="29" xfId="0" applyNumberFormat="1" applyFont="1" applyBorder="1" applyAlignment="1">
      <alignment horizontal="center" vertical="center"/>
    </xf>
    <xf numFmtId="166" fontId="34" fillId="0" borderId="29" xfId="0" applyNumberFormat="1" applyFont="1" applyBorder="1" applyAlignment="1">
      <alignment horizontal="center" vertical="center"/>
    </xf>
    <xf numFmtId="9" fontId="54" fillId="15" borderId="29" xfId="0" applyNumberFormat="1" applyFont="1" applyFill="1" applyBorder="1" applyAlignment="1">
      <alignment horizontal="center" vertical="center"/>
    </xf>
    <xf numFmtId="165" fontId="40" fillId="13" borderId="29" xfId="0" applyNumberFormat="1" applyFont="1" applyFill="1" applyBorder="1" applyAlignment="1">
      <alignment horizontal="center" vertical="center" wrapText="1"/>
    </xf>
    <xf numFmtId="9" fontId="54" fillId="4" borderId="29" xfId="0" applyNumberFormat="1" applyFont="1" applyFill="1" applyBorder="1" applyAlignment="1">
      <alignment horizontal="center" vertical="center"/>
    </xf>
    <xf numFmtId="0" fontId="51" fillId="4" borderId="29" xfId="0" applyFont="1" applyFill="1" applyBorder="1" applyAlignment="1">
      <alignment horizontal="center" vertical="center"/>
    </xf>
    <xf numFmtId="164" fontId="34" fillId="0" borderId="29" xfId="0" applyNumberFormat="1" applyFont="1" applyBorder="1" applyAlignment="1">
      <alignment horizontal="center" vertical="center" wrapText="1"/>
    </xf>
    <xf numFmtId="10" fontId="34" fillId="4" borderId="29" xfId="0" applyNumberFormat="1" applyFont="1" applyFill="1" applyBorder="1" applyAlignment="1">
      <alignment horizontal="center" vertical="center"/>
    </xf>
    <xf numFmtId="9" fontId="54" fillId="0" borderId="29" xfId="0" applyNumberFormat="1" applyFont="1" applyBorder="1" applyAlignment="1">
      <alignment horizontal="center" vertical="center"/>
    </xf>
    <xf numFmtId="0" fontId="47" fillId="8" borderId="8" xfId="0" applyFont="1" applyFill="1" applyBorder="1" applyAlignment="1">
      <alignment vertical="center" wrapText="1"/>
    </xf>
    <xf numFmtId="0" fontId="48" fillId="4" borderId="8" xfId="0" applyFont="1" applyFill="1" applyBorder="1" applyAlignment="1">
      <alignment vertical="center" wrapText="1"/>
    </xf>
    <xf numFmtId="0" fontId="41" fillId="4" borderId="8" xfId="0" applyFont="1" applyFill="1" applyBorder="1" applyAlignment="1">
      <alignment vertical="center" wrapText="1"/>
    </xf>
    <xf numFmtId="0" fontId="48" fillId="5" borderId="8" xfId="0" applyFont="1" applyFill="1" applyBorder="1" applyAlignment="1">
      <alignment vertical="center" wrapText="1"/>
    </xf>
    <xf numFmtId="0" fontId="40" fillId="4" borderId="8" xfId="0" applyFont="1" applyFill="1" applyBorder="1" applyAlignment="1">
      <alignment vertical="center" wrapText="1"/>
    </xf>
    <xf numFmtId="0" fontId="56" fillId="4" borderId="8" xfId="0" applyFont="1" applyFill="1" applyBorder="1" applyAlignment="1">
      <alignment vertical="center" wrapText="1"/>
    </xf>
    <xf numFmtId="0" fontId="40" fillId="5" borderId="8" xfId="0" applyFont="1" applyFill="1" applyBorder="1" applyAlignment="1">
      <alignment vertical="center" wrapText="1"/>
    </xf>
    <xf numFmtId="0" fontId="57" fillId="5" borderId="8" xfId="0" applyFont="1" applyFill="1" applyBorder="1" applyAlignment="1"/>
    <xf numFmtId="0" fontId="41" fillId="4" borderId="8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19" borderId="29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167" fontId="12" fillId="4" borderId="8" xfId="0" applyNumberFormat="1" applyFont="1" applyFill="1" applyBorder="1" applyAlignment="1">
      <alignment vertical="center" wrapText="1"/>
    </xf>
    <xf numFmtId="0" fontId="55" fillId="4" borderId="8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60" fillId="4" borderId="44" xfId="0" applyFont="1" applyFill="1" applyBorder="1" applyAlignment="1">
      <alignment vertical="center" wrapText="1"/>
    </xf>
    <xf numFmtId="0" fontId="61" fillId="20" borderId="10" xfId="0" applyFont="1" applyFill="1" applyBorder="1" applyAlignment="1">
      <alignment horizontal="center" vertical="center" wrapText="1"/>
    </xf>
    <xf numFmtId="0" fontId="61" fillId="20" borderId="29" xfId="0" applyFont="1" applyFill="1" applyBorder="1" applyAlignment="1">
      <alignment horizontal="center" vertical="center" wrapText="1"/>
    </xf>
    <xf numFmtId="0" fontId="61" fillId="10" borderId="29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vertical="center" wrapText="1"/>
    </xf>
    <xf numFmtId="0" fontId="60" fillId="4" borderId="15" xfId="0" applyFont="1" applyFill="1" applyBorder="1" applyAlignment="1">
      <alignment vertical="center" wrapText="1"/>
    </xf>
    <xf numFmtId="0" fontId="62" fillId="9" borderId="29" xfId="0" applyFont="1" applyFill="1" applyBorder="1" applyAlignment="1">
      <alignment horizontal="center" vertical="center"/>
    </xf>
    <xf numFmtId="164" fontId="63" fillId="4" borderId="45" xfId="0" applyNumberFormat="1" applyFont="1" applyFill="1" applyBorder="1" applyAlignment="1">
      <alignment horizontal="center" vertical="center" wrapText="1"/>
    </xf>
    <xf numFmtId="0" fontId="64" fillId="4" borderId="44" xfId="0" applyFont="1" applyFill="1" applyBorder="1" applyAlignment="1">
      <alignment vertical="center" wrapText="1"/>
    </xf>
    <xf numFmtId="10" fontId="63" fillId="4" borderId="45" xfId="0" applyNumberFormat="1" applyFont="1" applyFill="1" applyBorder="1" applyAlignment="1">
      <alignment horizontal="center" vertical="center" wrapText="1"/>
    </xf>
    <xf numFmtId="0" fontId="48" fillId="9" borderId="29" xfId="0" applyFont="1" applyFill="1" applyBorder="1" applyAlignment="1">
      <alignment horizontal="center" vertical="center" wrapText="1"/>
    </xf>
    <xf numFmtId="9" fontId="63" fillId="4" borderId="45" xfId="0" applyNumberFormat="1" applyFont="1" applyFill="1" applyBorder="1" applyAlignment="1">
      <alignment horizontal="center" vertical="center" wrapText="1"/>
    </xf>
    <xf numFmtId="0" fontId="60" fillId="5" borderId="29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vertical="center" wrapText="1"/>
    </xf>
    <xf numFmtId="0" fontId="20" fillId="7" borderId="29" xfId="0" applyFont="1" applyFill="1" applyBorder="1" applyAlignment="1">
      <alignment vertical="center" wrapText="1"/>
    </xf>
    <xf numFmtId="0" fontId="20" fillId="8" borderId="29" xfId="0" applyFont="1" applyFill="1" applyBorder="1" applyAlignment="1">
      <alignment vertical="center" wrapText="1"/>
    </xf>
    <xf numFmtId="0" fontId="62" fillId="4" borderId="8" xfId="0" applyFont="1" applyFill="1" applyBorder="1" applyAlignment="1">
      <alignment vertical="center" wrapText="1"/>
    </xf>
    <xf numFmtId="10" fontId="62" fillId="4" borderId="8" xfId="0" applyNumberFormat="1" applyFont="1" applyFill="1" applyBorder="1" applyAlignment="1">
      <alignment vertical="center" wrapText="1"/>
    </xf>
    <xf numFmtId="0" fontId="62" fillId="4" borderId="8" xfId="0" applyFont="1" applyFill="1" applyBorder="1" applyAlignment="1">
      <alignment horizontal="center" vertical="center" wrapText="1"/>
    </xf>
    <xf numFmtId="10" fontId="62" fillId="4" borderId="8" xfId="0" applyNumberFormat="1" applyFont="1" applyFill="1" applyBorder="1" applyAlignment="1">
      <alignment horizontal="center" vertical="center" wrapText="1"/>
    </xf>
    <xf numFmtId="0" fontId="64" fillId="4" borderId="8" xfId="0" applyFont="1" applyFill="1" applyBorder="1" applyAlignment="1">
      <alignment vertical="center" wrapText="1"/>
    </xf>
    <xf numFmtId="0" fontId="38" fillId="18" borderId="29" xfId="0" applyFont="1" applyFill="1" applyBorder="1" applyAlignment="1">
      <alignment horizontal="center" vertical="center" wrapText="1"/>
    </xf>
    <xf numFmtId="0" fontId="63" fillId="9" borderId="43" xfId="0" applyFont="1" applyFill="1" applyBorder="1" applyAlignment="1">
      <alignment horizontal="center" vertical="center" wrapText="1"/>
    </xf>
    <xf numFmtId="10" fontId="63" fillId="4" borderId="29" xfId="0" applyNumberFormat="1" applyFont="1" applyFill="1" applyBorder="1" applyAlignment="1">
      <alignment horizontal="center" vertical="center" wrapText="1"/>
    </xf>
    <xf numFmtId="0" fontId="60" fillId="18" borderId="29" xfId="0" applyFont="1" applyFill="1" applyBorder="1" applyAlignment="1">
      <alignment horizontal="center" vertical="center" wrapText="1"/>
    </xf>
    <xf numFmtId="10" fontId="48" fillId="4" borderId="8" xfId="0" applyNumberFormat="1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vertical="center" wrapText="1"/>
    </xf>
    <xf numFmtId="0" fontId="48" fillId="4" borderId="8" xfId="0" applyFont="1" applyFill="1" applyBorder="1" applyAlignment="1"/>
    <xf numFmtId="0" fontId="48" fillId="4" borderId="8" xfId="0" applyFont="1" applyFill="1" applyBorder="1" applyAlignment="1">
      <alignment horizontal="center" vertical="center"/>
    </xf>
    <xf numFmtId="0" fontId="48" fillId="0" borderId="0" xfId="0" applyFont="1" applyAlignment="1"/>
    <xf numFmtId="0" fontId="28" fillId="4" borderId="8" xfId="0" applyFont="1" applyFill="1" applyBorder="1" applyAlignment="1">
      <alignment vertical="center"/>
    </xf>
    <xf numFmtId="0" fontId="65" fillId="5" borderId="50" xfId="0" applyFont="1" applyFill="1" applyBorder="1" applyAlignment="1">
      <alignment horizontal="center" vertical="center"/>
    </xf>
    <xf numFmtId="0" fontId="65" fillId="5" borderId="29" xfId="0" applyFont="1" applyFill="1" applyBorder="1" applyAlignment="1">
      <alignment horizontal="center" vertical="center"/>
    </xf>
    <xf numFmtId="0" fontId="65" fillId="5" borderId="5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5" borderId="8" xfId="0" applyFont="1" applyFill="1" applyBorder="1" applyAlignment="1">
      <alignment vertical="center"/>
    </xf>
    <xf numFmtId="0" fontId="4" fillId="4" borderId="8" xfId="0" applyFont="1" applyFill="1" applyBorder="1" applyAlignment="1"/>
    <xf numFmtId="0" fontId="37" fillId="0" borderId="50" xfId="0" applyFont="1" applyBorder="1" applyAlignment="1">
      <alignment horizontal="center" vertical="center"/>
    </xf>
    <xf numFmtId="167" fontId="37" fillId="0" borderId="29" xfId="0" applyNumberFormat="1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center" vertical="center"/>
    </xf>
    <xf numFmtId="167" fontId="48" fillId="0" borderId="29" xfId="0" applyNumberFormat="1" applyFont="1" applyBorder="1" applyAlignment="1">
      <alignment horizontal="center" vertical="center"/>
    </xf>
    <xf numFmtId="0" fontId="48" fillId="0" borderId="51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center"/>
    </xf>
    <xf numFmtId="167" fontId="66" fillId="0" borderId="33" xfId="0" applyNumberFormat="1" applyFont="1" applyBorder="1" applyAlignment="1">
      <alignment horizontal="center"/>
    </xf>
    <xf numFmtId="0" fontId="66" fillId="0" borderId="52" xfId="0" applyFont="1" applyBorder="1" applyAlignment="1">
      <alignment wrapText="1"/>
    </xf>
    <xf numFmtId="0" fontId="4" fillId="5" borderId="8" xfId="0" applyFont="1" applyFill="1" applyBorder="1" applyAlignment="1">
      <alignment vertical="center"/>
    </xf>
    <xf numFmtId="0" fontId="48" fillId="4" borderId="8" xfId="0" applyFont="1" applyFill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167" fontId="66" fillId="0" borderId="33" xfId="0" applyNumberFormat="1" applyFont="1" applyBorder="1" applyAlignment="1">
      <alignment horizontal="center" vertical="center"/>
    </xf>
    <xf numFmtId="0" fontId="66" fillId="0" borderId="52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5" borderId="8" xfId="0" applyFont="1" applyFill="1" applyBorder="1" applyAlignment="1">
      <alignment vertical="center"/>
    </xf>
    <xf numFmtId="0" fontId="48" fillId="0" borderId="56" xfId="0" applyFont="1" applyBorder="1" applyAlignment="1">
      <alignment horizontal="center" vertical="center"/>
    </xf>
    <xf numFmtId="167" fontId="48" fillId="0" borderId="57" xfId="0" applyNumberFormat="1" applyFont="1" applyBorder="1" applyAlignment="1">
      <alignment horizontal="center" vertical="center"/>
    </xf>
    <xf numFmtId="0" fontId="48" fillId="0" borderId="58" xfId="0" applyFont="1" applyBorder="1" applyAlignment="1">
      <alignment horizontal="left" vertical="center" wrapText="1"/>
    </xf>
    <xf numFmtId="0" fontId="48" fillId="5" borderId="8" xfId="0" applyFont="1" applyFill="1" applyBorder="1" applyAlignment="1">
      <alignment horizontal="center" vertical="center"/>
    </xf>
    <xf numFmtId="0" fontId="40" fillId="13" borderId="29" xfId="0" applyNumberFormat="1" applyFont="1" applyFill="1" applyBorder="1" applyAlignment="1">
      <alignment horizontal="center" vertical="center" wrapText="1"/>
    </xf>
    <xf numFmtId="10" fontId="40" fillId="13" borderId="29" xfId="0" applyNumberFormat="1" applyFont="1" applyFill="1" applyBorder="1" applyAlignment="1">
      <alignment horizontal="left" vertical="center" wrapText="1" indent="4"/>
    </xf>
    <xf numFmtId="9" fontId="43" fillId="0" borderId="29" xfId="1" applyFont="1" applyBorder="1" applyAlignment="1">
      <alignment horizontal="center" vertical="center"/>
    </xf>
    <xf numFmtId="9" fontId="34" fillId="0" borderId="29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9" fillId="0" borderId="0" xfId="0" applyFont="1" applyAlignment="1">
      <alignment horizontal="center" wrapText="1"/>
    </xf>
    <xf numFmtId="0" fontId="0" fillId="0" borderId="0" xfId="0" applyFont="1" applyAlignment="1"/>
    <xf numFmtId="0" fontId="11" fillId="0" borderId="9" xfId="0" applyFont="1" applyBorder="1" applyAlignment="1">
      <alignment horizontal="center" wrapText="1"/>
    </xf>
    <xf numFmtId="0" fontId="2" fillId="0" borderId="9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6" fillId="6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10" fontId="16" fillId="6" borderId="16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13" fillId="5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6" fillId="5" borderId="16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22" fillId="5" borderId="2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38" fillId="1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3" xfId="0" applyFont="1" applyBorder="1"/>
    <xf numFmtId="0" fontId="60" fillId="8" borderId="36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2" fillId="0" borderId="39" xfId="0" applyFont="1" applyBorder="1"/>
    <xf numFmtId="0" fontId="55" fillId="4" borderId="21" xfId="0" applyFont="1" applyFill="1" applyBorder="1" applyAlignment="1">
      <alignment horizontal="center" vertical="center" wrapText="1"/>
    </xf>
    <xf numFmtId="0" fontId="38" fillId="18" borderId="31" xfId="0" applyFont="1" applyFill="1" applyBorder="1" applyAlignment="1">
      <alignment horizontal="center" vertical="center" wrapText="1"/>
    </xf>
    <xf numFmtId="0" fontId="38" fillId="18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167" fontId="58" fillId="4" borderId="31" xfId="0" applyNumberFormat="1" applyFont="1" applyFill="1" applyBorder="1" applyAlignment="1">
      <alignment horizontal="center" vertical="center" wrapText="1"/>
    </xf>
    <xf numFmtId="0" fontId="48" fillId="3" borderId="31" xfId="0" applyFont="1" applyFill="1" applyBorder="1" applyAlignment="1">
      <alignment horizontal="center" vertical="center" wrapText="1"/>
    </xf>
    <xf numFmtId="0" fontId="14" fillId="18" borderId="36" xfId="0" applyFont="1" applyFill="1" applyBorder="1" applyAlignment="1">
      <alignment horizontal="center" vertical="center" wrapText="1"/>
    </xf>
    <xf numFmtId="0" fontId="59" fillId="20" borderId="31" xfId="0" applyFont="1" applyFill="1" applyBorder="1" applyAlignment="1">
      <alignment horizontal="center" vertical="center" wrapText="1"/>
    </xf>
    <xf numFmtId="0" fontId="59" fillId="10" borderId="31" xfId="0" applyFont="1" applyFill="1" applyBorder="1" applyAlignment="1">
      <alignment horizontal="center" vertical="center" wrapText="1"/>
    </xf>
    <xf numFmtId="0" fontId="60" fillId="6" borderId="36" xfId="0" applyFont="1" applyFill="1" applyBorder="1" applyAlignment="1">
      <alignment horizontal="center" vertical="center" wrapText="1"/>
    </xf>
    <xf numFmtId="0" fontId="60" fillId="7" borderId="36" xfId="0" applyFont="1" applyFill="1" applyBorder="1" applyAlignment="1">
      <alignment horizontal="center" vertical="center" wrapText="1"/>
    </xf>
    <xf numFmtId="0" fontId="38" fillId="5" borderId="47" xfId="0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0" fontId="48" fillId="0" borderId="53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5" xfId="0" applyFont="1" applyBorder="1"/>
    <xf numFmtId="167" fontId="48" fillId="0" borderId="36" xfId="0" applyNumberFormat="1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167" fontId="37" fillId="0" borderId="36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504"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CC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'Desempeño por dependencia'!$A$3:$A$9</c:f>
              <c:strCache>
                <c:ptCount val="7"/>
                <c:pt idx="0">
                  <c:v>Despacho</c:v>
                </c:pt>
                <c:pt idx="1">
                  <c:v>Oficina Asesora Juridica</c:v>
                </c:pt>
                <c:pt idx="2">
                  <c:v>Oficina de Control Interno</c:v>
                </c:pt>
                <c:pt idx="3">
                  <c:v>Oficina de Planeación y Sistemas</c:v>
                </c:pt>
                <c:pt idx="4">
                  <c:v>Secretaria General</c:v>
                </c:pt>
                <c:pt idx="5">
                  <c:v>Delegatura para la supervisión de la actividad financiera en el coperativismo</c:v>
                </c:pt>
                <c:pt idx="6">
                  <c:v>Delegatura para la supervisión del ahorro y la forma asociativa soldaria.</c:v>
                </c:pt>
              </c:strCache>
            </c:strRef>
          </c:cat>
          <c:val>
            <c:numRef>
              <c:f>'Desempeño por dependencia'!$C$3:$C$9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0.96609896933132222</c:v>
                </c:pt>
                <c:pt idx="3">
                  <c:v>0.98296011830725871</c:v>
                </c:pt>
                <c:pt idx="4">
                  <c:v>0.85277777777777775</c:v>
                </c:pt>
                <c:pt idx="5">
                  <c:v>0</c:v>
                </c:pt>
                <c:pt idx="6">
                  <c:v>0.23635208434495691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23856"/>
        <c:axId val="250396456"/>
      </c:barChart>
      <c:catAx>
        <c:axId val="2124238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50396456"/>
        <c:crosses val="autoZero"/>
        <c:auto val="1"/>
        <c:lblAlgn val="ctr"/>
        <c:lblOffset val="100"/>
        <c:noMultiLvlLbl val="1"/>
      </c:catAx>
      <c:valAx>
        <c:axId val="25039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12423856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14</xdr:row>
      <xdr:rowOff>0</xdr:rowOff>
    </xdr:from>
    <xdr:ext cx="4362450" cy="2647950"/>
    <xdr:graphicFrame macro="">
      <xdr:nvGraphicFramePr>
        <xdr:cNvPr id="868845473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</xdr:row>
      <xdr:rowOff>38100</xdr:rowOff>
    </xdr:from>
    <xdr:ext cx="1285875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9525</xdr:rowOff>
    </xdr:from>
    <xdr:ext cx="1809750" cy="657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Z1000"/>
  <sheetViews>
    <sheetView workbookViewId="0">
      <selection activeCell="B7" sqref="B7"/>
    </sheetView>
  </sheetViews>
  <sheetFormatPr baseColWidth="10" defaultColWidth="14.375" defaultRowHeight="15" customHeight="1"/>
  <cols>
    <col min="1" max="1" width="37.375" customWidth="1"/>
    <col min="2" max="2" width="14.25" customWidth="1"/>
    <col min="3" max="3" width="16.125" customWidth="1"/>
    <col min="4" max="4" width="36" customWidth="1"/>
    <col min="5" max="5" width="38.25" customWidth="1"/>
    <col min="6" max="6" width="45.125" customWidth="1"/>
    <col min="7" max="26" width="10.75" customWidth="1"/>
  </cols>
  <sheetData>
    <row r="1" spans="1:26" ht="25.5" customHeight="1">
      <c r="A1" s="303" t="s">
        <v>0</v>
      </c>
      <c r="B1" s="304"/>
      <c r="C1" s="304"/>
      <c r="D1" s="304"/>
      <c r="E1" s="304"/>
      <c r="F1" s="304"/>
    </row>
    <row r="2" spans="1:26" ht="37.5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1" t="s">
        <v>6</v>
      </c>
    </row>
    <row r="3" spans="1:26" ht="14.25" customHeight="1">
      <c r="A3" s="4" t="s">
        <v>7</v>
      </c>
      <c r="B3" s="5">
        <f>+'Desempeño consolidado'!E11</f>
        <v>2</v>
      </c>
      <c r="C3" s="6">
        <f>+'Desempeño consolidado'!F13</f>
        <v>0</v>
      </c>
      <c r="D3" s="7"/>
      <c r="E3" s="7"/>
      <c r="F3" s="4"/>
    </row>
    <row r="4" spans="1:26" ht="14.25" customHeight="1">
      <c r="A4" s="4" t="s">
        <v>8</v>
      </c>
      <c r="B4" s="5">
        <v>5</v>
      </c>
      <c r="C4" s="6">
        <f>+AVERAGE('Desempeño consolidado'!F13,'Desempeño consolidado'!F21)</f>
        <v>0</v>
      </c>
      <c r="D4" s="7"/>
      <c r="E4" s="7"/>
      <c r="F4" s="4"/>
    </row>
    <row r="5" spans="1:26" ht="14.25" customHeight="1">
      <c r="A5" s="4" t="s">
        <v>9</v>
      </c>
      <c r="B5" s="5">
        <v>2</v>
      </c>
      <c r="C5" s="6">
        <f>+AVERAGE('Desempeño consolidado'!F14,'Desempeño consolidado'!F22)</f>
        <v>0.96609896933132222</v>
      </c>
      <c r="D5" s="7"/>
      <c r="E5" s="7"/>
      <c r="F5" s="4"/>
    </row>
    <row r="6" spans="1:26" ht="14.25" customHeight="1">
      <c r="A6" s="4" t="s">
        <v>10</v>
      </c>
      <c r="B6" s="5">
        <f>+SUM('Desempeño consolidado'!E10,'Desempeño consolidado'!E12)</f>
        <v>2</v>
      </c>
      <c r="C6" s="6">
        <f>+AVERAGE('Desempeño consolidado'!F15,'Desempeño consolidado'!F23)</f>
        <v>0.98296011830725871</v>
      </c>
      <c r="D6" s="7"/>
      <c r="E6" s="7"/>
      <c r="F6" s="8" t="s">
        <v>11</v>
      </c>
    </row>
    <row r="7" spans="1:26" ht="14.25" customHeight="1">
      <c r="A7" s="4" t="s">
        <v>12</v>
      </c>
      <c r="B7" s="5" t="e">
        <f>+SUM('Desempeño consolidado'!E21,'Desempeño consolidado'!E22,'Desempeño consolidado'!E23,'Desempeño consolidado'!E24,'Desempeño consolidado'!#REF!)</f>
        <v>#REF!</v>
      </c>
      <c r="C7" s="6">
        <f>+AVERAGE('Desempeño consolidado'!F16,'Desempeño consolidado'!F24)</f>
        <v>0.85277777777777775</v>
      </c>
      <c r="D7" s="7"/>
      <c r="E7" s="9" t="s">
        <v>13</v>
      </c>
      <c r="F7" s="4"/>
    </row>
    <row r="8" spans="1:26" ht="14.25" customHeight="1">
      <c r="A8" s="8" t="s">
        <v>14</v>
      </c>
      <c r="B8" s="5">
        <f>+SUM('Desempeño consolidado'!E14,'Desempeño consolidado'!E16,'Desempeño consolidado'!E18,'Desempeño consolidado'!E20)</f>
        <v>17</v>
      </c>
      <c r="C8" s="6">
        <f>+AVERAGE('Desempeño consolidado'!F17,'Desempeño consolidado'!F25)</f>
        <v>0</v>
      </c>
      <c r="D8" s="7"/>
      <c r="E8" s="9" t="s">
        <v>15</v>
      </c>
      <c r="F8" s="4"/>
    </row>
    <row r="9" spans="1:26" ht="14.25" customHeight="1">
      <c r="A9" s="8" t="s">
        <v>16</v>
      </c>
      <c r="B9" s="5">
        <f>+SUM('Desempeño consolidado'!E13,'Desempeño consolidado'!E15,'Desempeño consolidado'!E17,'Desempeño consolidado'!E19)</f>
        <v>6</v>
      </c>
      <c r="C9" s="6">
        <f>+AVERAGE('Desempeño consolidado'!F18,'Desempeño consolidado'!F26)</f>
        <v>0.23635208434495691</v>
      </c>
      <c r="D9" s="9" t="s">
        <v>17</v>
      </c>
      <c r="E9" s="9" t="s">
        <v>18</v>
      </c>
      <c r="F9" s="4"/>
    </row>
    <row r="10" spans="1:26" ht="14.25" customHeight="1">
      <c r="A10" s="10"/>
      <c r="B10" s="11"/>
      <c r="C10" s="11"/>
      <c r="D10" s="11"/>
      <c r="E10" s="12"/>
      <c r="F10" s="1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2.25" customHeight="1">
      <c r="A11" s="14" t="s">
        <v>19</v>
      </c>
      <c r="B11" s="14" t="e">
        <f>+SUM(B3:B9)</f>
        <v>#REF!</v>
      </c>
      <c r="C11" s="15">
        <f>+AVERAGE(C3:C9)</f>
        <v>0.43402699282304508</v>
      </c>
      <c r="D11" s="13"/>
      <c r="E11" s="13"/>
      <c r="F11" s="13"/>
    </row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conditionalFormatting sqref="C3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375" defaultRowHeight="15" customHeight="1"/>
  <cols>
    <col min="1" max="3" width="10.75" customWidth="1"/>
    <col min="4" max="4" width="42.125" customWidth="1"/>
    <col min="5" max="6" width="10.75" customWidth="1"/>
    <col min="7" max="26" width="10" customWidth="1"/>
  </cols>
  <sheetData>
    <row r="1" spans="1:6" ht="14.25" customHeight="1">
      <c r="A1" s="13" t="s">
        <v>20</v>
      </c>
      <c r="B1" s="13" t="s">
        <v>21</v>
      </c>
      <c r="D1" s="16" t="s">
        <v>22</v>
      </c>
      <c r="F1" s="13" t="s">
        <v>23</v>
      </c>
    </row>
    <row r="2" spans="1:6" ht="14.25" customHeight="1">
      <c r="A2" s="13" t="s">
        <v>24</v>
      </c>
      <c r="B2" s="13" t="s">
        <v>25</v>
      </c>
      <c r="D2" s="16" t="s">
        <v>26</v>
      </c>
      <c r="F2" s="13" t="s">
        <v>3</v>
      </c>
    </row>
    <row r="3" spans="1:6" ht="14.25" customHeight="1">
      <c r="D3" s="16" t="s">
        <v>27</v>
      </c>
      <c r="F3" s="13" t="s">
        <v>28</v>
      </c>
    </row>
    <row r="4" spans="1:6" ht="14.25" customHeight="1">
      <c r="D4" s="16" t="s">
        <v>29</v>
      </c>
      <c r="F4" s="13" t="s">
        <v>30</v>
      </c>
    </row>
    <row r="5" spans="1:6" ht="14.25" customHeight="1">
      <c r="D5" s="16" t="s">
        <v>31</v>
      </c>
      <c r="F5" s="13" t="s">
        <v>32</v>
      </c>
    </row>
    <row r="6" spans="1:6" ht="14.25" customHeight="1">
      <c r="D6" s="16" t="s">
        <v>33</v>
      </c>
      <c r="F6" s="13" t="s">
        <v>34</v>
      </c>
    </row>
    <row r="7" spans="1:6" ht="14.25" customHeight="1">
      <c r="D7" s="16" t="s">
        <v>35</v>
      </c>
      <c r="F7" s="13" t="s">
        <v>36</v>
      </c>
    </row>
    <row r="8" spans="1:6" ht="14.25" customHeight="1">
      <c r="D8" s="16" t="s">
        <v>37</v>
      </c>
      <c r="F8" s="13" t="s">
        <v>38</v>
      </c>
    </row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E1000"/>
  <sheetViews>
    <sheetView showGridLines="0" tabSelected="1" topLeftCell="A2" zoomScale="80" zoomScaleNormal="80" workbookViewId="0">
      <selection activeCell="F5" sqref="F5"/>
    </sheetView>
  </sheetViews>
  <sheetFormatPr baseColWidth="10" defaultColWidth="14.375" defaultRowHeight="15" customHeight="1"/>
  <cols>
    <col min="1" max="1" width="0.875" customWidth="1"/>
    <col min="2" max="2" width="1.125" customWidth="1"/>
    <col min="3" max="3" width="4.875" customWidth="1"/>
    <col min="4" max="4" width="13.875" customWidth="1"/>
    <col min="5" max="5" width="11.625" customWidth="1"/>
    <col min="6" max="6" width="8.625" customWidth="1"/>
    <col min="7" max="7" width="1.875" customWidth="1"/>
    <col min="8" max="8" width="12.375" customWidth="1"/>
    <col min="9" max="9" width="8.625" customWidth="1"/>
    <col min="10" max="10" width="6.25" customWidth="1"/>
    <col min="11" max="11" width="8.625" customWidth="1"/>
    <col min="12" max="12" width="4.75" customWidth="1"/>
    <col min="13" max="14" width="1.125" customWidth="1"/>
    <col min="15" max="31" width="19.375" hidden="1" customWidth="1"/>
  </cols>
  <sheetData>
    <row r="1" spans="1:31" ht="2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42.75" customHeight="1">
      <c r="A2" s="17"/>
      <c r="B2" s="19"/>
      <c r="C2" s="19"/>
      <c r="D2" s="20"/>
      <c r="E2" s="305" t="s">
        <v>39</v>
      </c>
      <c r="F2" s="306"/>
      <c r="G2" s="306"/>
      <c r="H2" s="306"/>
      <c r="I2" s="306"/>
      <c r="J2" s="306"/>
      <c r="K2" s="306"/>
      <c r="L2" s="306"/>
      <c r="M2" s="1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7"/>
      <c r="AA2" s="17"/>
      <c r="AB2" s="17"/>
      <c r="AC2" s="17"/>
      <c r="AD2" s="17"/>
      <c r="AE2" s="17"/>
    </row>
    <row r="3" spans="1:31" ht="30" customHeight="1">
      <c r="A3" s="17"/>
      <c r="B3" s="19"/>
      <c r="C3" s="307" t="s">
        <v>40</v>
      </c>
      <c r="D3" s="308"/>
      <c r="E3" s="308"/>
      <c r="F3" s="308"/>
      <c r="G3" s="308"/>
      <c r="H3" s="308"/>
      <c r="I3" s="308"/>
      <c r="J3" s="308"/>
      <c r="K3" s="308"/>
      <c r="L3" s="308"/>
      <c r="M3" s="19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7"/>
      <c r="AA3" s="17"/>
      <c r="AB3" s="17"/>
      <c r="AC3" s="17"/>
      <c r="AD3" s="17"/>
      <c r="AE3" s="17"/>
    </row>
    <row r="4" spans="1:31" ht="19.5" customHeight="1">
      <c r="A4" s="17"/>
      <c r="B4" s="19"/>
      <c r="C4" s="22"/>
      <c r="D4" s="23"/>
      <c r="E4" s="309" t="s">
        <v>41</v>
      </c>
      <c r="F4" s="310"/>
      <c r="G4" s="310"/>
      <c r="H4" s="310"/>
      <c r="I4" s="310"/>
      <c r="J4" s="310"/>
      <c r="K4" s="24"/>
      <c r="L4" s="25"/>
      <c r="M4" s="19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7"/>
      <c r="AA4" s="17"/>
      <c r="AB4" s="17"/>
      <c r="AC4" s="17"/>
      <c r="AD4" s="17"/>
      <c r="AE4" s="17"/>
    </row>
    <row r="5" spans="1:31" ht="21.75" customHeight="1">
      <c r="A5" s="17"/>
      <c r="B5" s="26"/>
      <c r="C5" s="27"/>
      <c r="D5" s="311" t="s">
        <v>42</v>
      </c>
      <c r="E5" s="312"/>
      <c r="F5" s="28">
        <f>'Desempeño consolidado'!F10</f>
        <v>0.64870370370370367</v>
      </c>
      <c r="G5" s="29"/>
      <c r="H5" s="313" t="s">
        <v>43</v>
      </c>
      <c r="I5" s="314"/>
      <c r="J5" s="312"/>
      <c r="K5" s="28">
        <f>'Desempeño consolidado'!F12</f>
        <v>0</v>
      </c>
      <c r="L5" s="30"/>
      <c r="M5" s="26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6" customHeight="1">
      <c r="A6" s="17"/>
      <c r="B6" s="32"/>
      <c r="C6" s="33"/>
      <c r="D6" s="34"/>
      <c r="E6" s="34"/>
      <c r="F6" s="35"/>
      <c r="G6" s="35"/>
      <c r="H6" s="36"/>
      <c r="I6" s="36"/>
      <c r="J6" s="36"/>
      <c r="K6" s="35"/>
      <c r="L6" s="37"/>
      <c r="M6" s="32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21.75" customHeight="1">
      <c r="A7" s="17"/>
      <c r="B7" s="26"/>
      <c r="C7" s="27"/>
      <c r="D7" s="311" t="s">
        <v>44</v>
      </c>
      <c r="E7" s="312"/>
      <c r="F7" s="28">
        <f>'Desempeño consolidado'!F11</f>
        <v>0</v>
      </c>
      <c r="G7" s="29"/>
      <c r="H7" s="313" t="s">
        <v>45</v>
      </c>
      <c r="I7" s="314"/>
      <c r="J7" s="312"/>
      <c r="K7" s="28">
        <f>'Desempeño consolidado'!F13</f>
        <v>0</v>
      </c>
      <c r="L7" s="30"/>
      <c r="M7" s="26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6" customHeight="1">
      <c r="A8" s="17"/>
      <c r="B8" s="39"/>
      <c r="C8" s="40"/>
      <c r="D8" s="41"/>
      <c r="E8" s="41"/>
      <c r="F8" s="41"/>
      <c r="G8" s="41"/>
      <c r="H8" s="41"/>
      <c r="I8" s="41"/>
      <c r="J8" s="41"/>
      <c r="K8" s="41"/>
      <c r="L8" s="42"/>
      <c r="M8" s="39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8" customHeight="1">
      <c r="A9" s="17"/>
      <c r="B9" s="39"/>
      <c r="C9" s="43"/>
      <c r="D9" s="44"/>
      <c r="E9" s="315" t="s">
        <v>46</v>
      </c>
      <c r="F9" s="316"/>
      <c r="G9" s="316"/>
      <c r="H9" s="316"/>
      <c r="I9" s="316"/>
      <c r="J9" s="316"/>
      <c r="K9" s="45"/>
      <c r="L9" s="46"/>
      <c r="M9" s="39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9.5" customHeight="1">
      <c r="A10" s="17"/>
      <c r="B10" s="47"/>
      <c r="C10" s="48"/>
      <c r="D10" s="49"/>
      <c r="E10" s="317" t="s">
        <v>47</v>
      </c>
      <c r="F10" s="314"/>
      <c r="G10" s="314"/>
      <c r="H10" s="312"/>
      <c r="I10" s="28">
        <f>'Desempeño consolidado'!F14</f>
        <v>0.7557273504273504</v>
      </c>
      <c r="J10" s="49"/>
      <c r="K10" s="49"/>
      <c r="L10" s="50"/>
      <c r="M10" s="4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6" customHeight="1">
      <c r="A11" s="17"/>
      <c r="B11" s="39"/>
      <c r="C11" s="43"/>
      <c r="D11" s="44"/>
      <c r="E11" s="44"/>
      <c r="F11" s="44"/>
      <c r="G11" s="44"/>
      <c r="H11" s="44"/>
      <c r="I11" s="44"/>
      <c r="J11" s="44"/>
      <c r="K11" s="44"/>
      <c r="L11" s="46"/>
      <c r="M11" s="3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18" customHeight="1">
      <c r="A12" s="17"/>
      <c r="B12" s="39"/>
      <c r="C12" s="51"/>
      <c r="D12" s="52"/>
      <c r="E12" s="318" t="s">
        <v>48</v>
      </c>
      <c r="F12" s="316"/>
      <c r="G12" s="316"/>
      <c r="H12" s="316"/>
      <c r="I12" s="316"/>
      <c r="J12" s="316"/>
      <c r="K12" s="53"/>
      <c r="L12" s="54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21.75" customHeight="1">
      <c r="A13" s="17"/>
      <c r="B13" s="47"/>
      <c r="C13" s="55"/>
      <c r="D13" s="319" t="s">
        <v>49</v>
      </c>
      <c r="E13" s="312"/>
      <c r="F13" s="28">
        <f>'Desempeño consolidado'!F15</f>
        <v>0.91328865766714895</v>
      </c>
      <c r="G13" s="56"/>
      <c r="H13" s="319" t="s">
        <v>50</v>
      </c>
      <c r="I13" s="314"/>
      <c r="J13" s="312"/>
      <c r="K13" s="28">
        <f>'Desempeño consolidado'!F18</f>
        <v>0</v>
      </c>
      <c r="L13" s="57"/>
      <c r="M13" s="58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6" customHeight="1">
      <c r="A14" s="17"/>
      <c r="B14" s="39"/>
      <c r="C14" s="51"/>
      <c r="D14" s="59"/>
      <c r="E14" s="59"/>
      <c r="F14" s="60"/>
      <c r="G14" s="61"/>
      <c r="H14" s="59"/>
      <c r="I14" s="59"/>
      <c r="J14" s="59"/>
      <c r="K14" s="60"/>
      <c r="L14" s="62"/>
      <c r="M14" s="63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21.75" customHeight="1">
      <c r="A15" s="17"/>
      <c r="B15" s="47"/>
      <c r="C15" s="55"/>
      <c r="D15" s="319" t="s">
        <v>51</v>
      </c>
      <c r="E15" s="312"/>
      <c r="F15" s="28">
        <f>'Desempeño consolidado'!F16</f>
        <v>1.3333333333333333</v>
      </c>
      <c r="G15" s="56"/>
      <c r="H15" s="319" t="s">
        <v>52</v>
      </c>
      <c r="I15" s="314"/>
      <c r="J15" s="312"/>
      <c r="K15" s="28">
        <f>'Desempeño consolidado'!F19</f>
        <v>0</v>
      </c>
      <c r="L15" s="57"/>
      <c r="M15" s="5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6" customHeight="1">
      <c r="A16" s="17"/>
      <c r="B16" s="47"/>
      <c r="C16" s="55"/>
      <c r="D16" s="64"/>
      <c r="E16" s="64"/>
      <c r="F16" s="60"/>
      <c r="G16" s="56"/>
      <c r="H16" s="65"/>
      <c r="I16" s="65"/>
      <c r="J16" s="65"/>
      <c r="K16" s="60"/>
      <c r="L16" s="57"/>
      <c r="M16" s="5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21.75" customHeight="1">
      <c r="A17" s="17"/>
      <c r="B17" s="47"/>
      <c r="C17" s="55"/>
      <c r="D17" s="319" t="s">
        <v>53</v>
      </c>
      <c r="E17" s="312"/>
      <c r="F17" s="28">
        <f>'Desempeño consolidado'!F17</f>
        <v>0</v>
      </c>
      <c r="G17" s="56"/>
      <c r="H17" s="319" t="s">
        <v>54</v>
      </c>
      <c r="I17" s="314"/>
      <c r="J17" s="312"/>
      <c r="K17" s="28">
        <f>'Desempeño consolidado'!F20</f>
        <v>0</v>
      </c>
      <c r="L17" s="57"/>
      <c r="M17" s="5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6" customHeight="1">
      <c r="A18" s="17"/>
      <c r="B18" s="47"/>
      <c r="C18" s="55"/>
      <c r="D18" s="56"/>
      <c r="E18" s="56"/>
      <c r="F18" s="56"/>
      <c r="G18" s="56"/>
      <c r="H18" s="56"/>
      <c r="I18" s="56"/>
      <c r="J18" s="56"/>
      <c r="K18" s="56"/>
      <c r="L18" s="57"/>
      <c r="M18" s="5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21.75" customHeight="1">
      <c r="A19" s="17"/>
      <c r="B19" s="47"/>
      <c r="C19" s="55"/>
      <c r="D19" s="56"/>
      <c r="E19" s="319" t="s">
        <v>55</v>
      </c>
      <c r="F19" s="314"/>
      <c r="G19" s="314"/>
      <c r="H19" s="312"/>
      <c r="I19" s="28">
        <f>'Desempeño consolidado'!F21</f>
        <v>0</v>
      </c>
      <c r="J19" s="56"/>
      <c r="K19" s="56"/>
      <c r="L19" s="57"/>
      <c r="M19" s="5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6" customHeight="1">
      <c r="A20" s="17"/>
      <c r="B20" s="39"/>
      <c r="C20" s="51"/>
      <c r="D20" s="52"/>
      <c r="E20" s="52"/>
      <c r="F20" s="52"/>
      <c r="G20" s="52"/>
      <c r="H20" s="52"/>
      <c r="I20" s="52"/>
      <c r="J20" s="52"/>
      <c r="K20" s="52"/>
      <c r="L20" s="54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18" customHeight="1">
      <c r="A21" s="17"/>
      <c r="B21" s="39"/>
      <c r="C21" s="66"/>
      <c r="D21" s="67"/>
      <c r="E21" s="324" t="s">
        <v>56</v>
      </c>
      <c r="F21" s="316"/>
      <c r="G21" s="316"/>
      <c r="H21" s="316"/>
      <c r="I21" s="316"/>
      <c r="J21" s="316"/>
      <c r="K21" s="68"/>
      <c r="L21" s="69"/>
      <c r="M21" s="3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21.75" customHeight="1">
      <c r="A22" s="17"/>
      <c r="B22" s="47"/>
      <c r="C22" s="70"/>
      <c r="D22" s="325" t="s">
        <v>57</v>
      </c>
      <c r="E22" s="312"/>
      <c r="F22" s="28">
        <f>'Desempeño consolidado'!F23</f>
        <v>1.0526315789473684</v>
      </c>
      <c r="G22" s="71"/>
      <c r="H22" s="325" t="s">
        <v>58</v>
      </c>
      <c r="I22" s="314"/>
      <c r="J22" s="312"/>
      <c r="K22" s="28">
        <f>'Desempeño consolidado'!F22</f>
        <v>1.1764705882352942</v>
      </c>
      <c r="L22" s="72"/>
      <c r="M22" s="4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6" customHeight="1">
      <c r="A23" s="17"/>
      <c r="B23" s="39"/>
      <c r="C23" s="66"/>
      <c r="D23" s="73"/>
      <c r="E23" s="73"/>
      <c r="F23" s="73"/>
      <c r="G23" s="73"/>
      <c r="H23" s="73"/>
      <c r="I23" s="73"/>
      <c r="J23" s="73"/>
      <c r="K23" s="73"/>
      <c r="L23" s="69"/>
      <c r="M23" s="39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ht="21.75" customHeight="1">
      <c r="A24" s="17"/>
      <c r="B24" s="47"/>
      <c r="C24" s="70"/>
      <c r="D24" s="71"/>
      <c r="E24" s="325" t="s">
        <v>59</v>
      </c>
      <c r="F24" s="314"/>
      <c r="G24" s="314"/>
      <c r="H24" s="312"/>
      <c r="I24" s="28">
        <f>'Desempeño consolidado'!F24</f>
        <v>0.37222222222222223</v>
      </c>
      <c r="J24" s="71"/>
      <c r="K24" s="71"/>
      <c r="L24" s="72"/>
      <c r="M24" s="4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6" customHeight="1">
      <c r="A25" s="17"/>
      <c r="B25" s="19"/>
      <c r="C25" s="74"/>
      <c r="D25" s="75"/>
      <c r="E25" s="75"/>
      <c r="F25" s="75"/>
      <c r="G25" s="75"/>
      <c r="H25" s="75"/>
      <c r="I25" s="75"/>
      <c r="J25" s="75"/>
      <c r="K25" s="75"/>
      <c r="L25" s="76"/>
      <c r="M25" s="1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6" customHeight="1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3.5" customHeight="1">
      <c r="A27" s="17"/>
      <c r="B27" s="77"/>
      <c r="C27" s="320" t="s">
        <v>60</v>
      </c>
      <c r="D27" s="321"/>
      <c r="E27" s="321"/>
      <c r="F27" s="321"/>
      <c r="G27" s="321"/>
      <c r="H27" s="321"/>
      <c r="I27" s="321"/>
      <c r="J27" s="321"/>
      <c r="K27" s="321"/>
      <c r="L27" s="321"/>
      <c r="M27" s="77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3.5" customHeight="1">
      <c r="A28" s="17"/>
      <c r="B28" s="77"/>
      <c r="C28" s="322"/>
      <c r="D28" s="306"/>
      <c r="E28" s="306"/>
      <c r="F28" s="306"/>
      <c r="G28" s="306"/>
      <c r="H28" s="306"/>
      <c r="I28" s="306"/>
      <c r="J28" s="306"/>
      <c r="K28" s="306"/>
      <c r="L28" s="306"/>
      <c r="M28" s="7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21" customHeight="1">
      <c r="A29" s="17"/>
      <c r="B29" s="77"/>
      <c r="C29" s="78"/>
      <c r="D29" s="323" t="s">
        <v>61</v>
      </c>
      <c r="E29" s="316"/>
      <c r="F29" s="316"/>
      <c r="G29" s="316"/>
      <c r="H29" s="316"/>
      <c r="I29" s="316"/>
      <c r="J29" s="316"/>
      <c r="K29" s="316"/>
      <c r="L29" s="316"/>
      <c r="M29" s="77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9.5" customHeight="1">
      <c r="A30" s="1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9.5" hidden="1" customHeight="1">
      <c r="A31" s="1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9.5" hidden="1" customHeight="1">
      <c r="A32" s="1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hidden="1" customHeight="1">
      <c r="A33" s="1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9.5" hidden="1" customHeight="1">
      <c r="A34" s="1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9.5" hidden="1" customHeight="1">
      <c r="A35" s="1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9.5" hidden="1" customHeight="1">
      <c r="A36" s="1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9.5" hidden="1" customHeight="1">
      <c r="A37" s="1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9.5" hidden="1" customHeight="1">
      <c r="A38" s="1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9.5" hidden="1" customHeight="1">
      <c r="A39" s="1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9.5" hidden="1" customHeight="1">
      <c r="A40" s="1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19.5" hidden="1" customHeight="1">
      <c r="A41" s="1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9.5" hidden="1" customHeight="1">
      <c r="A42" s="1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9.5" hidden="1" customHeight="1">
      <c r="A43" s="1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9.5" hidden="1" customHeight="1">
      <c r="A44" s="1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19.5" hidden="1" customHeight="1">
      <c r="A45" s="1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9.5" hidden="1" customHeight="1">
      <c r="A46" s="1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9.5" hidden="1" customHeight="1">
      <c r="A47" s="1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9.5" hidden="1" customHeight="1">
      <c r="A48" s="1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9.5" hidden="1" customHeight="1">
      <c r="A49" s="1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ht="19.5" hidden="1" customHeight="1">
      <c r="A50" s="1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ht="19.5" hidden="1" customHeight="1">
      <c r="A51" s="1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9.5" hidden="1" customHeight="1">
      <c r="A52" s="1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9.5" hidden="1" customHeight="1">
      <c r="A53" s="1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ht="19.5" hidden="1" customHeight="1">
      <c r="A54" s="1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9.5" hidden="1" customHeight="1">
      <c r="A55" s="1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ht="19.5" hidden="1" customHeight="1">
      <c r="A56" s="1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19.5" hidden="1" customHeight="1">
      <c r="A57" s="1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9.5" hidden="1" customHeight="1">
      <c r="A58" s="1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9.5" hidden="1" customHeight="1">
      <c r="A59" s="1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9.5" hidden="1" customHeight="1">
      <c r="A60" s="1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ht="19.5" hidden="1" customHeight="1">
      <c r="A61" s="1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9.5" hidden="1" customHeight="1">
      <c r="A62" s="1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9.5" hidden="1" customHeight="1">
      <c r="A63" s="1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9.5" hidden="1" customHeight="1">
      <c r="A64" s="1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9.5" hidden="1" customHeight="1">
      <c r="A65" s="1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9.5" hidden="1" customHeight="1">
      <c r="A66" s="1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ht="19.5" hidden="1" customHeight="1">
      <c r="A67" s="1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19.5" hidden="1" customHeight="1">
      <c r="A68" s="1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9.5" hidden="1" customHeight="1">
      <c r="A69" s="1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t="19.5" hidden="1" customHeight="1">
      <c r="A70" s="1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t="19.5" hidden="1" customHeight="1">
      <c r="A71" s="1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9.5" hidden="1" customHeight="1">
      <c r="A72" s="1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ht="19.5" hidden="1" customHeight="1">
      <c r="A73" s="1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ht="19.5" hidden="1" customHeight="1">
      <c r="A74" s="1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ht="19.5" hidden="1" customHeight="1">
      <c r="A75" s="1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ht="19.5" hidden="1" customHeight="1">
      <c r="A76" s="1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ht="19.5" hidden="1" customHeight="1">
      <c r="A77" s="1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ht="19.5" hidden="1" customHeight="1">
      <c r="A78" s="1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ht="19.5" hidden="1" customHeight="1">
      <c r="A79" s="1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ht="19.5" hidden="1" customHeight="1">
      <c r="A80" s="1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ht="19.5" hidden="1" customHeight="1">
      <c r="A81" s="1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ht="19.5" hidden="1" customHeight="1">
      <c r="A82" s="1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ht="19.5" hidden="1" customHeight="1">
      <c r="A83" s="1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ht="19.5" hidden="1" customHeight="1">
      <c r="A84" s="1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19.5" hidden="1" customHeight="1">
      <c r="A85" s="1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ht="19.5" hidden="1" customHeight="1">
      <c r="A86" s="1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ht="19.5" hidden="1" customHeight="1">
      <c r="A87" s="1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ht="19.5" hidden="1" customHeight="1">
      <c r="A88" s="1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ht="19.5" hidden="1" customHeight="1">
      <c r="A89" s="1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ht="19.5" hidden="1" customHeight="1">
      <c r="A90" s="1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ht="19.5" hidden="1" customHeight="1">
      <c r="A91" s="1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ht="19.5" hidden="1" customHeight="1">
      <c r="A92" s="1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19.5" hidden="1" customHeight="1">
      <c r="A93" s="1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ht="19.5" hidden="1" customHeight="1">
      <c r="A94" s="1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ht="19.5" hidden="1" customHeight="1">
      <c r="A95" s="1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ht="19.5" hidden="1" customHeight="1">
      <c r="A96" s="1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19.5" hidden="1" customHeight="1">
      <c r="A97" s="1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ht="19.5" hidden="1" customHeight="1">
      <c r="A98" s="1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ht="19.5" hidden="1" customHeight="1">
      <c r="A99" s="1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ht="19.5" hidden="1" customHeight="1">
      <c r="A100" s="1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19.5" hidden="1" customHeight="1">
      <c r="A101" s="1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ht="19.5" hidden="1" customHeight="1">
      <c r="A102" s="1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ht="19.5" hidden="1" customHeight="1">
      <c r="A103" s="1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ht="19.5" hidden="1" customHeight="1">
      <c r="A104" s="1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ht="19.5" hidden="1" customHeight="1">
      <c r="A105" s="1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ht="19.5" hidden="1" customHeight="1">
      <c r="A106" s="1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ht="19.5" hidden="1" customHeight="1">
      <c r="A107" s="1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ht="19.5" hidden="1" customHeight="1">
      <c r="A108" s="1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19.5" hidden="1" customHeight="1">
      <c r="A109" s="1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ht="19.5" hidden="1" customHeight="1">
      <c r="A110" s="1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ht="19.5" hidden="1" customHeight="1">
      <c r="A111" s="1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9.5" hidden="1" customHeight="1">
      <c r="A112" s="1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9.5" hidden="1" customHeight="1">
      <c r="A113" s="1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ht="19.5" hidden="1" customHeight="1">
      <c r="A114" s="1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19.5" hidden="1" customHeight="1">
      <c r="A115" s="1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9.5" hidden="1" customHeight="1">
      <c r="A116" s="1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19.5" hidden="1" customHeight="1">
      <c r="A117" s="1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ht="19.5" hidden="1" customHeight="1">
      <c r="A118" s="1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9.5" hidden="1" customHeight="1">
      <c r="A119" s="1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ht="19.5" hidden="1" customHeight="1">
      <c r="A120" s="1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19.5" hidden="1" customHeight="1">
      <c r="A121" s="1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ht="19.5" hidden="1" customHeight="1">
      <c r="A122" s="1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ht="19.5" hidden="1" customHeight="1">
      <c r="A123" s="1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ht="19.5" hidden="1" customHeight="1">
      <c r="A124" s="1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9.5" hidden="1" customHeight="1">
      <c r="A125" s="1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9.5" hidden="1" customHeight="1">
      <c r="A126" s="1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9.5" hidden="1" customHeight="1">
      <c r="A127" s="1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ht="19.5" hidden="1" customHeight="1">
      <c r="A128" s="1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19.5" hidden="1" customHeight="1">
      <c r="A129" s="1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:31" ht="19.5" hidden="1" customHeight="1">
      <c r="A130" s="1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ht="19.5" hidden="1" customHeight="1">
      <c r="A131" s="1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ht="19.5" hidden="1" customHeight="1">
      <c r="A132" s="1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19.5" hidden="1" customHeight="1">
      <c r="A133" s="1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ht="19.5" hidden="1" customHeight="1">
      <c r="A134" s="1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9.5" hidden="1" customHeight="1">
      <c r="A135" s="1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ht="19.5" hidden="1" customHeight="1">
      <c r="A136" s="1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19.5" hidden="1" customHeight="1">
      <c r="A137" s="1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ht="19.5" hidden="1" customHeight="1">
      <c r="A138" s="1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ht="19.5" hidden="1" customHeight="1">
      <c r="A139" s="1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ht="19.5" hidden="1" customHeight="1">
      <c r="A140" s="1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ht="19.5" hidden="1" customHeight="1">
      <c r="A141" s="1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ht="19.5" hidden="1" customHeight="1">
      <c r="A142" s="1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ht="19.5" hidden="1" customHeight="1">
      <c r="A143" s="1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ht="19.5" hidden="1" customHeight="1">
      <c r="A144" s="1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1:31" ht="19.5" hidden="1" customHeight="1">
      <c r="A145" s="1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ht="19.5" hidden="1" customHeight="1">
      <c r="A146" s="1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ht="19.5" hidden="1" customHeight="1">
      <c r="A147" s="1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ht="19.5" hidden="1" customHeight="1">
      <c r="A148" s="1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1:31" ht="19.5" hidden="1" customHeight="1">
      <c r="A149" s="1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ht="19.5" hidden="1" customHeight="1">
      <c r="A150" s="1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1:31" ht="19.5" hidden="1" customHeight="1">
      <c r="A151" s="1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1:31" ht="19.5" hidden="1" customHeight="1">
      <c r="A152" s="1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ht="19.5" hidden="1" customHeight="1">
      <c r="A153" s="1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ht="19.5" hidden="1" customHeight="1">
      <c r="A154" s="1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1:31" ht="19.5" hidden="1" customHeight="1">
      <c r="A155" s="1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ht="19.5" hidden="1" customHeight="1">
      <c r="A156" s="1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1:31" ht="19.5" hidden="1" customHeight="1">
      <c r="A157" s="1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ht="19.5" hidden="1" customHeight="1">
      <c r="A158" s="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ht="19.5" hidden="1" customHeight="1">
      <c r="A159" s="1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1" ht="19.5" hidden="1" customHeight="1">
      <c r="A160" s="1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1:31" ht="19.5" hidden="1" customHeight="1">
      <c r="A161" s="1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ht="19.5" hidden="1" customHeight="1">
      <c r="A162" s="1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ht="19.5" hidden="1" customHeight="1">
      <c r="A163" s="1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1:31" ht="19.5" hidden="1" customHeight="1">
      <c r="A164" s="1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ht="19.5" hidden="1" customHeight="1">
      <c r="A165" s="1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ht="19.5" hidden="1" customHeight="1">
      <c r="A166" s="1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1:31" ht="19.5" hidden="1" customHeight="1">
      <c r="A167" s="1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1:31" ht="19.5" hidden="1" customHeight="1">
      <c r="A168" s="1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1:31" ht="19.5" hidden="1" customHeight="1">
      <c r="A169" s="1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ht="19.5" hidden="1" customHeight="1">
      <c r="A170" s="1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 ht="19.5" hidden="1" customHeight="1">
      <c r="A171" s="1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1:31" ht="19.5" hidden="1" customHeight="1">
      <c r="A172" s="1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1:31" ht="19.5" hidden="1" customHeight="1">
      <c r="A173" s="1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ht="19.5" hidden="1" customHeight="1">
      <c r="A174" s="1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ht="19.5" hidden="1" customHeight="1">
      <c r="A175" s="1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ht="19.5" hidden="1" customHeight="1">
      <c r="A176" s="1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1" ht="19.5" hidden="1" customHeight="1">
      <c r="A177" s="1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19.5" hidden="1" customHeight="1">
      <c r="A178" s="1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1:31" ht="19.5" hidden="1" customHeight="1">
      <c r="A179" s="1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ht="19.5" hidden="1" customHeight="1">
      <c r="A180" s="1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ht="19.5" hidden="1" customHeight="1">
      <c r="A181" s="1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19.5" hidden="1" customHeight="1">
      <c r="A182" s="1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1:31" ht="19.5" hidden="1" customHeight="1">
      <c r="A183" s="1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1:31" ht="19.5" hidden="1" customHeight="1">
      <c r="A184" s="1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5" spans="1:31" ht="19.5" hidden="1" customHeight="1">
      <c r="A185" s="1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ht="19.5" hidden="1" customHeight="1">
      <c r="A186" s="1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ht="19.5" hidden="1" customHeight="1">
      <c r="A187" s="1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ht="19.5" hidden="1" customHeight="1">
      <c r="A188" s="1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31" ht="19.5" hidden="1" customHeight="1">
      <c r="A189" s="1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19.5" hidden="1" customHeight="1">
      <c r="A190" s="1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</row>
    <row r="191" spans="1:31" ht="19.5" hidden="1" customHeight="1">
      <c r="A191" s="1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31" ht="19.5" hidden="1" customHeight="1">
      <c r="A192" s="1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</row>
    <row r="193" spans="1:31" ht="19.5" hidden="1" customHeight="1">
      <c r="A193" s="1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ht="19.5" hidden="1" customHeight="1">
      <c r="A194" s="1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</row>
    <row r="195" spans="1:31" ht="19.5" hidden="1" customHeight="1">
      <c r="A195" s="1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19.5" hidden="1" customHeight="1">
      <c r="A196" s="1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ht="19.5" hidden="1" customHeight="1">
      <c r="A197" s="1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ht="19.5" hidden="1" customHeight="1">
      <c r="A198" s="1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ht="19.5" hidden="1" customHeight="1">
      <c r="A199" s="1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</row>
    <row r="200" spans="1:31" ht="19.5" hidden="1" customHeight="1">
      <c r="A200" s="1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</row>
    <row r="201" spans="1:31" ht="19.5" hidden="1" customHeight="1">
      <c r="A201" s="1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ht="19.5" hidden="1" customHeight="1">
      <c r="A202" s="1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</row>
    <row r="203" spans="1:31" ht="19.5" hidden="1" customHeight="1">
      <c r="A203" s="1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</row>
    <row r="204" spans="1:31" ht="19.5" hidden="1" customHeight="1">
      <c r="A204" s="1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</row>
    <row r="205" spans="1:31" ht="19.5" hidden="1" customHeight="1">
      <c r="A205" s="1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ht="19.5" hidden="1" customHeight="1">
      <c r="A206" s="1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</row>
    <row r="207" spans="1:31" ht="19.5" hidden="1" customHeight="1">
      <c r="A207" s="1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</row>
    <row r="208" spans="1:31" ht="19.5" hidden="1" customHeight="1">
      <c r="A208" s="1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</row>
    <row r="209" spans="1:31" ht="19.5" hidden="1" customHeight="1">
      <c r="A209" s="1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</row>
    <row r="210" spans="1:31" ht="19.5" hidden="1" customHeight="1">
      <c r="A210" s="1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</row>
    <row r="211" spans="1:31" ht="19.5" hidden="1" customHeight="1">
      <c r="A211" s="1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</row>
    <row r="212" spans="1:31" ht="19.5" hidden="1" customHeight="1">
      <c r="A212" s="1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</row>
    <row r="213" spans="1:31" ht="19.5" hidden="1" customHeight="1">
      <c r="A213" s="1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1:31" ht="19.5" hidden="1" customHeight="1">
      <c r="A214" s="1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ht="19.5" hidden="1" customHeight="1">
      <c r="A215" s="1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</row>
    <row r="216" spans="1:31" ht="19.5" hidden="1" customHeight="1">
      <c r="A216" s="1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</row>
    <row r="217" spans="1:31" ht="19.5" hidden="1" customHeight="1">
      <c r="A217" s="1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</row>
    <row r="218" spans="1:31" ht="19.5" hidden="1" customHeight="1">
      <c r="A218" s="1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ht="19.5" hidden="1" customHeight="1">
      <c r="A219" s="1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</row>
    <row r="220" spans="1:31" ht="19.5" hidden="1" customHeight="1">
      <c r="A220" s="1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</row>
    <row r="221" spans="1:31" ht="19.5" hidden="1" customHeight="1">
      <c r="A221" s="1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 ht="19.5" hidden="1" customHeight="1">
      <c r="A222" s="1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ht="19.5" hidden="1" customHeight="1">
      <c r="A223" s="1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  <row r="224" spans="1:31" ht="19.5" hidden="1" customHeight="1">
      <c r="A224" s="1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1:31" ht="19.5" hidden="1" customHeight="1">
      <c r="A225" s="1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</row>
    <row r="226" spans="1:31" ht="19.5" hidden="1" customHeight="1">
      <c r="A226" s="1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ht="19.5" hidden="1" customHeight="1">
      <c r="A227" s="1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</row>
    <row r="228" spans="1:31" ht="19.5" hidden="1" customHeight="1">
      <c r="A228" s="1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</row>
    <row r="229" spans="1:31" ht="19.5" hidden="1" customHeight="1">
      <c r="A229" s="1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1:31" ht="15.75" hidden="1" customHeight="1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hidden="1" customHeight="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hidden="1" customHeight="1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hidden="1" customHeight="1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hidden="1" customHeight="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hidden="1" customHeight="1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hidden="1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hidden="1" customHeight="1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hidden="1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hidden="1" customHeight="1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hidden="1" customHeight="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hidden="1" customHeight="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hidden="1" customHeight="1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hidden="1" customHeight="1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hidden="1" customHeight="1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hidden="1" customHeight="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hidden="1" customHeight="1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hidden="1" customHeight="1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hidden="1" customHeight="1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hidden="1" customHeight="1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hidden="1" customHeight="1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hidden="1" customHeight="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hidden="1" customHeight="1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hidden="1" customHeight="1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hidden="1" customHeight="1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hidden="1" customHeight="1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hidden="1" customHeight="1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hidden="1" customHeight="1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hidden="1" customHeight="1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hidden="1" customHeight="1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hidden="1" customHeight="1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hidden="1" customHeight="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hidden="1" customHeight="1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hidden="1" customHeight="1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hidden="1" customHeight="1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hidden="1" customHeight="1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hidden="1" customHeight="1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hidden="1" customHeight="1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hidden="1" customHeight="1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hidden="1" customHeight="1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hidden="1" customHeight="1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hidden="1" customHeight="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hidden="1" customHeight="1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hidden="1" customHeight="1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hidden="1" customHeight="1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hidden="1" customHeight="1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hidden="1" customHeight="1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hidden="1" customHeight="1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hidden="1" customHeight="1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hidden="1" customHeight="1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hidden="1" customHeight="1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hidden="1" customHeight="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hidden="1" customHeight="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hidden="1" customHeight="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hidden="1" customHeight="1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hidden="1" customHeight="1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hidden="1" customHeight="1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hidden="1" customHeight="1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hidden="1" customHeight="1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hidden="1" customHeight="1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hidden="1" customHeight="1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hidden="1" customHeight="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hidden="1" customHeight="1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hidden="1" customHeight="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hidden="1" customHeight="1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hidden="1" customHeight="1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hidden="1" customHeight="1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hidden="1" customHeight="1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hidden="1" customHeight="1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hidden="1" customHeight="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hidden="1" customHeight="1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hidden="1" customHeight="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hidden="1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hidden="1" customHeight="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hidden="1" customHeight="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hidden="1" customHeight="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hidden="1" customHeight="1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hidden="1" customHeight="1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hidden="1" customHeight="1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hidden="1" customHeigh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hidden="1" customHeight="1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hidden="1" customHeight="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hidden="1" customHeight="1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hidden="1" customHeight="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hidden="1" customHeight="1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hidden="1" customHeight="1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hidden="1" customHeight="1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hidden="1" customHeight="1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hidden="1" customHeight="1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hidden="1" customHeight="1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hidden="1" customHeight="1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hidden="1" customHeight="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hidden="1" customHeight="1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hidden="1" customHeight="1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hidden="1" customHeight="1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hidden="1" customHeight="1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hidden="1" customHeight="1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hidden="1" customHeight="1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hidden="1" customHeight="1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hidden="1" customHeight="1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hidden="1" customHeight="1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hidden="1" customHeight="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hidden="1" customHeight="1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hidden="1" customHeight="1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hidden="1" customHeight="1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hidden="1" customHeight="1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hidden="1" customHeight="1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hidden="1" customHeight="1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hidden="1" customHeight="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hidden="1" customHeight="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hidden="1" customHeight="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hidden="1" customHeight="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hidden="1" customHeight="1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hidden="1" customHeight="1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hidden="1" customHeight="1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hidden="1" customHeight="1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hidden="1" customHeight="1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hidden="1" customHeight="1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hidden="1" customHeight="1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hidden="1" customHeight="1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hidden="1" customHeight="1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hidden="1" customHeight="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hidden="1" customHeight="1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hidden="1" customHeight="1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hidden="1" customHeight="1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hidden="1" customHeight="1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hidden="1" customHeight="1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hidden="1" customHeight="1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hidden="1" customHeight="1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hidden="1" customHeight="1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hidden="1" customHeight="1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hidden="1" customHeight="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hidden="1" customHeight="1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hidden="1" customHeight="1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hidden="1" customHeight="1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hidden="1" customHeight="1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hidden="1" customHeight="1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hidden="1" customHeight="1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hidden="1" customHeight="1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hidden="1" customHeight="1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hidden="1" customHeight="1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hidden="1" customHeight="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hidden="1" customHeight="1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hidden="1" customHeight="1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hidden="1" customHeight="1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hidden="1" customHeight="1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hidden="1" customHeight="1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hidden="1" customHeight="1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hidden="1" customHeight="1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hidden="1" customHeight="1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hidden="1" customHeight="1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hidden="1" customHeight="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hidden="1" customHeight="1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hidden="1" customHeigh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hidden="1" customHeight="1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hidden="1" customHeight="1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hidden="1" customHeight="1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hidden="1" customHeight="1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hidden="1" customHeight="1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hidden="1" customHeight="1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hidden="1" customHeight="1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hidden="1" customHeight="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hidden="1" customHeight="1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hidden="1" customHeight="1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hidden="1" customHeight="1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hidden="1" customHeight="1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hidden="1" customHeight="1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hidden="1" customHeight="1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hidden="1" customHeight="1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hidden="1" customHeight="1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hidden="1" customHeight="1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hidden="1" customHeight="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hidden="1" customHeight="1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hidden="1" customHeight="1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hidden="1" customHeight="1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hidden="1" customHeight="1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hidden="1" customHeight="1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hidden="1" customHeight="1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hidden="1" customHeight="1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hidden="1" customHeight="1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hidden="1" customHeight="1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hidden="1" customHeight="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hidden="1" customHeight="1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hidden="1" customHeight="1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hidden="1" customHeight="1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hidden="1" customHeight="1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hidden="1" customHeight="1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hidden="1" customHeight="1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hidden="1" customHeight="1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hidden="1" customHeight="1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hidden="1" customHeight="1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hidden="1" customHeight="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hidden="1" customHeight="1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hidden="1" customHeight="1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hidden="1" customHeight="1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hidden="1" customHeight="1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hidden="1" customHeight="1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hidden="1" customHeight="1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hidden="1" customHeight="1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hidden="1" customHeight="1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hidden="1" customHeight="1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hidden="1" customHeight="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hidden="1" customHeight="1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hidden="1" customHeight="1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hidden="1" customHeight="1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hidden="1" customHeight="1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hidden="1" customHeight="1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hidden="1" customHeight="1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hidden="1" customHeight="1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hidden="1" customHeight="1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hidden="1" customHeight="1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hidden="1" customHeight="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hidden="1" customHeight="1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hidden="1" customHeight="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hidden="1" customHeight="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hidden="1" customHeight="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hidden="1" customHeight="1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hidden="1" customHeight="1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hidden="1" customHeight="1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hidden="1" customHeight="1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hidden="1" customHeight="1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hidden="1" customHeight="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hidden="1" customHeight="1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hidden="1" customHeight="1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hidden="1" customHeight="1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hidden="1" customHeight="1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hidden="1" customHeight="1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hidden="1" customHeight="1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hidden="1" customHeight="1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hidden="1" customHeight="1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hidden="1" customHeight="1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hidden="1" customHeight="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hidden="1" customHeight="1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hidden="1" customHeight="1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hidden="1" customHeight="1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hidden="1" customHeight="1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hidden="1" customHeight="1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hidden="1" customHeight="1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hidden="1" customHeight="1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hidden="1" customHeight="1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hidden="1" customHeight="1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hidden="1" customHeight="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hidden="1" customHeight="1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hidden="1" customHeight="1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hidden="1" customHeight="1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hidden="1" customHeight="1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hidden="1" customHeight="1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hidden="1" customHeight="1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hidden="1" customHeight="1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hidden="1" customHeight="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hidden="1" customHeight="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hidden="1" customHeight="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hidden="1" customHeight="1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hidden="1" customHeight="1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hidden="1" customHeight="1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hidden="1" customHeight="1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hidden="1" customHeight="1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hidden="1" customHeight="1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hidden="1" customHeight="1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hidden="1" customHeight="1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hidden="1" customHeight="1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hidden="1" customHeight="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hidden="1" customHeight="1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hidden="1" customHeight="1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hidden="1" customHeight="1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hidden="1" customHeight="1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hidden="1" customHeight="1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hidden="1" customHeight="1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hidden="1" customHeight="1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hidden="1" customHeight="1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hidden="1" customHeight="1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hidden="1" customHeight="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hidden="1" customHeight="1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hidden="1" customHeight="1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hidden="1" customHeight="1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hidden="1" customHeight="1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hidden="1" customHeight="1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hidden="1" customHeight="1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hidden="1" customHeight="1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hidden="1" customHeight="1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hidden="1" customHeight="1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hidden="1" customHeight="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hidden="1" customHeight="1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hidden="1" customHeight="1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hidden="1" customHeight="1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hidden="1" customHeight="1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hidden="1" customHeight="1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hidden="1" customHeight="1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hidden="1" customHeight="1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hidden="1" customHeight="1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hidden="1" customHeight="1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hidden="1" customHeight="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hidden="1" customHeight="1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hidden="1" customHeight="1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hidden="1" customHeight="1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hidden="1" customHeight="1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hidden="1" customHeight="1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hidden="1" customHeight="1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hidden="1" customHeight="1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hidden="1" customHeight="1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hidden="1" customHeight="1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hidden="1" customHeight="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hidden="1" customHeight="1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hidden="1" customHeight="1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hidden="1" customHeight="1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hidden="1" customHeight="1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hidden="1" customHeight="1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hidden="1" customHeight="1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hidden="1" customHeight="1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hidden="1" customHeight="1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hidden="1" customHeight="1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hidden="1" customHeight="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hidden="1" customHeight="1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hidden="1" customHeight="1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hidden="1" customHeight="1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hidden="1" customHeight="1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hidden="1" customHeight="1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hidden="1" customHeight="1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hidden="1" customHeight="1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hidden="1" customHeight="1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hidden="1" customHeight="1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hidden="1" customHeight="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hidden="1" customHeight="1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hidden="1" customHeight="1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hidden="1" customHeight="1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hidden="1" customHeight="1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hidden="1" customHeight="1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hidden="1" customHeight="1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hidden="1" customHeight="1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hidden="1" customHeight="1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hidden="1" customHeight="1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hidden="1" customHeight="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hidden="1" customHeight="1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hidden="1" customHeight="1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hidden="1" customHeight="1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hidden="1" customHeight="1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hidden="1" customHeight="1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hidden="1" customHeight="1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hidden="1" customHeight="1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hidden="1" customHeight="1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hidden="1" customHeight="1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hidden="1" customHeight="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hidden="1" customHeight="1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hidden="1" customHeight="1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hidden="1" customHeight="1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hidden="1" customHeight="1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hidden="1" customHeight="1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hidden="1" customHeight="1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hidden="1" customHeight="1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hidden="1" customHeight="1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hidden="1" customHeight="1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hidden="1" customHeight="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hidden="1" customHeight="1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hidden="1" customHeight="1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hidden="1" customHeight="1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hidden="1" customHeight="1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hidden="1" customHeight="1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hidden="1" customHeight="1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hidden="1" customHeight="1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hidden="1" customHeight="1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hidden="1" customHeight="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hidden="1" customHeight="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hidden="1" customHeight="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hidden="1" customHeight="1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hidden="1" customHeight="1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hidden="1" customHeight="1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hidden="1" customHeight="1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hidden="1" customHeight="1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hidden="1" customHeight="1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hidden="1" customHeight="1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hidden="1" customHeight="1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hidden="1" customHeight="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hidden="1" customHeight="1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hidden="1" customHeight="1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hidden="1" customHeight="1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hidden="1" customHeight="1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hidden="1" customHeight="1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hidden="1" customHeight="1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hidden="1" customHeight="1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hidden="1" customHeight="1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hidden="1" customHeight="1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hidden="1" customHeight="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hidden="1" customHeight="1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hidden="1" customHeight="1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hidden="1" customHeight="1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hidden="1" customHeight="1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hidden="1" customHeight="1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hidden="1" customHeight="1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hidden="1" customHeight="1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hidden="1" customHeight="1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hidden="1" customHeight="1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hidden="1" customHeight="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hidden="1" customHeight="1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hidden="1" customHeight="1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hidden="1" customHeight="1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hidden="1" customHeight="1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hidden="1" customHeight="1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hidden="1" customHeight="1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hidden="1" customHeight="1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hidden="1" customHeight="1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hidden="1" customHeight="1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hidden="1" customHeight="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hidden="1" customHeight="1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hidden="1" customHeight="1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hidden="1" customHeight="1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hidden="1" customHeight="1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hidden="1" customHeight="1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hidden="1" customHeight="1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hidden="1" customHeight="1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hidden="1" customHeight="1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hidden="1" customHeight="1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hidden="1" customHeight="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hidden="1" customHeight="1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hidden="1" customHeight="1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hidden="1" customHeight="1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hidden="1" customHeight="1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hidden="1" customHeight="1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hidden="1" customHeight="1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hidden="1" customHeight="1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hidden="1" customHeight="1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hidden="1" customHeight="1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hidden="1" customHeight="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hidden="1" customHeight="1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hidden="1" customHeight="1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hidden="1" customHeight="1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hidden="1" customHeight="1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hidden="1" customHeight="1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hidden="1" customHeight="1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hidden="1" customHeight="1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hidden="1" customHeight="1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hidden="1" customHeight="1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hidden="1" customHeight="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hidden="1" customHeight="1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hidden="1" customHeight="1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hidden="1" customHeight="1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hidden="1" customHeight="1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hidden="1" customHeight="1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hidden="1" customHeight="1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hidden="1" customHeight="1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hidden="1" customHeight="1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hidden="1" customHeight="1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hidden="1" customHeight="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hidden="1" customHeight="1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hidden="1" customHeight="1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hidden="1" customHeight="1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hidden="1" customHeight="1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hidden="1" customHeight="1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hidden="1" customHeight="1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hidden="1" customHeight="1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hidden="1" customHeight="1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hidden="1" customHeight="1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hidden="1" customHeight="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hidden="1" customHeight="1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hidden="1" customHeight="1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hidden="1" customHeight="1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hidden="1" customHeight="1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hidden="1" customHeight="1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hidden="1" customHeight="1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hidden="1" customHeight="1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hidden="1" customHeight="1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hidden="1" customHeight="1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hidden="1" customHeight="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hidden="1" customHeight="1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hidden="1" customHeight="1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hidden="1" customHeight="1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hidden="1" customHeight="1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hidden="1" customHeight="1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hidden="1" customHeight="1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hidden="1" customHeight="1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hidden="1" customHeight="1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hidden="1" customHeight="1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hidden="1" customHeight="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hidden="1" customHeight="1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hidden="1" customHeight="1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hidden="1" customHeight="1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hidden="1" customHeight="1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hidden="1" customHeight="1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hidden="1" customHeight="1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hidden="1" customHeight="1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hidden="1" customHeight="1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hidden="1" customHeight="1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hidden="1" customHeight="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hidden="1" customHeight="1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hidden="1" customHeight="1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hidden="1" customHeight="1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hidden="1" customHeight="1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hidden="1" customHeight="1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hidden="1" customHeight="1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hidden="1" customHeight="1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hidden="1" customHeight="1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hidden="1" customHeight="1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hidden="1" customHeight="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hidden="1" customHeight="1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hidden="1" customHeight="1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hidden="1" customHeight="1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hidden="1" customHeight="1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hidden="1" customHeight="1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hidden="1" customHeight="1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hidden="1" customHeight="1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hidden="1" customHeight="1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hidden="1" customHeight="1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hidden="1" customHeight="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hidden="1" customHeight="1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hidden="1" customHeight="1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hidden="1" customHeight="1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hidden="1" customHeight="1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hidden="1" customHeight="1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hidden="1" customHeight="1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hidden="1" customHeight="1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hidden="1" customHeight="1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hidden="1" customHeight="1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hidden="1" customHeight="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hidden="1" customHeight="1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hidden="1" customHeight="1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hidden="1" customHeight="1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hidden="1" customHeight="1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hidden="1" customHeight="1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hidden="1" customHeight="1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hidden="1" customHeight="1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hidden="1" customHeight="1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hidden="1" customHeight="1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hidden="1" customHeight="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hidden="1" customHeight="1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hidden="1" customHeight="1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hidden="1" customHeight="1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hidden="1" customHeight="1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hidden="1" customHeight="1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hidden="1" customHeight="1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hidden="1" customHeight="1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hidden="1" customHeight="1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hidden="1" customHeight="1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hidden="1" customHeight="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hidden="1" customHeight="1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hidden="1" customHeight="1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hidden="1" customHeight="1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hidden="1" customHeight="1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hidden="1" customHeight="1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hidden="1" customHeight="1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hidden="1" customHeight="1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hidden="1" customHeight="1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hidden="1" customHeight="1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hidden="1" customHeight="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hidden="1" customHeight="1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hidden="1" customHeight="1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hidden="1" customHeight="1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hidden="1" customHeight="1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hidden="1" customHeight="1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hidden="1" customHeight="1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hidden="1" customHeight="1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hidden="1" customHeight="1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hidden="1" customHeight="1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hidden="1" customHeight="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hidden="1" customHeight="1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hidden="1" customHeight="1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hidden="1" customHeight="1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hidden="1" customHeight="1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hidden="1" customHeight="1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hidden="1" customHeight="1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hidden="1" customHeight="1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hidden="1" customHeight="1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hidden="1" customHeight="1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hidden="1" customHeight="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hidden="1" customHeight="1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hidden="1" customHeight="1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hidden="1" customHeight="1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hidden="1" customHeight="1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hidden="1" customHeight="1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hidden="1" customHeight="1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hidden="1" customHeight="1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hidden="1" customHeight="1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hidden="1" customHeight="1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hidden="1" customHeight="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hidden="1" customHeight="1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hidden="1" customHeight="1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hidden="1" customHeight="1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hidden="1" customHeight="1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hidden="1" customHeight="1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hidden="1" customHeight="1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hidden="1" customHeight="1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hidden="1" customHeight="1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hidden="1" customHeight="1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hidden="1" customHeight="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hidden="1" customHeight="1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hidden="1" customHeight="1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hidden="1" customHeight="1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hidden="1" customHeight="1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hidden="1" customHeight="1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hidden="1" customHeight="1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hidden="1" customHeight="1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hidden="1" customHeight="1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hidden="1" customHeight="1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hidden="1" customHeight="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hidden="1" customHeight="1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hidden="1" customHeight="1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hidden="1" customHeight="1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hidden="1" customHeight="1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hidden="1" customHeight="1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hidden="1" customHeight="1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hidden="1" customHeight="1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hidden="1" customHeight="1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hidden="1" customHeight="1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hidden="1" customHeight="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hidden="1" customHeight="1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hidden="1" customHeight="1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hidden="1" customHeight="1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hidden="1" customHeight="1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hidden="1" customHeight="1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hidden="1" customHeight="1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hidden="1" customHeight="1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hidden="1" customHeight="1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hidden="1" customHeight="1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hidden="1" customHeight="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hidden="1" customHeight="1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hidden="1" customHeight="1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hidden="1" customHeight="1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hidden="1" customHeight="1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hidden="1" customHeight="1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hidden="1" customHeight="1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hidden="1" customHeight="1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hidden="1" customHeight="1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hidden="1" customHeight="1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hidden="1" customHeight="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hidden="1" customHeight="1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hidden="1" customHeight="1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hidden="1" customHeight="1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hidden="1" customHeight="1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hidden="1" customHeight="1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hidden="1" customHeight="1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hidden="1" customHeight="1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hidden="1" customHeight="1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hidden="1" customHeight="1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hidden="1" customHeight="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hidden="1" customHeight="1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hidden="1" customHeight="1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hidden="1" customHeight="1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hidden="1" customHeight="1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hidden="1" customHeight="1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hidden="1" customHeight="1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hidden="1" customHeight="1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hidden="1" customHeight="1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hidden="1" customHeight="1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hidden="1" customHeight="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hidden="1" customHeight="1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hidden="1" customHeight="1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hidden="1" customHeight="1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hidden="1" customHeight="1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hidden="1" customHeight="1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hidden="1" customHeight="1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hidden="1" customHeight="1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hidden="1" customHeight="1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hidden="1" customHeight="1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hidden="1" customHeight="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hidden="1" customHeight="1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hidden="1" customHeight="1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hidden="1" customHeight="1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hidden="1" customHeight="1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hidden="1" customHeight="1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hidden="1" customHeight="1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hidden="1" customHeight="1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hidden="1" customHeight="1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hidden="1" customHeight="1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hidden="1" customHeight="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hidden="1" customHeight="1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hidden="1" customHeight="1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hidden="1" customHeight="1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hidden="1" customHeight="1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hidden="1" customHeight="1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hidden="1" customHeight="1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hidden="1" customHeight="1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hidden="1" customHeight="1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hidden="1" customHeight="1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hidden="1" customHeight="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hidden="1" customHeight="1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hidden="1" customHeight="1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hidden="1" customHeight="1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hidden="1" customHeight="1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hidden="1" customHeight="1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hidden="1" customHeight="1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hidden="1" customHeight="1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hidden="1" customHeight="1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hidden="1" customHeight="1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hidden="1" customHeight="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hidden="1" customHeight="1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hidden="1" customHeight="1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hidden="1" customHeight="1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hidden="1" customHeight="1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hidden="1" customHeight="1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hidden="1" customHeight="1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hidden="1" customHeight="1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hidden="1" customHeight="1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hidden="1" customHeight="1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hidden="1" customHeight="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hidden="1" customHeight="1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hidden="1" customHeight="1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hidden="1" customHeight="1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hidden="1" customHeight="1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hidden="1" customHeight="1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hidden="1" customHeight="1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hidden="1" customHeight="1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hidden="1" customHeight="1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hidden="1" customHeight="1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hidden="1" customHeight="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hidden="1" customHeight="1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hidden="1" customHeight="1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hidden="1" customHeight="1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hidden="1" customHeight="1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hidden="1" customHeight="1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hidden="1" customHeight="1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hidden="1" customHeight="1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hidden="1" customHeight="1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hidden="1" customHeight="1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hidden="1" customHeight="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hidden="1" customHeight="1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hidden="1" customHeight="1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hidden="1" customHeight="1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hidden="1" customHeight="1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hidden="1" customHeight="1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hidden="1" customHeight="1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hidden="1" customHeight="1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hidden="1" customHeight="1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hidden="1" customHeight="1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hidden="1" customHeight="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hidden="1" customHeight="1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hidden="1" customHeight="1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hidden="1" customHeight="1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hidden="1" customHeight="1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hidden="1" customHeight="1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hidden="1" customHeight="1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hidden="1" customHeight="1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hidden="1" customHeight="1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hidden="1" customHeight="1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hidden="1" customHeight="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hidden="1" customHeight="1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hidden="1" customHeight="1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hidden="1" customHeight="1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hidden="1" customHeight="1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hidden="1" customHeight="1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hidden="1" customHeight="1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hidden="1" customHeight="1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hidden="1" customHeight="1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hidden="1" customHeight="1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hidden="1" customHeight="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hidden="1" customHeight="1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hidden="1" customHeight="1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hidden="1" customHeight="1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hidden="1" customHeight="1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hidden="1" customHeight="1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hidden="1" customHeight="1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hidden="1" customHeight="1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hidden="1" customHeight="1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hidden="1" customHeight="1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hidden="1" customHeight="1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hidden="1" customHeight="1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hidden="1" customHeight="1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hidden="1" customHeight="1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hidden="1" customHeight="1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hidden="1" customHeight="1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hidden="1" customHeight="1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hidden="1" customHeight="1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hidden="1" customHeight="1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ht="15.75" hidden="1" customHeight="1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ht="15.75" hidden="1" customHeight="1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ht="15.75" hidden="1" customHeight="1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ht="15.75" hidden="1" customHeight="1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ht="15.75" hidden="1" customHeight="1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ht="15.75" hidden="1" customHeight="1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ht="15.75" hidden="1" customHeight="1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ht="15.75" hidden="1" customHeight="1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ht="15.75" hidden="1" customHeight="1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ht="15.75" hidden="1" customHeight="1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</row>
    <row r="1000" spans="1:31" ht="15.75" hidden="1" customHeight="1">
      <c r="A1000" s="17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</row>
  </sheetData>
  <mergeCells count="23">
    <mergeCell ref="D29:L29"/>
    <mergeCell ref="D17:E17"/>
    <mergeCell ref="H17:J17"/>
    <mergeCell ref="E19:H19"/>
    <mergeCell ref="E21:J21"/>
    <mergeCell ref="D22:E22"/>
    <mergeCell ref="H22:J22"/>
    <mergeCell ref="E24:H24"/>
    <mergeCell ref="D13:E13"/>
    <mergeCell ref="H13:J13"/>
    <mergeCell ref="D15:E15"/>
    <mergeCell ref="H15:J15"/>
    <mergeCell ref="C27:L28"/>
    <mergeCell ref="D7:E7"/>
    <mergeCell ref="H7:J7"/>
    <mergeCell ref="E9:J9"/>
    <mergeCell ref="E10:H10"/>
    <mergeCell ref="E12:J12"/>
    <mergeCell ref="E2:L2"/>
    <mergeCell ref="C3:L3"/>
    <mergeCell ref="E4:J4"/>
    <mergeCell ref="D5:E5"/>
    <mergeCell ref="H5:J5"/>
  </mergeCells>
  <conditionalFormatting sqref="F5">
    <cfRule type="containsText" dxfId="503" priority="1" operator="containsText" text="&quot;No aplica&quot;">
      <formula>NOT(ISERROR(SEARCH(("""No aplica"""),(F5))))</formula>
    </cfRule>
  </conditionalFormatting>
  <conditionalFormatting sqref="F5">
    <cfRule type="containsText" dxfId="502" priority="2" operator="containsText" text="&quot;Medición anual&quot;">
      <formula>NOT(ISERROR(SEARCH(("""Medición anual"""),(F5))))</formula>
    </cfRule>
  </conditionalFormatting>
  <conditionalFormatting sqref="F5">
    <cfRule type="cellIs" dxfId="501" priority="3" operator="greaterThan">
      <formula>0.8001</formula>
    </cfRule>
  </conditionalFormatting>
  <conditionalFormatting sqref="F5">
    <cfRule type="cellIs" dxfId="500" priority="4" operator="between">
      <formula>0.6001</formula>
      <formula>0.8</formula>
    </cfRule>
  </conditionalFormatting>
  <conditionalFormatting sqref="F5">
    <cfRule type="cellIs" dxfId="499" priority="5" operator="between">
      <formula>0</formula>
      <formula>0.6</formula>
    </cfRule>
  </conditionalFormatting>
  <conditionalFormatting sqref="F7">
    <cfRule type="containsText" dxfId="498" priority="6" operator="containsText" text="&quot;No aplica&quot;">
      <formula>NOT(ISERROR(SEARCH(("""No aplica"""),(F7))))</formula>
    </cfRule>
  </conditionalFormatting>
  <conditionalFormatting sqref="F7">
    <cfRule type="containsText" dxfId="497" priority="7" operator="containsText" text="&quot;Medición anual&quot;">
      <formula>NOT(ISERROR(SEARCH(("""Medición anual"""),(F7))))</formula>
    </cfRule>
  </conditionalFormatting>
  <conditionalFormatting sqref="F7">
    <cfRule type="cellIs" dxfId="496" priority="8" operator="greaterThan">
      <formula>0.8001</formula>
    </cfRule>
  </conditionalFormatting>
  <conditionalFormatting sqref="F7">
    <cfRule type="cellIs" dxfId="495" priority="9" operator="between">
      <formula>0.6001</formula>
      <formula>0.8</formula>
    </cfRule>
  </conditionalFormatting>
  <conditionalFormatting sqref="F7">
    <cfRule type="cellIs" dxfId="494" priority="10" operator="between">
      <formula>0</formula>
      <formula>0.6</formula>
    </cfRule>
  </conditionalFormatting>
  <conditionalFormatting sqref="K5">
    <cfRule type="containsText" dxfId="493" priority="11" operator="containsText" text="&quot;No aplica&quot;">
      <formula>NOT(ISERROR(SEARCH(("""No aplica"""),(K5))))</formula>
    </cfRule>
  </conditionalFormatting>
  <conditionalFormatting sqref="K5">
    <cfRule type="containsText" dxfId="492" priority="12" operator="containsText" text="&quot;Medición anual&quot;">
      <formula>NOT(ISERROR(SEARCH(("""Medición anual"""),(K5))))</formula>
    </cfRule>
  </conditionalFormatting>
  <conditionalFormatting sqref="K5">
    <cfRule type="cellIs" dxfId="491" priority="13" operator="greaterThan">
      <formula>0.8001</formula>
    </cfRule>
  </conditionalFormatting>
  <conditionalFormatting sqref="K5">
    <cfRule type="cellIs" dxfId="490" priority="14" operator="between">
      <formula>0.6001</formula>
      <formula>0.8</formula>
    </cfRule>
  </conditionalFormatting>
  <conditionalFormatting sqref="K5">
    <cfRule type="cellIs" dxfId="489" priority="15" operator="between">
      <formula>0</formula>
      <formula>0.6</formula>
    </cfRule>
  </conditionalFormatting>
  <conditionalFormatting sqref="K7">
    <cfRule type="containsText" dxfId="488" priority="16" operator="containsText" text="&quot;Sin medición&quot;">
      <formula>NOT(ISERROR(SEARCH(("""Sin medición"""),(K7))))</formula>
    </cfRule>
  </conditionalFormatting>
  <conditionalFormatting sqref="K7">
    <cfRule type="containsText" dxfId="487" priority="17" operator="containsText" text="&quot;No aplica&quot;">
      <formula>NOT(ISERROR(SEARCH(("""No aplica"""),(K7))))</formula>
    </cfRule>
  </conditionalFormatting>
  <conditionalFormatting sqref="K7">
    <cfRule type="containsText" dxfId="486" priority="18" operator="containsText" text="&quot;Medición anual&quot;">
      <formula>NOT(ISERROR(SEARCH(("""Medición anual"""),(K7))))</formula>
    </cfRule>
  </conditionalFormatting>
  <conditionalFormatting sqref="K7">
    <cfRule type="cellIs" dxfId="485" priority="19" operator="greaterThan">
      <formula>0.8001</formula>
    </cfRule>
  </conditionalFormatting>
  <conditionalFormatting sqref="K7">
    <cfRule type="cellIs" dxfId="484" priority="20" operator="between">
      <formula>0.6001</formula>
      <formula>0.8</formula>
    </cfRule>
  </conditionalFormatting>
  <conditionalFormatting sqref="K7">
    <cfRule type="cellIs" dxfId="483" priority="21" operator="between">
      <formula>0</formula>
      <formula>0.6</formula>
    </cfRule>
  </conditionalFormatting>
  <conditionalFormatting sqref="F13">
    <cfRule type="containsText" dxfId="482" priority="22" operator="containsText" text="&quot;No aplica&quot;">
      <formula>NOT(ISERROR(SEARCH(("""No aplica"""),(F13))))</formula>
    </cfRule>
  </conditionalFormatting>
  <conditionalFormatting sqref="F13">
    <cfRule type="containsText" dxfId="481" priority="23" operator="containsText" text="&quot;Medición anual&quot;">
      <formula>NOT(ISERROR(SEARCH(("""Medición anual"""),(F13))))</formula>
    </cfRule>
  </conditionalFormatting>
  <conditionalFormatting sqref="F13">
    <cfRule type="cellIs" dxfId="480" priority="24" operator="greaterThan">
      <formula>0.8001</formula>
    </cfRule>
  </conditionalFormatting>
  <conditionalFormatting sqref="F13">
    <cfRule type="cellIs" dxfId="479" priority="25" operator="between">
      <formula>0.6001</formula>
      <formula>0.8</formula>
    </cfRule>
  </conditionalFormatting>
  <conditionalFormatting sqref="F13">
    <cfRule type="cellIs" dxfId="478" priority="26" operator="between">
      <formula>0</formula>
      <formula>0.6</formula>
    </cfRule>
  </conditionalFormatting>
  <conditionalFormatting sqref="F15">
    <cfRule type="containsText" dxfId="477" priority="27" operator="containsText" text="&quot;No aplica&quot;">
      <formula>NOT(ISERROR(SEARCH(("""No aplica"""),(F15))))</formula>
    </cfRule>
  </conditionalFormatting>
  <conditionalFormatting sqref="F15">
    <cfRule type="containsText" dxfId="476" priority="28" operator="containsText" text="&quot;Medición anual&quot;">
      <formula>NOT(ISERROR(SEARCH(("""Medición anual"""),(F15))))</formula>
    </cfRule>
  </conditionalFormatting>
  <conditionalFormatting sqref="F15">
    <cfRule type="cellIs" dxfId="475" priority="29" operator="greaterThan">
      <formula>0.8001</formula>
    </cfRule>
  </conditionalFormatting>
  <conditionalFormatting sqref="F15">
    <cfRule type="cellIs" dxfId="474" priority="30" operator="between">
      <formula>0.6001</formula>
      <formula>0.8</formula>
    </cfRule>
  </conditionalFormatting>
  <conditionalFormatting sqref="F15">
    <cfRule type="cellIs" dxfId="473" priority="31" operator="between">
      <formula>0</formula>
      <formula>0.6</formula>
    </cfRule>
  </conditionalFormatting>
  <conditionalFormatting sqref="F17">
    <cfRule type="containsText" dxfId="472" priority="32" operator="containsText" text="&quot;No aplica&quot;">
      <formula>NOT(ISERROR(SEARCH(("""No aplica"""),(F17))))</formula>
    </cfRule>
  </conditionalFormatting>
  <conditionalFormatting sqref="F17">
    <cfRule type="containsText" dxfId="471" priority="33" operator="containsText" text="&quot;Medición anual&quot;">
      <formula>NOT(ISERROR(SEARCH(("""Medición anual"""),(F17))))</formula>
    </cfRule>
  </conditionalFormatting>
  <conditionalFormatting sqref="F17">
    <cfRule type="cellIs" dxfId="470" priority="34" operator="greaterThan">
      <formula>0.8001</formula>
    </cfRule>
  </conditionalFormatting>
  <conditionalFormatting sqref="F17">
    <cfRule type="cellIs" dxfId="469" priority="35" operator="between">
      <formula>0.6001</formula>
      <formula>0.8</formula>
    </cfRule>
  </conditionalFormatting>
  <conditionalFormatting sqref="F17">
    <cfRule type="cellIs" dxfId="468" priority="36" operator="between">
      <formula>0</formula>
      <formula>0.6</formula>
    </cfRule>
  </conditionalFormatting>
  <conditionalFormatting sqref="K13">
    <cfRule type="containsText" dxfId="467" priority="37" operator="containsText" text="&quot;No aplica&quot;">
      <formula>NOT(ISERROR(SEARCH(("""No aplica"""),(K13))))</formula>
    </cfRule>
  </conditionalFormatting>
  <conditionalFormatting sqref="K13">
    <cfRule type="containsText" dxfId="466" priority="38" operator="containsText" text="&quot;Medición anual&quot;">
      <formula>NOT(ISERROR(SEARCH(("""Medición anual"""),(K13))))</formula>
    </cfRule>
  </conditionalFormatting>
  <conditionalFormatting sqref="K13">
    <cfRule type="cellIs" dxfId="465" priority="39" operator="greaterThan">
      <formula>0.8001</formula>
    </cfRule>
  </conditionalFormatting>
  <conditionalFormatting sqref="K13">
    <cfRule type="cellIs" dxfId="464" priority="40" operator="between">
      <formula>0.6001</formula>
      <formula>0.8</formula>
    </cfRule>
  </conditionalFormatting>
  <conditionalFormatting sqref="K13">
    <cfRule type="cellIs" dxfId="463" priority="41" operator="between">
      <formula>0</formula>
      <formula>0.6</formula>
    </cfRule>
  </conditionalFormatting>
  <conditionalFormatting sqref="K17">
    <cfRule type="containsText" dxfId="462" priority="42" operator="containsText" text="&quot;No aplica&quot;">
      <formula>NOT(ISERROR(SEARCH(("""No aplica"""),(K17))))</formula>
    </cfRule>
  </conditionalFormatting>
  <conditionalFormatting sqref="K17">
    <cfRule type="containsText" dxfId="461" priority="43" operator="containsText" text="&quot;Medición anual&quot;">
      <formula>NOT(ISERROR(SEARCH(("""Medición anual"""),(K17))))</formula>
    </cfRule>
  </conditionalFormatting>
  <conditionalFormatting sqref="K17">
    <cfRule type="cellIs" dxfId="460" priority="44" operator="greaterThan">
      <formula>0.8001</formula>
    </cfRule>
  </conditionalFormatting>
  <conditionalFormatting sqref="K17">
    <cfRule type="cellIs" dxfId="459" priority="45" operator="between">
      <formula>0.6001</formula>
      <formula>0.8</formula>
    </cfRule>
  </conditionalFormatting>
  <conditionalFormatting sqref="K17">
    <cfRule type="cellIs" dxfId="458" priority="46" operator="between">
      <formula>0</formula>
      <formula>0.6</formula>
    </cfRule>
  </conditionalFormatting>
  <conditionalFormatting sqref="I19">
    <cfRule type="containsText" dxfId="457" priority="47" operator="containsText" text="&quot;No aplica&quot;">
      <formula>NOT(ISERROR(SEARCH(("""No aplica"""),(I19))))</formula>
    </cfRule>
  </conditionalFormatting>
  <conditionalFormatting sqref="I19">
    <cfRule type="containsText" dxfId="456" priority="48" operator="containsText" text="&quot;Medición anual&quot;">
      <formula>NOT(ISERROR(SEARCH(("""Medición anual"""),(I19))))</formula>
    </cfRule>
  </conditionalFormatting>
  <conditionalFormatting sqref="I19">
    <cfRule type="cellIs" dxfId="455" priority="49" operator="greaterThan">
      <formula>0.8001</formula>
    </cfRule>
  </conditionalFormatting>
  <conditionalFormatting sqref="I19">
    <cfRule type="cellIs" dxfId="454" priority="50" operator="between">
      <formula>0.6001</formula>
      <formula>0.8</formula>
    </cfRule>
  </conditionalFormatting>
  <conditionalFormatting sqref="I19">
    <cfRule type="cellIs" dxfId="453" priority="51" operator="between">
      <formula>0</formula>
      <formula>0.6</formula>
    </cfRule>
  </conditionalFormatting>
  <conditionalFormatting sqref="F22">
    <cfRule type="containsText" dxfId="452" priority="52" operator="containsText" text="&quot;No aplica&quot;">
      <formula>NOT(ISERROR(SEARCH(("""No aplica"""),(F22))))</formula>
    </cfRule>
  </conditionalFormatting>
  <conditionalFormatting sqref="F22">
    <cfRule type="containsText" dxfId="451" priority="53" operator="containsText" text="&quot;Medición anual&quot;">
      <formula>NOT(ISERROR(SEARCH(("""Medición anual"""),(F22))))</formula>
    </cfRule>
  </conditionalFormatting>
  <conditionalFormatting sqref="F22">
    <cfRule type="cellIs" dxfId="450" priority="54" operator="greaterThan">
      <formula>0.8001</formula>
    </cfRule>
  </conditionalFormatting>
  <conditionalFormatting sqref="F22">
    <cfRule type="cellIs" dxfId="449" priority="55" operator="between">
      <formula>0.6001</formula>
      <formula>0.8</formula>
    </cfRule>
  </conditionalFormatting>
  <conditionalFormatting sqref="F22">
    <cfRule type="cellIs" dxfId="448" priority="56" operator="between">
      <formula>0</formula>
      <formula>0.6</formula>
    </cfRule>
  </conditionalFormatting>
  <conditionalFormatting sqref="K22">
    <cfRule type="containsText" dxfId="447" priority="57" operator="containsText" text="&quot;No aplica&quot;">
      <formula>NOT(ISERROR(SEARCH(("""No aplica"""),(K22))))</formula>
    </cfRule>
  </conditionalFormatting>
  <conditionalFormatting sqref="K22">
    <cfRule type="containsText" dxfId="446" priority="58" operator="containsText" text="&quot;Medición anual&quot;">
      <formula>NOT(ISERROR(SEARCH(("""Medición anual"""),(K22))))</formula>
    </cfRule>
  </conditionalFormatting>
  <conditionalFormatting sqref="K22">
    <cfRule type="cellIs" dxfId="445" priority="59" operator="greaterThan">
      <formula>0.8001</formula>
    </cfRule>
  </conditionalFormatting>
  <conditionalFormatting sqref="K22">
    <cfRule type="cellIs" dxfId="444" priority="60" operator="between">
      <formula>0.6001</formula>
      <formula>0.8</formula>
    </cfRule>
  </conditionalFormatting>
  <conditionalFormatting sqref="K22">
    <cfRule type="cellIs" dxfId="443" priority="61" operator="between">
      <formula>0</formula>
      <formula>0.6</formula>
    </cfRule>
  </conditionalFormatting>
  <conditionalFormatting sqref="I24">
    <cfRule type="containsText" dxfId="442" priority="62" operator="containsText" text="&quot;No aplica&quot;">
      <formula>NOT(ISERROR(SEARCH(("""No aplica"""),(I24))))</formula>
    </cfRule>
  </conditionalFormatting>
  <conditionalFormatting sqref="I24">
    <cfRule type="containsText" dxfId="441" priority="63" operator="containsText" text="&quot;Medición anual&quot;">
      <formula>NOT(ISERROR(SEARCH(("""Medición anual"""),(I24))))</formula>
    </cfRule>
  </conditionalFormatting>
  <conditionalFormatting sqref="I24">
    <cfRule type="cellIs" dxfId="440" priority="64" operator="greaterThan">
      <formula>0.8001</formula>
    </cfRule>
  </conditionalFormatting>
  <conditionalFormatting sqref="I24">
    <cfRule type="cellIs" dxfId="439" priority="65" operator="between">
      <formula>0.6001</formula>
      <formula>0.8</formula>
    </cfRule>
  </conditionalFormatting>
  <conditionalFormatting sqref="I24">
    <cfRule type="cellIs" dxfId="438" priority="66" operator="between">
      <formula>0</formula>
      <formula>0.6</formula>
    </cfRule>
  </conditionalFormatting>
  <conditionalFormatting sqref="I10">
    <cfRule type="containsText" dxfId="437" priority="67" operator="containsText" text="&quot;No aplica&quot;">
      <formula>NOT(ISERROR(SEARCH(("""No aplica"""),(I10))))</formula>
    </cfRule>
  </conditionalFormatting>
  <conditionalFormatting sqref="I10">
    <cfRule type="containsText" dxfId="436" priority="68" operator="containsText" text="&quot;Medición anual&quot;">
      <formula>NOT(ISERROR(SEARCH(("""Medición anual"""),(I10))))</formula>
    </cfRule>
  </conditionalFormatting>
  <conditionalFormatting sqref="I10">
    <cfRule type="cellIs" dxfId="435" priority="69" operator="greaterThan">
      <formula>0.8001</formula>
    </cfRule>
  </conditionalFormatting>
  <conditionalFormatting sqref="I10">
    <cfRule type="cellIs" dxfId="434" priority="70" operator="between">
      <formula>0.6001</formula>
      <formula>0.8</formula>
    </cfRule>
  </conditionalFormatting>
  <conditionalFormatting sqref="I10">
    <cfRule type="cellIs" dxfId="433" priority="71" operator="between">
      <formula>0</formula>
      <formula>0.6</formula>
    </cfRule>
  </conditionalFormatting>
  <conditionalFormatting sqref="K15">
    <cfRule type="containsText" dxfId="432" priority="72" operator="containsText" text="&quot;Sin medición&quot;">
      <formula>NOT(ISERROR(SEARCH(("""Sin medición"""),(K15))))</formula>
    </cfRule>
  </conditionalFormatting>
  <conditionalFormatting sqref="K15">
    <cfRule type="containsText" dxfId="431" priority="73" operator="containsText" text="&quot;No aplica&quot;">
      <formula>NOT(ISERROR(SEARCH(("""No aplica"""),(K15))))</formula>
    </cfRule>
  </conditionalFormatting>
  <conditionalFormatting sqref="K15">
    <cfRule type="containsText" dxfId="430" priority="74" operator="containsText" text="&quot;Medición anual&quot;">
      <formula>NOT(ISERROR(SEARCH(("""Medición anual"""),(K15))))</formula>
    </cfRule>
  </conditionalFormatting>
  <conditionalFormatting sqref="K15">
    <cfRule type="cellIs" dxfId="429" priority="75" operator="greaterThan">
      <formula>0.8001</formula>
    </cfRule>
  </conditionalFormatting>
  <conditionalFormatting sqref="K15">
    <cfRule type="cellIs" dxfId="428" priority="76" operator="between">
      <formula>0.6001</formula>
      <formula>0.8</formula>
    </cfRule>
  </conditionalFormatting>
  <conditionalFormatting sqref="K15">
    <cfRule type="cellIs" dxfId="427" priority="77" operator="between">
      <formula>0</formula>
      <formula>0.6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BH995"/>
  <sheetViews>
    <sheetView showGridLines="0" zoomScale="70" zoomScaleNormal="70" workbookViewId="0">
      <pane xSplit="7" ySplit="5" topLeftCell="M18" activePane="bottomRight" state="frozen"/>
      <selection pane="topRight" activeCell="H1" sqref="H1"/>
      <selection pane="bottomLeft" activeCell="A6" sqref="A6"/>
      <selection pane="bottomRight" activeCell="Q20" sqref="Q20"/>
    </sheetView>
  </sheetViews>
  <sheetFormatPr baseColWidth="10" defaultColWidth="14.375" defaultRowHeight="15" customHeight="1"/>
  <cols>
    <col min="1" max="1" width="1.625" customWidth="1"/>
    <col min="2" max="2" width="13" customWidth="1"/>
    <col min="3" max="3" width="22.375" customWidth="1"/>
    <col min="4" max="5" width="41.875" hidden="1" customWidth="1"/>
    <col min="6" max="6" width="30.625" hidden="1" customWidth="1"/>
    <col min="7" max="7" width="50.375" customWidth="1"/>
    <col min="8" max="8" width="41.875" customWidth="1"/>
    <col min="9" max="11" width="28.25" customWidth="1"/>
    <col min="12" max="12" width="39.125" customWidth="1"/>
    <col min="13" max="13" width="37" customWidth="1"/>
    <col min="14" max="14" width="39.125" hidden="1" customWidth="1"/>
    <col min="15" max="15" width="17.375" hidden="1" customWidth="1"/>
    <col min="16" max="16" width="64.625" hidden="1" customWidth="1"/>
    <col min="17" max="17" width="39.125" customWidth="1"/>
    <col min="18" max="18" width="22.37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875" customWidth="1"/>
    <col min="24" max="24" width="1.625" customWidth="1"/>
    <col min="25" max="29" width="22.375" customWidth="1"/>
    <col min="30" max="30" width="33" customWidth="1"/>
    <col min="31" max="36" width="22.375" customWidth="1"/>
    <col min="37" max="37" width="1.875" customWidth="1"/>
    <col min="38" max="38" width="30.625" customWidth="1"/>
    <col min="39" max="39" width="1.875" customWidth="1"/>
    <col min="40" max="40" width="30.625" customWidth="1"/>
    <col min="41" max="41" width="5.625" customWidth="1"/>
    <col min="42" max="60" width="5.625" hidden="1" customWidth="1"/>
  </cols>
  <sheetData>
    <row r="1" spans="1:60" ht="19.5" customHeigh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</row>
    <row r="2" spans="1:60" ht="62.25" customHeight="1">
      <c r="A2" s="80"/>
      <c r="B2" s="81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9"/>
      <c r="X2" s="82"/>
      <c r="Y2" s="83"/>
      <c r="Z2" s="84" t="s">
        <v>63</v>
      </c>
      <c r="AA2" s="85"/>
      <c r="AB2" s="86"/>
      <c r="AC2" s="84" t="s">
        <v>64</v>
      </c>
      <c r="AD2" s="87"/>
      <c r="AE2" s="88"/>
      <c r="AF2" s="84" t="s">
        <v>65</v>
      </c>
      <c r="AG2" s="87"/>
      <c r="AH2" s="87"/>
      <c r="AI2" s="89"/>
      <c r="AJ2" s="90" t="s">
        <v>66</v>
      </c>
      <c r="AK2" s="85"/>
      <c r="AL2" s="91"/>
      <c r="AM2" s="85"/>
      <c r="AN2" s="91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</row>
    <row r="3" spans="1:60" ht="19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60" ht="36" customHeight="1">
      <c r="A4" s="79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4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79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79"/>
      <c r="AL4" s="95" t="s">
        <v>90</v>
      </c>
      <c r="AM4" s="79"/>
      <c r="AN4" s="95" t="s">
        <v>91</v>
      </c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</row>
    <row r="5" spans="1:60" ht="19.5" customHeight="1">
      <c r="A5" s="79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79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79"/>
      <c r="AL5" s="98"/>
      <c r="AM5" s="79"/>
      <c r="AN5" s="98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</row>
    <row r="6" spans="1:60" ht="75" customHeight="1">
      <c r="A6" s="79"/>
      <c r="B6" s="99">
        <v>1</v>
      </c>
      <c r="C6" s="100" t="s">
        <v>104</v>
      </c>
      <c r="D6" s="101" t="s">
        <v>105</v>
      </c>
      <c r="E6" s="101" t="s">
        <v>106</v>
      </c>
      <c r="F6" s="100" t="s">
        <v>107</v>
      </c>
      <c r="G6" s="102" t="s">
        <v>108</v>
      </c>
      <c r="H6" s="103" t="s">
        <v>109</v>
      </c>
      <c r="I6" s="100" t="s">
        <v>3</v>
      </c>
      <c r="J6" s="100" t="s">
        <v>110</v>
      </c>
      <c r="K6" s="100" t="s">
        <v>111</v>
      </c>
      <c r="L6" s="100" t="s">
        <v>112</v>
      </c>
      <c r="M6" s="100" t="s">
        <v>113</v>
      </c>
      <c r="N6" s="100" t="s">
        <v>114</v>
      </c>
      <c r="O6" s="100" t="s">
        <v>115</v>
      </c>
      <c r="P6" s="100" t="s">
        <v>116</v>
      </c>
      <c r="Q6" s="100" t="s">
        <v>117</v>
      </c>
      <c r="R6" s="104">
        <v>0.9</v>
      </c>
      <c r="S6" s="105" t="s">
        <v>118</v>
      </c>
      <c r="T6" s="100" t="s">
        <v>119</v>
      </c>
      <c r="U6" s="105">
        <v>0.8</v>
      </c>
      <c r="V6" s="105">
        <v>1</v>
      </c>
      <c r="W6" s="100" t="s">
        <v>120</v>
      </c>
      <c r="X6" s="79"/>
      <c r="Y6" s="86">
        <v>0.84319999999999995</v>
      </c>
      <c r="Z6" s="86"/>
      <c r="AA6" s="86"/>
      <c r="AB6" s="106">
        <v>0.9</v>
      </c>
      <c r="AC6" s="86"/>
      <c r="AD6" s="86"/>
      <c r="AE6" s="106"/>
      <c r="AF6" s="107">
        <v>0.85150000000000003</v>
      </c>
      <c r="AG6" s="86"/>
      <c r="AH6" s="86"/>
      <c r="AI6" s="86"/>
      <c r="AJ6" s="86"/>
      <c r="AK6" s="79"/>
      <c r="AL6" s="108">
        <f>AVERAGE(AB6+AF6+AJ6)/3</f>
        <v>0.58383333333333332</v>
      </c>
      <c r="AM6" s="79"/>
      <c r="AN6" s="108">
        <f>AL6/R6</f>
        <v>0.64870370370370367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</row>
    <row r="7" spans="1:60" ht="87" customHeight="1">
      <c r="A7" s="79"/>
      <c r="B7" s="99">
        <v>2</v>
      </c>
      <c r="C7" s="100" t="s">
        <v>104</v>
      </c>
      <c r="D7" s="101" t="s">
        <v>121</v>
      </c>
      <c r="E7" s="101" t="s">
        <v>122</v>
      </c>
      <c r="F7" s="100" t="s">
        <v>123</v>
      </c>
      <c r="G7" s="102" t="s">
        <v>124</v>
      </c>
      <c r="H7" s="103" t="s">
        <v>125</v>
      </c>
      <c r="I7" s="100" t="s">
        <v>28</v>
      </c>
      <c r="J7" s="100" t="s">
        <v>126</v>
      </c>
      <c r="K7" s="100" t="s">
        <v>111</v>
      </c>
      <c r="L7" s="100" t="s">
        <v>127</v>
      </c>
      <c r="M7" s="100" t="s">
        <v>128</v>
      </c>
      <c r="N7" s="100" t="s">
        <v>129</v>
      </c>
      <c r="O7" s="100" t="s">
        <v>115</v>
      </c>
      <c r="P7" s="100" t="s">
        <v>130</v>
      </c>
      <c r="Q7" s="100" t="s">
        <v>131</v>
      </c>
      <c r="R7" s="109">
        <v>1E-3</v>
      </c>
      <c r="S7" s="110">
        <v>5.0000000000000001E-4</v>
      </c>
      <c r="T7" s="100" t="s">
        <v>132</v>
      </c>
      <c r="U7" s="110">
        <v>5.0000000000000001E-4</v>
      </c>
      <c r="V7" s="105">
        <v>0</v>
      </c>
      <c r="W7" s="100" t="s">
        <v>133</v>
      </c>
      <c r="X7" s="79"/>
      <c r="Y7" s="111"/>
      <c r="Z7" s="111"/>
      <c r="AA7" s="111"/>
      <c r="AB7" s="111"/>
      <c r="AC7" s="111"/>
      <c r="AD7" s="112">
        <v>0</v>
      </c>
      <c r="AE7" s="111"/>
      <c r="AF7" s="112"/>
      <c r="AG7" s="111"/>
      <c r="AH7" s="111"/>
      <c r="AI7" s="111"/>
      <c r="AJ7" s="113"/>
      <c r="AK7" s="79"/>
      <c r="AL7" s="108">
        <v>1</v>
      </c>
      <c r="AM7" s="79"/>
      <c r="AN7" s="108">
        <v>1</v>
      </c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</row>
    <row r="8" spans="1:60" ht="75" customHeight="1">
      <c r="A8" s="79"/>
      <c r="B8" s="99">
        <v>3</v>
      </c>
      <c r="C8" s="100" t="s">
        <v>104</v>
      </c>
      <c r="D8" s="101" t="s">
        <v>105</v>
      </c>
      <c r="E8" s="101" t="s">
        <v>106</v>
      </c>
      <c r="F8" s="100" t="s">
        <v>134</v>
      </c>
      <c r="G8" s="102" t="s">
        <v>135</v>
      </c>
      <c r="H8" s="103" t="s">
        <v>125</v>
      </c>
      <c r="I8" s="100" t="s">
        <v>3</v>
      </c>
      <c r="J8" s="100" t="s">
        <v>136</v>
      </c>
      <c r="K8" s="100" t="s">
        <v>111</v>
      </c>
      <c r="L8" s="100" t="s">
        <v>137</v>
      </c>
      <c r="M8" s="100" t="s">
        <v>128</v>
      </c>
      <c r="N8" s="100" t="s">
        <v>138</v>
      </c>
      <c r="O8" s="100" t="s">
        <v>115</v>
      </c>
      <c r="P8" s="100" t="s">
        <v>139</v>
      </c>
      <c r="Q8" s="100" t="s">
        <v>131</v>
      </c>
      <c r="R8" s="104">
        <v>0.95</v>
      </c>
      <c r="S8" s="105">
        <v>0</v>
      </c>
      <c r="T8" s="100" t="s">
        <v>119</v>
      </c>
      <c r="U8" s="105">
        <v>0.7</v>
      </c>
      <c r="V8" s="105">
        <v>1</v>
      </c>
      <c r="W8" s="100" t="s">
        <v>140</v>
      </c>
      <c r="X8" s="79"/>
      <c r="Y8" s="111"/>
      <c r="Z8" s="111"/>
      <c r="AA8" s="111"/>
      <c r="AB8" s="111"/>
      <c r="AC8" s="111"/>
      <c r="AD8" s="106">
        <v>1</v>
      </c>
      <c r="AE8" s="111"/>
      <c r="AF8" s="111"/>
      <c r="AG8" s="111"/>
      <c r="AH8" s="111"/>
      <c r="AI8" s="111"/>
      <c r="AJ8" s="114"/>
      <c r="AK8" s="79"/>
      <c r="AL8" s="108">
        <v>1</v>
      </c>
      <c r="AM8" s="79"/>
      <c r="AN8" s="108">
        <f>AL8</f>
        <v>1</v>
      </c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</row>
    <row r="9" spans="1:60" ht="101.25" customHeight="1">
      <c r="A9" s="79"/>
      <c r="B9" s="99">
        <v>4</v>
      </c>
      <c r="C9" s="100" t="s">
        <v>104</v>
      </c>
      <c r="D9" s="101" t="s">
        <v>121</v>
      </c>
      <c r="E9" s="101" t="s">
        <v>122</v>
      </c>
      <c r="F9" s="100" t="s">
        <v>123</v>
      </c>
      <c r="G9" s="102" t="s">
        <v>141</v>
      </c>
      <c r="H9" s="103" t="s">
        <v>125</v>
      </c>
      <c r="I9" s="100" t="s">
        <v>28</v>
      </c>
      <c r="J9" s="100" t="s">
        <v>142</v>
      </c>
      <c r="K9" s="100" t="s">
        <v>111</v>
      </c>
      <c r="L9" s="100" t="s">
        <v>137</v>
      </c>
      <c r="M9" s="100" t="s">
        <v>128</v>
      </c>
      <c r="N9" s="100" t="s">
        <v>143</v>
      </c>
      <c r="O9" s="100" t="s">
        <v>115</v>
      </c>
      <c r="P9" s="100" t="s">
        <v>144</v>
      </c>
      <c r="Q9" s="100" t="s">
        <v>131</v>
      </c>
      <c r="R9" s="104">
        <v>0.9</v>
      </c>
      <c r="S9" s="100" t="s">
        <v>145</v>
      </c>
      <c r="T9" s="100" t="s">
        <v>119</v>
      </c>
      <c r="U9" s="105">
        <v>0.8</v>
      </c>
      <c r="V9" s="105">
        <v>1</v>
      </c>
      <c r="W9" s="100" t="s">
        <v>146</v>
      </c>
      <c r="X9" s="79"/>
      <c r="Y9" s="111"/>
      <c r="Z9" s="111"/>
      <c r="AA9" s="111"/>
      <c r="AB9" s="111"/>
      <c r="AC9" s="111"/>
      <c r="AD9" s="106">
        <v>1</v>
      </c>
      <c r="AE9" s="111"/>
      <c r="AF9" s="111"/>
      <c r="AG9" s="111"/>
      <c r="AH9" s="111"/>
      <c r="AI9" s="111"/>
      <c r="AJ9" s="114"/>
      <c r="AK9" s="79"/>
      <c r="AL9" s="108">
        <f>AD9</f>
        <v>1</v>
      </c>
      <c r="AM9" s="79"/>
      <c r="AN9" s="108">
        <f t="shared" ref="AN9:AN13" si="0">AL9/R9</f>
        <v>1.1111111111111112</v>
      </c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</row>
    <row r="10" spans="1:60" ht="75" customHeight="1">
      <c r="A10" s="79"/>
      <c r="B10" s="115">
        <v>5</v>
      </c>
      <c r="C10" s="116" t="s">
        <v>104</v>
      </c>
      <c r="D10" s="117" t="s">
        <v>105</v>
      </c>
      <c r="E10" s="117" t="s">
        <v>106</v>
      </c>
      <c r="F10" s="116" t="s">
        <v>123</v>
      </c>
      <c r="G10" s="118" t="s">
        <v>147</v>
      </c>
      <c r="H10" s="119" t="s">
        <v>125</v>
      </c>
      <c r="I10" s="116" t="s">
        <v>3</v>
      </c>
      <c r="J10" s="116" t="s">
        <v>148</v>
      </c>
      <c r="K10" s="116" t="s">
        <v>111</v>
      </c>
      <c r="L10" s="116" t="s">
        <v>149</v>
      </c>
      <c r="M10" s="116" t="s">
        <v>149</v>
      </c>
      <c r="N10" s="116" t="s">
        <v>150</v>
      </c>
      <c r="O10" s="116" t="s">
        <v>151</v>
      </c>
      <c r="P10" s="116" t="s">
        <v>152</v>
      </c>
      <c r="Q10" s="116" t="s">
        <v>153</v>
      </c>
      <c r="R10" s="120">
        <v>1</v>
      </c>
      <c r="S10" s="121">
        <v>1</v>
      </c>
      <c r="T10" s="116" t="s">
        <v>119</v>
      </c>
      <c r="U10" s="121">
        <v>1</v>
      </c>
      <c r="V10" s="121">
        <v>1</v>
      </c>
      <c r="W10" s="116" t="s">
        <v>154</v>
      </c>
      <c r="X10" s="79"/>
      <c r="Y10" s="122">
        <v>0</v>
      </c>
      <c r="Z10" s="122">
        <v>0</v>
      </c>
      <c r="AA10" s="114">
        <v>1</v>
      </c>
      <c r="AB10" s="114">
        <v>1</v>
      </c>
      <c r="AC10" s="123">
        <v>0</v>
      </c>
      <c r="AD10" s="114">
        <v>1</v>
      </c>
      <c r="AE10" s="124">
        <v>1</v>
      </c>
      <c r="AF10" s="122">
        <v>0</v>
      </c>
      <c r="AG10" s="122">
        <v>0</v>
      </c>
      <c r="AH10" s="114"/>
      <c r="AI10" s="114"/>
      <c r="AJ10" s="113"/>
      <c r="AK10" s="79"/>
      <c r="AL10" s="108">
        <f>AVERAGE(Y10:AJ10)</f>
        <v>0.44444444444444442</v>
      </c>
      <c r="AM10" s="79"/>
      <c r="AN10" s="108">
        <f t="shared" si="0"/>
        <v>0.44444444444444442</v>
      </c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</row>
    <row r="11" spans="1:60" ht="87" customHeight="1">
      <c r="A11" s="79"/>
      <c r="B11" s="99">
        <v>6</v>
      </c>
      <c r="C11" s="100" t="s">
        <v>155</v>
      </c>
      <c r="D11" s="101" t="s">
        <v>156</v>
      </c>
      <c r="E11" s="101" t="s">
        <v>157</v>
      </c>
      <c r="F11" s="100" t="s">
        <v>158</v>
      </c>
      <c r="G11" s="102" t="s">
        <v>159</v>
      </c>
      <c r="H11" s="103" t="s">
        <v>109</v>
      </c>
      <c r="I11" s="100" t="s">
        <v>28</v>
      </c>
      <c r="J11" s="100" t="s">
        <v>160</v>
      </c>
      <c r="K11" s="100" t="s">
        <v>7</v>
      </c>
      <c r="L11" s="100" t="s">
        <v>161</v>
      </c>
      <c r="M11" s="100" t="s">
        <v>162</v>
      </c>
      <c r="N11" s="100" t="s">
        <v>163</v>
      </c>
      <c r="O11" s="100" t="s">
        <v>115</v>
      </c>
      <c r="P11" s="100" t="s">
        <v>164</v>
      </c>
      <c r="Q11" s="100" t="s">
        <v>165</v>
      </c>
      <c r="R11" s="104">
        <v>1</v>
      </c>
      <c r="S11" s="105" t="s">
        <v>118</v>
      </c>
      <c r="T11" s="100" t="s">
        <v>119</v>
      </c>
      <c r="U11" s="105">
        <v>0.95</v>
      </c>
      <c r="V11" s="105">
        <v>1</v>
      </c>
      <c r="W11" s="100" t="s">
        <v>166</v>
      </c>
      <c r="X11" s="79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114"/>
      <c r="AK11" s="79"/>
      <c r="AL11" s="108">
        <f>AJ11/R11</f>
        <v>0</v>
      </c>
      <c r="AM11" s="79"/>
      <c r="AN11" s="108">
        <f t="shared" si="0"/>
        <v>0</v>
      </c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</row>
    <row r="12" spans="1:60" ht="87" customHeight="1">
      <c r="A12" s="79"/>
      <c r="B12" s="99">
        <v>7</v>
      </c>
      <c r="C12" s="125" t="s">
        <v>155</v>
      </c>
      <c r="D12" s="126" t="s">
        <v>156</v>
      </c>
      <c r="E12" s="126" t="s">
        <v>157</v>
      </c>
      <c r="F12" s="125" t="s">
        <v>167</v>
      </c>
      <c r="G12" s="127" t="s">
        <v>168</v>
      </c>
      <c r="H12" s="103" t="s">
        <v>109</v>
      </c>
      <c r="I12" s="125" t="s">
        <v>3</v>
      </c>
      <c r="J12" s="125" t="s">
        <v>169</v>
      </c>
      <c r="K12" s="125" t="s">
        <v>7</v>
      </c>
      <c r="L12" s="125" t="s">
        <v>170</v>
      </c>
      <c r="M12" s="125" t="s">
        <v>171</v>
      </c>
      <c r="N12" s="125" t="s">
        <v>172</v>
      </c>
      <c r="O12" s="125" t="s">
        <v>115</v>
      </c>
      <c r="P12" s="125" t="s">
        <v>173</v>
      </c>
      <c r="Q12" s="125" t="s">
        <v>131</v>
      </c>
      <c r="R12" s="128">
        <v>0.9</v>
      </c>
      <c r="S12" s="129" t="s">
        <v>118</v>
      </c>
      <c r="T12" s="125" t="s">
        <v>119</v>
      </c>
      <c r="U12" s="129">
        <v>0.85</v>
      </c>
      <c r="V12" s="129">
        <v>1</v>
      </c>
      <c r="W12" s="100" t="s">
        <v>174</v>
      </c>
      <c r="X12" s="79"/>
      <c r="Y12" s="130"/>
      <c r="Z12" s="130"/>
      <c r="AA12" s="130"/>
      <c r="AB12" s="130"/>
      <c r="AC12" s="130"/>
      <c r="AD12" s="123">
        <v>0</v>
      </c>
      <c r="AE12" s="130"/>
      <c r="AF12" s="130"/>
      <c r="AG12" s="130"/>
      <c r="AH12" s="130"/>
      <c r="AI12" s="130"/>
      <c r="AJ12" s="131"/>
      <c r="AK12" s="79"/>
      <c r="AL12" s="132">
        <f>AD12</f>
        <v>0</v>
      </c>
      <c r="AM12" s="79"/>
      <c r="AN12" s="132">
        <f t="shared" si="0"/>
        <v>0</v>
      </c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</row>
    <row r="13" spans="1:60" ht="87" customHeight="1">
      <c r="A13" s="79"/>
      <c r="B13" s="99">
        <v>8</v>
      </c>
      <c r="C13" s="100" t="s">
        <v>155</v>
      </c>
      <c r="D13" s="101" t="s">
        <v>156</v>
      </c>
      <c r="E13" s="101" t="s">
        <v>157</v>
      </c>
      <c r="F13" s="100" t="s">
        <v>175</v>
      </c>
      <c r="G13" s="127" t="s">
        <v>176</v>
      </c>
      <c r="H13" s="103" t="s">
        <v>125</v>
      </c>
      <c r="I13" s="100" t="s">
        <v>28</v>
      </c>
      <c r="J13" s="100" t="s">
        <v>177</v>
      </c>
      <c r="K13" s="100" t="s">
        <v>7</v>
      </c>
      <c r="L13" s="100" t="s">
        <v>161</v>
      </c>
      <c r="M13" s="100" t="s">
        <v>162</v>
      </c>
      <c r="N13" s="100" t="s">
        <v>178</v>
      </c>
      <c r="O13" s="100" t="s">
        <v>115</v>
      </c>
      <c r="P13" s="100" t="s">
        <v>164</v>
      </c>
      <c r="Q13" s="100" t="s">
        <v>179</v>
      </c>
      <c r="R13" s="104">
        <v>1</v>
      </c>
      <c r="S13" s="133" t="s">
        <v>118</v>
      </c>
      <c r="T13" s="100" t="s">
        <v>119</v>
      </c>
      <c r="U13" s="105">
        <v>0.95</v>
      </c>
      <c r="V13" s="105">
        <v>1</v>
      </c>
      <c r="W13" s="100" t="s">
        <v>180</v>
      </c>
      <c r="X13" s="79"/>
      <c r="Y13" s="122">
        <v>1</v>
      </c>
      <c r="Z13" s="122">
        <v>1</v>
      </c>
      <c r="AA13" s="134">
        <v>1</v>
      </c>
      <c r="AB13" s="134">
        <v>1</v>
      </c>
      <c r="AC13" s="134">
        <v>1</v>
      </c>
      <c r="AD13" s="123">
        <v>1</v>
      </c>
      <c r="AE13" s="123">
        <v>1</v>
      </c>
      <c r="AF13" s="123">
        <v>1</v>
      </c>
      <c r="AG13" s="123">
        <v>1</v>
      </c>
      <c r="AH13" s="114"/>
      <c r="AI13" s="114"/>
      <c r="AJ13" s="114"/>
      <c r="AK13" s="79"/>
      <c r="AL13" s="108">
        <f>AVERAGE(Y13:AJ13)</f>
        <v>1</v>
      </c>
      <c r="AM13" s="79"/>
      <c r="AN13" s="108">
        <f t="shared" si="0"/>
        <v>1</v>
      </c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87" customHeight="1">
      <c r="A14" s="79"/>
      <c r="B14" s="99">
        <v>9</v>
      </c>
      <c r="C14" s="100" t="s">
        <v>155</v>
      </c>
      <c r="D14" s="101" t="s">
        <v>156</v>
      </c>
      <c r="E14" s="101" t="s">
        <v>157</v>
      </c>
      <c r="F14" s="100" t="s">
        <v>167</v>
      </c>
      <c r="G14" s="102" t="s">
        <v>181</v>
      </c>
      <c r="H14" s="103" t="s">
        <v>125</v>
      </c>
      <c r="I14" s="100" t="s">
        <v>23</v>
      </c>
      <c r="J14" s="135" t="s">
        <v>182</v>
      </c>
      <c r="K14" s="100" t="s">
        <v>7</v>
      </c>
      <c r="L14" s="100" t="s">
        <v>183</v>
      </c>
      <c r="M14" s="100" t="s">
        <v>171</v>
      </c>
      <c r="N14" s="100" t="s">
        <v>184</v>
      </c>
      <c r="O14" s="100" t="s">
        <v>115</v>
      </c>
      <c r="P14" s="100" t="s">
        <v>185</v>
      </c>
      <c r="Q14" s="100" t="s">
        <v>186</v>
      </c>
      <c r="R14" s="104">
        <v>0.85</v>
      </c>
      <c r="S14" s="100" t="s">
        <v>118</v>
      </c>
      <c r="T14" s="100" t="s">
        <v>119</v>
      </c>
      <c r="U14" s="105">
        <v>0.8</v>
      </c>
      <c r="V14" s="105">
        <v>1</v>
      </c>
      <c r="W14" s="100" t="s">
        <v>174</v>
      </c>
      <c r="X14" s="79"/>
      <c r="Y14" s="114"/>
      <c r="Z14" s="114"/>
      <c r="AA14" s="111"/>
      <c r="AB14" s="111"/>
      <c r="AC14" s="111"/>
      <c r="AD14" s="136"/>
      <c r="AE14" s="136"/>
      <c r="AF14" s="136"/>
      <c r="AG14" s="111"/>
      <c r="AH14" s="137"/>
      <c r="AI14" s="136"/>
      <c r="AJ14" s="136"/>
      <c r="AK14" s="79"/>
      <c r="AL14" s="108">
        <f>AF14</f>
        <v>0</v>
      </c>
      <c r="AM14" s="79"/>
      <c r="AN14" s="108">
        <f>AF14/R14</f>
        <v>0</v>
      </c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</row>
    <row r="15" spans="1:60" ht="115.5" customHeight="1">
      <c r="A15" s="79"/>
      <c r="B15" s="99">
        <v>10</v>
      </c>
      <c r="C15" s="100" t="s">
        <v>155</v>
      </c>
      <c r="D15" s="101" t="s">
        <v>156</v>
      </c>
      <c r="E15" s="101" t="s">
        <v>157</v>
      </c>
      <c r="F15" s="100" t="s">
        <v>167</v>
      </c>
      <c r="G15" s="102" t="s">
        <v>187</v>
      </c>
      <c r="H15" s="103" t="s">
        <v>125</v>
      </c>
      <c r="I15" s="100" t="s">
        <v>23</v>
      </c>
      <c r="J15" s="100" t="s">
        <v>188</v>
      </c>
      <c r="K15" s="100" t="s">
        <v>7</v>
      </c>
      <c r="L15" s="100" t="s">
        <v>183</v>
      </c>
      <c r="M15" s="100" t="s">
        <v>171</v>
      </c>
      <c r="N15" s="100" t="s">
        <v>189</v>
      </c>
      <c r="O15" s="100" t="s">
        <v>115</v>
      </c>
      <c r="P15" s="100" t="s">
        <v>190</v>
      </c>
      <c r="Q15" s="100" t="s">
        <v>165</v>
      </c>
      <c r="R15" s="104">
        <v>0.85</v>
      </c>
      <c r="S15" s="105" t="s">
        <v>118</v>
      </c>
      <c r="T15" s="100" t="s">
        <v>119</v>
      </c>
      <c r="U15" s="105">
        <v>0.8</v>
      </c>
      <c r="V15" s="105">
        <v>1</v>
      </c>
      <c r="W15" s="100" t="s">
        <v>174</v>
      </c>
      <c r="X15" s="79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36"/>
      <c r="AK15" s="79"/>
      <c r="AL15" s="108">
        <f t="shared" ref="AL15:AL17" si="1">AJ15</f>
        <v>0</v>
      </c>
      <c r="AM15" s="79"/>
      <c r="AN15" s="108">
        <f t="shared" ref="AN15:AN19" si="2">AL15/R15</f>
        <v>0</v>
      </c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</row>
    <row r="16" spans="1:60" ht="87" customHeight="1">
      <c r="A16" s="79"/>
      <c r="B16" s="99">
        <v>11</v>
      </c>
      <c r="C16" s="100" t="s">
        <v>155</v>
      </c>
      <c r="D16" s="101" t="s">
        <v>156</v>
      </c>
      <c r="E16" s="101" t="s">
        <v>157</v>
      </c>
      <c r="F16" s="100" t="s">
        <v>175</v>
      </c>
      <c r="G16" s="102" t="s">
        <v>191</v>
      </c>
      <c r="H16" s="103" t="s">
        <v>125</v>
      </c>
      <c r="I16" s="100" t="s">
        <v>28</v>
      </c>
      <c r="J16" s="100" t="s">
        <v>192</v>
      </c>
      <c r="K16" s="100" t="s">
        <v>7</v>
      </c>
      <c r="L16" s="100" t="s">
        <v>161</v>
      </c>
      <c r="M16" s="100" t="s">
        <v>162</v>
      </c>
      <c r="N16" s="100" t="s">
        <v>193</v>
      </c>
      <c r="O16" s="100" t="s">
        <v>115</v>
      </c>
      <c r="P16" s="100" t="s">
        <v>164</v>
      </c>
      <c r="Q16" s="100" t="s">
        <v>165</v>
      </c>
      <c r="R16" s="104">
        <v>1</v>
      </c>
      <c r="S16" s="105" t="s">
        <v>118</v>
      </c>
      <c r="T16" s="100" t="s">
        <v>119</v>
      </c>
      <c r="U16" s="105">
        <v>0.95</v>
      </c>
      <c r="V16" s="105">
        <v>1</v>
      </c>
      <c r="W16" s="100" t="s">
        <v>194</v>
      </c>
      <c r="X16" s="79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36"/>
      <c r="AK16" s="79"/>
      <c r="AL16" s="108">
        <f t="shared" si="1"/>
        <v>0</v>
      </c>
      <c r="AM16" s="79"/>
      <c r="AN16" s="108">
        <f t="shared" si="2"/>
        <v>0</v>
      </c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</row>
    <row r="17" spans="1:60" ht="87" customHeight="1">
      <c r="A17" s="79"/>
      <c r="B17" s="99">
        <v>12</v>
      </c>
      <c r="C17" s="100" t="s">
        <v>155</v>
      </c>
      <c r="D17" s="101" t="s">
        <v>156</v>
      </c>
      <c r="E17" s="101" t="s">
        <v>195</v>
      </c>
      <c r="F17" s="100" t="s">
        <v>175</v>
      </c>
      <c r="G17" s="102" t="s">
        <v>196</v>
      </c>
      <c r="H17" s="103" t="s">
        <v>125</v>
      </c>
      <c r="I17" s="100" t="s">
        <v>28</v>
      </c>
      <c r="J17" s="100" t="s">
        <v>197</v>
      </c>
      <c r="K17" s="100" t="s">
        <v>7</v>
      </c>
      <c r="L17" s="100" t="s">
        <v>161</v>
      </c>
      <c r="M17" s="100" t="s">
        <v>162</v>
      </c>
      <c r="N17" s="100" t="s">
        <v>198</v>
      </c>
      <c r="O17" s="100" t="s">
        <v>115</v>
      </c>
      <c r="P17" s="100" t="s">
        <v>164</v>
      </c>
      <c r="Q17" s="100" t="s">
        <v>165</v>
      </c>
      <c r="R17" s="104">
        <v>1</v>
      </c>
      <c r="S17" s="105" t="s">
        <v>118</v>
      </c>
      <c r="T17" s="100" t="s">
        <v>119</v>
      </c>
      <c r="U17" s="105">
        <v>0.95</v>
      </c>
      <c r="V17" s="105">
        <v>1</v>
      </c>
      <c r="W17" s="100" t="s">
        <v>194</v>
      </c>
      <c r="X17" s="79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36"/>
      <c r="AK17" s="79"/>
      <c r="AL17" s="108">
        <f t="shared" si="1"/>
        <v>0</v>
      </c>
      <c r="AM17" s="79"/>
      <c r="AN17" s="108">
        <f t="shared" si="2"/>
        <v>0</v>
      </c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</row>
    <row r="18" spans="1:60" ht="75" customHeight="1">
      <c r="A18" s="79"/>
      <c r="B18" s="99">
        <v>13</v>
      </c>
      <c r="C18" s="100" t="s">
        <v>199</v>
      </c>
      <c r="D18" s="101" t="s">
        <v>200</v>
      </c>
      <c r="E18" s="101" t="s">
        <v>201</v>
      </c>
      <c r="F18" s="100" t="s">
        <v>202</v>
      </c>
      <c r="G18" s="102" t="s">
        <v>203</v>
      </c>
      <c r="H18" s="103" t="s">
        <v>109</v>
      </c>
      <c r="I18" s="100" t="s">
        <v>3</v>
      </c>
      <c r="J18" s="100" t="s">
        <v>204</v>
      </c>
      <c r="K18" s="100" t="s">
        <v>111</v>
      </c>
      <c r="L18" s="100" t="s">
        <v>205</v>
      </c>
      <c r="M18" s="100" t="s">
        <v>206</v>
      </c>
      <c r="N18" s="100" t="s">
        <v>207</v>
      </c>
      <c r="O18" s="100" t="s">
        <v>115</v>
      </c>
      <c r="P18" s="100" t="s">
        <v>208</v>
      </c>
      <c r="Q18" s="100" t="s">
        <v>209</v>
      </c>
      <c r="R18" s="104">
        <v>0.9</v>
      </c>
      <c r="S18" s="105" t="s">
        <v>118</v>
      </c>
      <c r="T18" s="100" t="s">
        <v>119</v>
      </c>
      <c r="U18" s="105">
        <v>0.9</v>
      </c>
      <c r="V18" s="105">
        <v>1</v>
      </c>
      <c r="W18" s="100" t="s">
        <v>210</v>
      </c>
      <c r="X18" s="79"/>
      <c r="Y18" s="111"/>
      <c r="Z18" s="111"/>
      <c r="AA18" s="111"/>
      <c r="AB18" s="111"/>
      <c r="AC18" s="111"/>
      <c r="AD18" s="86"/>
      <c r="AE18" s="111"/>
      <c r="AF18" s="111"/>
      <c r="AG18" s="111"/>
      <c r="AH18" s="111"/>
      <c r="AI18" s="111"/>
      <c r="AJ18" s="111"/>
      <c r="AK18" s="79"/>
      <c r="AL18" s="108">
        <f>AD18</f>
        <v>0</v>
      </c>
      <c r="AM18" s="79"/>
      <c r="AN18" s="108">
        <f t="shared" si="2"/>
        <v>0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ht="130.5" customHeight="1">
      <c r="A19" s="79"/>
      <c r="B19" s="99">
        <v>14</v>
      </c>
      <c r="C19" s="100" t="s">
        <v>211</v>
      </c>
      <c r="D19" s="101" t="s">
        <v>121</v>
      </c>
      <c r="E19" s="101" t="s">
        <v>212</v>
      </c>
      <c r="F19" s="100" t="s">
        <v>213</v>
      </c>
      <c r="G19" s="102" t="s">
        <v>214</v>
      </c>
      <c r="H19" s="103" t="s">
        <v>109</v>
      </c>
      <c r="I19" s="100" t="s">
        <v>3</v>
      </c>
      <c r="J19" s="100" t="s">
        <v>215</v>
      </c>
      <c r="K19" s="100" t="s">
        <v>216</v>
      </c>
      <c r="L19" s="100" t="s">
        <v>217</v>
      </c>
      <c r="M19" s="100" t="s">
        <v>218</v>
      </c>
      <c r="N19" s="100" t="s">
        <v>219</v>
      </c>
      <c r="O19" s="100" t="s">
        <v>220</v>
      </c>
      <c r="P19" s="100" t="s">
        <v>221</v>
      </c>
      <c r="Q19" s="100" t="s">
        <v>222</v>
      </c>
      <c r="R19" s="104">
        <v>0.8</v>
      </c>
      <c r="S19" s="105">
        <v>0.72</v>
      </c>
      <c r="T19" s="100" t="s">
        <v>119</v>
      </c>
      <c r="U19" s="105">
        <v>0.72</v>
      </c>
      <c r="V19" s="105">
        <v>0.82</v>
      </c>
      <c r="W19" s="100" t="s">
        <v>223</v>
      </c>
      <c r="X19" s="79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138"/>
      <c r="AK19" s="79"/>
      <c r="AL19" s="139">
        <f>AJ19</f>
        <v>0</v>
      </c>
      <c r="AM19" s="79"/>
      <c r="AN19" s="108">
        <f t="shared" si="2"/>
        <v>0</v>
      </c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1:60" ht="75" customHeight="1">
      <c r="A20" s="79"/>
      <c r="B20" s="99">
        <v>15</v>
      </c>
      <c r="C20" s="100" t="s">
        <v>211</v>
      </c>
      <c r="D20" s="101" t="s">
        <v>105</v>
      </c>
      <c r="E20" s="101" t="s">
        <v>224</v>
      </c>
      <c r="F20" s="100" t="s">
        <v>213</v>
      </c>
      <c r="G20" s="140" t="s">
        <v>225</v>
      </c>
      <c r="H20" s="103" t="s">
        <v>125</v>
      </c>
      <c r="I20" s="100" t="s">
        <v>3</v>
      </c>
      <c r="J20" s="100" t="s">
        <v>226</v>
      </c>
      <c r="K20" s="100" t="s">
        <v>216</v>
      </c>
      <c r="L20" s="100" t="s">
        <v>227</v>
      </c>
      <c r="M20" s="100" t="s">
        <v>228</v>
      </c>
      <c r="N20" s="100" t="s">
        <v>229</v>
      </c>
      <c r="O20" s="100" t="s">
        <v>115</v>
      </c>
      <c r="P20" s="100" t="s">
        <v>230</v>
      </c>
      <c r="Q20" s="100" t="s">
        <v>131</v>
      </c>
      <c r="R20" s="104">
        <v>0.15</v>
      </c>
      <c r="S20" s="105" t="s">
        <v>118</v>
      </c>
      <c r="T20" s="100" t="s">
        <v>119</v>
      </c>
      <c r="U20" s="105">
        <v>0.1</v>
      </c>
      <c r="V20" s="105">
        <v>0.3</v>
      </c>
      <c r="W20" s="100" t="s">
        <v>231</v>
      </c>
      <c r="X20" s="79"/>
      <c r="Y20" s="111"/>
      <c r="Z20" s="111"/>
      <c r="AA20" s="111"/>
      <c r="AB20" s="111"/>
      <c r="AC20" s="111"/>
      <c r="AD20" s="301">
        <v>0</v>
      </c>
      <c r="AE20" s="111"/>
      <c r="AF20" s="111"/>
      <c r="AG20" s="111"/>
      <c r="AH20" s="111"/>
      <c r="AI20" s="111"/>
      <c r="AJ20" s="141"/>
      <c r="AK20" s="79"/>
      <c r="AL20" s="108">
        <f>AVERAGE(AD20,AJ20)</f>
        <v>0</v>
      </c>
      <c r="AM20" s="79"/>
      <c r="AN20" s="299">
        <f>AL20/R20</f>
        <v>0</v>
      </c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</row>
    <row r="21" spans="1:60" ht="19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</row>
    <row r="22" spans="1:60" ht="19.5" hidden="1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</row>
    <row r="23" spans="1:60" ht="19.5" hidden="1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</row>
    <row r="24" spans="1:60" ht="19.5" hidden="1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</row>
    <row r="25" spans="1:60" ht="19.5" hidden="1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</row>
    <row r="26" spans="1:60" ht="19.5" hidden="1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42"/>
      <c r="AK26" s="79"/>
      <c r="AL26" s="142"/>
      <c r="AM26" s="79"/>
      <c r="AN26" s="142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</row>
    <row r="27" spans="1:60" ht="19.5" hidden="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142"/>
      <c r="AK27" s="79"/>
      <c r="AL27" s="142"/>
      <c r="AM27" s="79"/>
      <c r="AN27" s="142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</row>
    <row r="28" spans="1:60" ht="19.5" hidden="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43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142"/>
      <c r="AK28" s="79"/>
      <c r="AL28" s="142"/>
      <c r="AM28" s="79"/>
      <c r="AN28" s="142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</row>
    <row r="29" spans="1:60" ht="19.5" hidden="1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43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42"/>
      <c r="AK29" s="79"/>
      <c r="AL29" s="142"/>
      <c r="AM29" s="79"/>
      <c r="AN29" s="142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</row>
    <row r="30" spans="1:60" ht="19.5" hidden="1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43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42"/>
      <c r="AK30" s="79"/>
      <c r="AL30" s="142"/>
      <c r="AM30" s="79"/>
      <c r="AN30" s="142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</row>
    <row r="31" spans="1:60" ht="19.5" hidden="1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43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42"/>
      <c r="AK31" s="79"/>
      <c r="AL31" s="142"/>
      <c r="AM31" s="79"/>
      <c r="AN31" s="142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</row>
    <row r="32" spans="1:60" ht="19.5" hidden="1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43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42"/>
      <c r="AK32" s="79"/>
      <c r="AL32" s="142"/>
      <c r="AM32" s="79"/>
      <c r="AN32" s="142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</row>
    <row r="33" spans="1:60" ht="19.5" hidden="1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43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42"/>
      <c r="AK33" s="79"/>
      <c r="AL33" s="142"/>
      <c r="AM33" s="79"/>
      <c r="AN33" s="142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</row>
    <row r="34" spans="1:60" ht="19.5" hidden="1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43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42"/>
      <c r="AK34" s="79"/>
      <c r="AL34" s="142"/>
      <c r="AM34" s="79"/>
      <c r="AN34" s="142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</row>
    <row r="35" spans="1:60" ht="19.5" hidden="1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43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42"/>
      <c r="AK35" s="79"/>
      <c r="AL35" s="142"/>
      <c r="AM35" s="79"/>
      <c r="AN35" s="142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</row>
    <row r="36" spans="1:60" ht="19.5" hidden="1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43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42"/>
      <c r="AK36" s="79"/>
      <c r="AL36" s="142"/>
      <c r="AM36" s="79"/>
      <c r="AN36" s="142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</row>
    <row r="37" spans="1:60" ht="19.5" hidden="1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43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142"/>
      <c r="AK37" s="79"/>
      <c r="AL37" s="142"/>
      <c r="AM37" s="79"/>
      <c r="AN37" s="142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</row>
    <row r="38" spans="1:60" ht="19.5" hidden="1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43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142"/>
      <c r="AK38" s="79"/>
      <c r="AL38" s="142"/>
      <c r="AM38" s="79"/>
      <c r="AN38" s="142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</row>
    <row r="39" spans="1:60" ht="19.5" hidden="1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43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42"/>
      <c r="AK39" s="79"/>
      <c r="AL39" s="142"/>
      <c r="AM39" s="79"/>
      <c r="AN39" s="142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</row>
    <row r="40" spans="1:60" ht="19.5" hidden="1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43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142"/>
      <c r="AK40" s="79"/>
      <c r="AL40" s="142"/>
      <c r="AM40" s="79"/>
      <c r="AN40" s="142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</row>
    <row r="41" spans="1:60" ht="19.5" hidden="1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43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142"/>
      <c r="AK41" s="79"/>
      <c r="AL41" s="142"/>
      <c r="AM41" s="79"/>
      <c r="AN41" s="142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</row>
    <row r="42" spans="1:60" ht="19.5" hidden="1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43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142"/>
      <c r="AK42" s="79"/>
      <c r="AL42" s="142"/>
      <c r="AM42" s="79"/>
      <c r="AN42" s="142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</row>
    <row r="43" spans="1:60" ht="19.5" hidden="1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43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142"/>
      <c r="AK43" s="79"/>
      <c r="AL43" s="142"/>
      <c r="AM43" s="79"/>
      <c r="AN43" s="142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</row>
    <row r="44" spans="1:60" ht="19.5" hidden="1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143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142"/>
      <c r="AK44" s="79"/>
      <c r="AL44" s="142"/>
      <c r="AM44" s="79"/>
      <c r="AN44" s="142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</row>
    <row r="45" spans="1:60" ht="19.5" hidden="1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143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142"/>
      <c r="AK45" s="79"/>
      <c r="AL45" s="142"/>
      <c r="AM45" s="79"/>
      <c r="AN45" s="142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</row>
    <row r="46" spans="1:60" ht="19.5" hidden="1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143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142"/>
      <c r="AK46" s="79"/>
      <c r="AL46" s="142"/>
      <c r="AM46" s="79"/>
      <c r="AN46" s="142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</row>
    <row r="47" spans="1:60" ht="19.5" hidden="1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143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142"/>
      <c r="AK47" s="79"/>
      <c r="AL47" s="142"/>
      <c r="AM47" s="79"/>
      <c r="AN47" s="142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</row>
    <row r="48" spans="1:60" ht="19.5" hidden="1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143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142"/>
      <c r="AK48" s="79"/>
      <c r="AL48" s="142"/>
      <c r="AM48" s="79"/>
      <c r="AN48" s="142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</row>
    <row r="49" spans="1:60" ht="19.5" hidden="1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143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142"/>
      <c r="AK49" s="79"/>
      <c r="AL49" s="142"/>
      <c r="AM49" s="79"/>
      <c r="AN49" s="142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</row>
    <row r="50" spans="1:60" ht="19.5" hidden="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143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142"/>
      <c r="AK50" s="79"/>
      <c r="AL50" s="142"/>
      <c r="AM50" s="79"/>
      <c r="AN50" s="142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</row>
    <row r="51" spans="1:60" ht="19.5" hidden="1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143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142"/>
      <c r="AK51" s="79"/>
      <c r="AL51" s="142"/>
      <c r="AM51" s="79"/>
      <c r="AN51" s="142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</row>
    <row r="52" spans="1:60" ht="19.5" hidden="1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143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142"/>
      <c r="AK52" s="79"/>
      <c r="AL52" s="142"/>
      <c r="AM52" s="79"/>
      <c r="AN52" s="142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</row>
    <row r="53" spans="1:60" ht="19.5" hidden="1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143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142"/>
      <c r="AK53" s="79"/>
      <c r="AL53" s="142"/>
      <c r="AM53" s="79"/>
      <c r="AN53" s="142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</row>
    <row r="54" spans="1:60" ht="19.5" hidden="1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143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142"/>
      <c r="AK54" s="79"/>
      <c r="AL54" s="142"/>
      <c r="AM54" s="79"/>
      <c r="AN54" s="142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</row>
    <row r="55" spans="1:60" ht="19.5" hidden="1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143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142"/>
      <c r="AK55" s="79"/>
      <c r="AL55" s="142"/>
      <c r="AM55" s="79"/>
      <c r="AN55" s="142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</row>
    <row r="56" spans="1:60" ht="19.5" hidden="1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143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142"/>
      <c r="AK56" s="79"/>
      <c r="AL56" s="142"/>
      <c r="AM56" s="79"/>
      <c r="AN56" s="142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</row>
    <row r="57" spans="1:60" ht="19.5" hidden="1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143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142"/>
      <c r="AK57" s="79"/>
      <c r="AL57" s="142"/>
      <c r="AM57" s="79"/>
      <c r="AN57" s="142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</row>
    <row r="58" spans="1:60" ht="19.5" hidden="1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143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142"/>
      <c r="AK58" s="79"/>
      <c r="AL58" s="142"/>
      <c r="AM58" s="79"/>
      <c r="AN58" s="142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</row>
    <row r="59" spans="1:60" ht="19.5" hidden="1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143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142"/>
      <c r="AK59" s="79"/>
      <c r="AL59" s="142"/>
      <c r="AM59" s="79"/>
      <c r="AN59" s="142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</row>
    <row r="60" spans="1:60" ht="19.5" hidden="1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143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142"/>
      <c r="AK60" s="79"/>
      <c r="AL60" s="142"/>
      <c r="AM60" s="79"/>
      <c r="AN60" s="142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</row>
    <row r="61" spans="1:60" ht="19.5" hidden="1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143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142"/>
      <c r="AK61" s="79"/>
      <c r="AL61" s="142"/>
      <c r="AM61" s="79"/>
      <c r="AN61" s="142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</row>
    <row r="62" spans="1:60" ht="19.5" hidden="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143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142"/>
      <c r="AK62" s="79"/>
      <c r="AL62" s="142"/>
      <c r="AM62" s="79"/>
      <c r="AN62" s="142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</row>
    <row r="63" spans="1:60" ht="19.5" hidden="1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143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142"/>
      <c r="AK63" s="79"/>
      <c r="AL63" s="142"/>
      <c r="AM63" s="79"/>
      <c r="AN63" s="142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</row>
    <row r="64" spans="1:60" ht="19.5" hidden="1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143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142"/>
      <c r="AK64" s="79"/>
      <c r="AL64" s="142"/>
      <c r="AM64" s="79"/>
      <c r="AN64" s="14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</row>
    <row r="65" spans="1:60" ht="19.5" hidden="1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143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142"/>
      <c r="AK65" s="79"/>
      <c r="AL65" s="142"/>
      <c r="AM65" s="79"/>
      <c r="AN65" s="14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</row>
    <row r="66" spans="1:60" ht="19.5" hidden="1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43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142"/>
      <c r="AK66" s="79"/>
      <c r="AL66" s="142"/>
      <c r="AM66" s="79"/>
      <c r="AN66" s="142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</row>
    <row r="67" spans="1:60" ht="19.5" hidden="1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143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142"/>
      <c r="AK67" s="79"/>
      <c r="AL67" s="142"/>
      <c r="AM67" s="79"/>
      <c r="AN67" s="142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</row>
    <row r="68" spans="1:60" ht="19.5" hidden="1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143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142"/>
      <c r="AK68" s="79"/>
      <c r="AL68" s="142"/>
      <c r="AM68" s="79"/>
      <c r="AN68" s="14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</row>
    <row r="69" spans="1:60" ht="19.5" hidden="1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143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142"/>
      <c r="AK69" s="79"/>
      <c r="AL69" s="142"/>
      <c r="AM69" s="79"/>
      <c r="AN69" s="142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</row>
    <row r="70" spans="1:60" ht="19.5" hidden="1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43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142"/>
      <c r="AK70" s="79"/>
      <c r="AL70" s="142"/>
      <c r="AM70" s="79"/>
      <c r="AN70" s="14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</row>
    <row r="71" spans="1:60" ht="19.5" hidden="1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143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142"/>
      <c r="AK71" s="79"/>
      <c r="AL71" s="142"/>
      <c r="AM71" s="79"/>
      <c r="AN71" s="142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</row>
    <row r="72" spans="1:60" ht="19.5" hidden="1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43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142"/>
      <c r="AK72" s="79"/>
      <c r="AL72" s="142"/>
      <c r="AM72" s="79"/>
      <c r="AN72" s="142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</row>
    <row r="73" spans="1:60" ht="19.5" hidden="1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143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142"/>
      <c r="AK73" s="79"/>
      <c r="AL73" s="142"/>
      <c r="AM73" s="79"/>
      <c r="AN73" s="142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</row>
    <row r="74" spans="1:60" ht="19.5" hidden="1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143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142"/>
      <c r="AK74" s="79"/>
      <c r="AL74" s="142"/>
      <c r="AM74" s="79"/>
      <c r="AN74" s="142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</row>
    <row r="75" spans="1:60" ht="19.5" hidden="1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143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142"/>
      <c r="AK75" s="79"/>
      <c r="AL75" s="142"/>
      <c r="AM75" s="79"/>
      <c r="AN75" s="142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</row>
    <row r="76" spans="1:60" ht="19.5" hidden="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143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142"/>
      <c r="AK76" s="79"/>
      <c r="AL76" s="142"/>
      <c r="AM76" s="79"/>
      <c r="AN76" s="142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</row>
    <row r="77" spans="1:60" ht="19.5" hidden="1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143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142"/>
      <c r="AK77" s="79"/>
      <c r="AL77" s="142"/>
      <c r="AM77" s="79"/>
      <c r="AN77" s="142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</row>
    <row r="78" spans="1:60" ht="19.5" hidden="1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143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142"/>
      <c r="AK78" s="79"/>
      <c r="AL78" s="142"/>
      <c r="AM78" s="79"/>
      <c r="AN78" s="142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</row>
    <row r="79" spans="1:60" ht="19.5" hidden="1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43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142"/>
      <c r="AK79" s="79"/>
      <c r="AL79" s="142"/>
      <c r="AM79" s="79"/>
      <c r="AN79" s="142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</row>
    <row r="80" spans="1:60" ht="19.5" hidden="1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143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142"/>
      <c r="AK80" s="79"/>
      <c r="AL80" s="142"/>
      <c r="AM80" s="79"/>
      <c r="AN80" s="142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</row>
    <row r="81" spans="1:60" ht="19.5" hidden="1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143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142"/>
      <c r="AK81" s="79"/>
      <c r="AL81" s="142"/>
      <c r="AM81" s="79"/>
      <c r="AN81" s="142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1:60" ht="19.5" hidden="1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143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142"/>
      <c r="AK82" s="79"/>
      <c r="AL82" s="142"/>
      <c r="AM82" s="79"/>
      <c r="AN82" s="142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</row>
    <row r="83" spans="1:60" ht="19.5" hidden="1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143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142"/>
      <c r="AK83" s="79"/>
      <c r="AL83" s="142"/>
      <c r="AM83" s="79"/>
      <c r="AN83" s="142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</row>
    <row r="84" spans="1:60" ht="19.5" hidden="1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143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142"/>
      <c r="AK84" s="79"/>
      <c r="AL84" s="142"/>
      <c r="AM84" s="79"/>
      <c r="AN84" s="142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</row>
    <row r="85" spans="1:60" ht="19.5" hidden="1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143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142"/>
      <c r="AK85" s="79"/>
      <c r="AL85" s="142"/>
      <c r="AM85" s="79"/>
      <c r="AN85" s="142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</row>
    <row r="86" spans="1:60" ht="19.5" hidden="1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143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142"/>
      <c r="AK86" s="79"/>
      <c r="AL86" s="142"/>
      <c r="AM86" s="79"/>
      <c r="AN86" s="142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</row>
    <row r="87" spans="1:60" ht="19.5" hidden="1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143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142"/>
      <c r="AK87" s="79"/>
      <c r="AL87" s="142"/>
      <c r="AM87" s="79"/>
      <c r="AN87" s="142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</row>
    <row r="88" spans="1:60" ht="19.5" hidden="1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143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142"/>
      <c r="AK88" s="79"/>
      <c r="AL88" s="142"/>
      <c r="AM88" s="79"/>
      <c r="AN88" s="142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</row>
    <row r="89" spans="1:60" ht="19.5" hidden="1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143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142"/>
      <c r="AK89" s="79"/>
      <c r="AL89" s="142"/>
      <c r="AM89" s="79"/>
      <c r="AN89" s="142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</row>
    <row r="90" spans="1:60" ht="19.5" hidden="1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143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142"/>
      <c r="AK90" s="79"/>
      <c r="AL90" s="142"/>
      <c r="AM90" s="79"/>
      <c r="AN90" s="142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</row>
    <row r="91" spans="1:60" ht="19.5" hidden="1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143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142"/>
      <c r="AK91" s="79"/>
      <c r="AL91" s="142"/>
      <c r="AM91" s="79"/>
      <c r="AN91" s="142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</row>
    <row r="92" spans="1:60" ht="19.5" hidden="1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143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142"/>
      <c r="AK92" s="79"/>
      <c r="AL92" s="142"/>
      <c r="AM92" s="79"/>
      <c r="AN92" s="142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</row>
    <row r="93" spans="1:60" ht="19.5" hidden="1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143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142"/>
      <c r="AK93" s="79"/>
      <c r="AL93" s="142"/>
      <c r="AM93" s="79"/>
      <c r="AN93" s="142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1:60" ht="19.5" hidden="1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143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142"/>
      <c r="AK94" s="79"/>
      <c r="AL94" s="142"/>
      <c r="AM94" s="79"/>
      <c r="AN94" s="142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</row>
    <row r="95" spans="1:60" ht="19.5" hidden="1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143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142"/>
      <c r="AK95" s="79"/>
      <c r="AL95" s="142"/>
      <c r="AM95" s="79"/>
      <c r="AN95" s="142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</row>
    <row r="96" spans="1:60" ht="19.5" hidden="1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143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142"/>
      <c r="AK96" s="79"/>
      <c r="AL96" s="142"/>
      <c r="AM96" s="79"/>
      <c r="AN96" s="142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</row>
    <row r="97" spans="1:60" ht="19.5" hidden="1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143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142"/>
      <c r="AK97" s="79"/>
      <c r="AL97" s="142"/>
      <c r="AM97" s="79"/>
      <c r="AN97" s="142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</row>
    <row r="98" spans="1:60" ht="19.5" hidden="1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143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142"/>
      <c r="AK98" s="79"/>
      <c r="AL98" s="142"/>
      <c r="AM98" s="79"/>
      <c r="AN98" s="142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</row>
    <row r="99" spans="1:60" ht="19.5" hidden="1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143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142"/>
      <c r="AK99" s="79"/>
      <c r="AL99" s="142"/>
      <c r="AM99" s="79"/>
      <c r="AN99" s="142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</row>
    <row r="100" spans="1:60" ht="19.5" hidden="1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143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142"/>
      <c r="AK100" s="79"/>
      <c r="AL100" s="142"/>
      <c r="AM100" s="79"/>
      <c r="AN100" s="142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</row>
    <row r="101" spans="1:60" ht="19.5" hidden="1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143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142"/>
      <c r="AK101" s="79"/>
      <c r="AL101" s="142"/>
      <c r="AM101" s="79"/>
      <c r="AN101" s="142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</row>
    <row r="102" spans="1:60" ht="19.5" hidden="1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143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142"/>
      <c r="AK102" s="79"/>
      <c r="AL102" s="142"/>
      <c r="AM102" s="79"/>
      <c r="AN102" s="142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</row>
    <row r="103" spans="1:60" ht="19.5" hidden="1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143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142"/>
      <c r="AK103" s="79"/>
      <c r="AL103" s="142"/>
      <c r="AM103" s="79"/>
      <c r="AN103" s="142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</row>
    <row r="104" spans="1:60" ht="19.5" hidden="1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143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142"/>
      <c r="AK104" s="79"/>
      <c r="AL104" s="142"/>
      <c r="AM104" s="79"/>
      <c r="AN104" s="142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</row>
    <row r="105" spans="1:60" ht="19.5" hidden="1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143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42"/>
      <c r="AK105" s="79"/>
      <c r="AL105" s="142"/>
      <c r="AM105" s="79"/>
      <c r="AN105" s="142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</row>
    <row r="106" spans="1:60" ht="19.5" hidden="1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143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142"/>
      <c r="AK106" s="79"/>
      <c r="AL106" s="142"/>
      <c r="AM106" s="79"/>
      <c r="AN106" s="142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</row>
    <row r="107" spans="1:60" ht="19.5" hidden="1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143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142"/>
      <c r="AK107" s="79"/>
      <c r="AL107" s="142"/>
      <c r="AM107" s="79"/>
      <c r="AN107" s="142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</row>
    <row r="108" spans="1:60" ht="19.5" hidden="1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143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142"/>
      <c r="AK108" s="79"/>
      <c r="AL108" s="142"/>
      <c r="AM108" s="79"/>
      <c r="AN108" s="142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</row>
    <row r="109" spans="1:60" ht="19.5" hidden="1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143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142"/>
      <c r="AK109" s="79"/>
      <c r="AL109" s="142"/>
      <c r="AM109" s="79"/>
      <c r="AN109" s="142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</row>
    <row r="110" spans="1:60" ht="19.5" hidden="1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143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142"/>
      <c r="AK110" s="79"/>
      <c r="AL110" s="142"/>
      <c r="AM110" s="79"/>
      <c r="AN110" s="142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</row>
    <row r="111" spans="1:60" ht="19.5" hidden="1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143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142"/>
      <c r="AK111" s="79"/>
      <c r="AL111" s="142"/>
      <c r="AM111" s="79"/>
      <c r="AN111" s="142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</row>
    <row r="112" spans="1:60" ht="19.5" hidden="1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143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142"/>
      <c r="AK112" s="79"/>
      <c r="AL112" s="142"/>
      <c r="AM112" s="79"/>
      <c r="AN112" s="142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</row>
    <row r="113" spans="1:60" ht="19.5" hidden="1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143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142"/>
      <c r="AK113" s="79"/>
      <c r="AL113" s="142"/>
      <c r="AM113" s="79"/>
      <c r="AN113" s="142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</row>
    <row r="114" spans="1:60" ht="19.5" hidden="1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143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142"/>
      <c r="AK114" s="79"/>
      <c r="AL114" s="142"/>
      <c r="AM114" s="79"/>
      <c r="AN114" s="142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</row>
    <row r="115" spans="1:60" ht="19.5" hidden="1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143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142"/>
      <c r="AK115" s="79"/>
      <c r="AL115" s="142"/>
      <c r="AM115" s="79"/>
      <c r="AN115" s="142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</row>
    <row r="116" spans="1:60" ht="19.5" hidden="1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143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142"/>
      <c r="AK116" s="79"/>
      <c r="AL116" s="142"/>
      <c r="AM116" s="79"/>
      <c r="AN116" s="142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</row>
    <row r="117" spans="1:60" ht="19.5" hidden="1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143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142"/>
      <c r="AK117" s="79"/>
      <c r="AL117" s="142"/>
      <c r="AM117" s="79"/>
      <c r="AN117" s="142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</row>
    <row r="118" spans="1:60" ht="19.5" hidden="1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143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142"/>
      <c r="AK118" s="79"/>
      <c r="AL118" s="142"/>
      <c r="AM118" s="79"/>
      <c r="AN118" s="142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</row>
    <row r="119" spans="1:60" ht="19.5" hidden="1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143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142"/>
      <c r="AK119" s="79"/>
      <c r="AL119" s="142"/>
      <c r="AM119" s="79"/>
      <c r="AN119" s="142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</row>
    <row r="120" spans="1:60" ht="19.5" hidden="1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143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142"/>
      <c r="AK120" s="79"/>
      <c r="AL120" s="142"/>
      <c r="AM120" s="79"/>
      <c r="AN120" s="142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</row>
    <row r="121" spans="1:60" ht="19.5" hidden="1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143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142"/>
      <c r="AK121" s="79"/>
      <c r="AL121" s="142"/>
      <c r="AM121" s="79"/>
      <c r="AN121" s="142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</row>
    <row r="122" spans="1:60" ht="19.5" hidden="1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143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142"/>
      <c r="AK122" s="79"/>
      <c r="AL122" s="142"/>
      <c r="AM122" s="79"/>
      <c r="AN122" s="142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</row>
    <row r="123" spans="1:60" ht="19.5" hidden="1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143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142"/>
      <c r="AK123" s="79"/>
      <c r="AL123" s="142"/>
      <c r="AM123" s="79"/>
      <c r="AN123" s="142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</row>
    <row r="124" spans="1:60" ht="19.5" hidden="1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143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142"/>
      <c r="AK124" s="79"/>
      <c r="AL124" s="142"/>
      <c r="AM124" s="79"/>
      <c r="AN124" s="142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</row>
    <row r="125" spans="1:60" ht="19.5" hidden="1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143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142"/>
      <c r="AK125" s="79"/>
      <c r="AL125" s="142"/>
      <c r="AM125" s="79"/>
      <c r="AN125" s="142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</row>
    <row r="126" spans="1:60" ht="19.5" hidden="1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143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142"/>
      <c r="AK126" s="79"/>
      <c r="AL126" s="142"/>
      <c r="AM126" s="79"/>
      <c r="AN126" s="142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</row>
    <row r="127" spans="1:60" ht="19.5" hidden="1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143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142"/>
      <c r="AK127" s="79"/>
      <c r="AL127" s="142"/>
      <c r="AM127" s="79"/>
      <c r="AN127" s="142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</row>
    <row r="128" spans="1:60" ht="19.5" hidden="1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143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142"/>
      <c r="AK128" s="79"/>
      <c r="AL128" s="142"/>
      <c r="AM128" s="79"/>
      <c r="AN128" s="142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</row>
    <row r="129" spans="1:60" ht="19.5" hidden="1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143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142"/>
      <c r="AK129" s="79"/>
      <c r="AL129" s="142"/>
      <c r="AM129" s="79"/>
      <c r="AN129" s="142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</row>
    <row r="130" spans="1:60" ht="19.5" hidden="1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143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142"/>
      <c r="AK130" s="79"/>
      <c r="AL130" s="142"/>
      <c r="AM130" s="79"/>
      <c r="AN130" s="142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</row>
    <row r="131" spans="1:60" ht="19.5" hidden="1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143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142"/>
      <c r="AK131" s="79"/>
      <c r="AL131" s="142"/>
      <c r="AM131" s="79"/>
      <c r="AN131" s="142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</row>
    <row r="132" spans="1:60" ht="19.5" hidden="1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143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142"/>
      <c r="AK132" s="79"/>
      <c r="AL132" s="142"/>
      <c r="AM132" s="79"/>
      <c r="AN132" s="142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</row>
    <row r="133" spans="1:60" ht="19.5" hidden="1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143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142"/>
      <c r="AK133" s="79"/>
      <c r="AL133" s="142"/>
      <c r="AM133" s="79"/>
      <c r="AN133" s="142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</row>
    <row r="134" spans="1:60" ht="19.5" hidden="1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143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142"/>
      <c r="AK134" s="79"/>
      <c r="AL134" s="142"/>
      <c r="AM134" s="79"/>
      <c r="AN134" s="142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ht="19.5" hidden="1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143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142"/>
      <c r="AK135" s="79"/>
      <c r="AL135" s="142"/>
      <c r="AM135" s="79"/>
      <c r="AN135" s="142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</row>
    <row r="136" spans="1:60" ht="19.5" hidden="1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143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142"/>
      <c r="AK136" s="79"/>
      <c r="AL136" s="142"/>
      <c r="AM136" s="79"/>
      <c r="AN136" s="142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</row>
    <row r="137" spans="1:60" ht="19.5" hidden="1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143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142"/>
      <c r="AK137" s="79"/>
      <c r="AL137" s="142"/>
      <c r="AM137" s="79"/>
      <c r="AN137" s="142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ht="19.5" hidden="1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143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142"/>
      <c r="AK138" s="79"/>
      <c r="AL138" s="142"/>
      <c r="AM138" s="79"/>
      <c r="AN138" s="142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</row>
    <row r="139" spans="1:60" ht="19.5" hidden="1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143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142"/>
      <c r="AK139" s="79"/>
      <c r="AL139" s="142"/>
      <c r="AM139" s="79"/>
      <c r="AN139" s="142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</row>
    <row r="140" spans="1:60" ht="19.5" hidden="1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143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142"/>
      <c r="AK140" s="79"/>
      <c r="AL140" s="142"/>
      <c r="AM140" s="79"/>
      <c r="AN140" s="142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ht="19.5" hidden="1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143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142"/>
      <c r="AK141" s="79"/>
      <c r="AL141" s="142"/>
      <c r="AM141" s="79"/>
      <c r="AN141" s="142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</row>
    <row r="142" spans="1:60" ht="19.5" hidden="1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143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142"/>
      <c r="AK142" s="79"/>
      <c r="AL142" s="142"/>
      <c r="AM142" s="79"/>
      <c r="AN142" s="142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</row>
    <row r="143" spans="1:60" ht="19.5" hidden="1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143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142"/>
      <c r="AK143" s="79"/>
      <c r="AL143" s="142"/>
      <c r="AM143" s="79"/>
      <c r="AN143" s="142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ht="19.5" hidden="1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143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142"/>
      <c r="AK144" s="79"/>
      <c r="AL144" s="142"/>
      <c r="AM144" s="79"/>
      <c r="AN144" s="142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</row>
    <row r="145" spans="1:60" ht="19.5" hidden="1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143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142"/>
      <c r="AK145" s="79"/>
      <c r="AL145" s="142"/>
      <c r="AM145" s="79"/>
      <c r="AN145" s="142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</row>
    <row r="146" spans="1:60" ht="19.5" hidden="1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143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142"/>
      <c r="AK146" s="79"/>
      <c r="AL146" s="142"/>
      <c r="AM146" s="79"/>
      <c r="AN146" s="142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ht="19.5" hidden="1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143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142"/>
      <c r="AK147" s="79"/>
      <c r="AL147" s="142"/>
      <c r="AM147" s="79"/>
      <c r="AN147" s="142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</row>
    <row r="148" spans="1:60" ht="19.5" hidden="1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143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142"/>
      <c r="AK148" s="79"/>
      <c r="AL148" s="142"/>
      <c r="AM148" s="79"/>
      <c r="AN148" s="142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</row>
    <row r="149" spans="1:60" ht="19.5" hidden="1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143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142"/>
      <c r="AK149" s="79"/>
      <c r="AL149" s="142"/>
      <c r="AM149" s="79"/>
      <c r="AN149" s="142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ht="19.5" hidden="1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143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142"/>
      <c r="AK150" s="79"/>
      <c r="AL150" s="142"/>
      <c r="AM150" s="79"/>
      <c r="AN150" s="142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</row>
    <row r="151" spans="1:60" ht="19.5" hidden="1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143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142"/>
      <c r="AK151" s="79"/>
      <c r="AL151" s="142"/>
      <c r="AM151" s="79"/>
      <c r="AN151" s="142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</row>
    <row r="152" spans="1:60" ht="19.5" hidden="1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143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142"/>
      <c r="AK152" s="79"/>
      <c r="AL152" s="142"/>
      <c r="AM152" s="79"/>
      <c r="AN152" s="142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ht="19.5" hidden="1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143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142"/>
      <c r="AK153" s="79"/>
      <c r="AL153" s="142"/>
      <c r="AM153" s="79"/>
      <c r="AN153" s="142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</row>
    <row r="154" spans="1:60" ht="19.5" hidden="1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143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142"/>
      <c r="AK154" s="79"/>
      <c r="AL154" s="142"/>
      <c r="AM154" s="79"/>
      <c r="AN154" s="142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</row>
    <row r="155" spans="1:60" ht="19.5" hidden="1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143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142"/>
      <c r="AK155" s="79"/>
      <c r="AL155" s="142"/>
      <c r="AM155" s="79"/>
      <c r="AN155" s="142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ht="19.5" hidden="1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143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142"/>
      <c r="AK156" s="79"/>
      <c r="AL156" s="142"/>
      <c r="AM156" s="79"/>
      <c r="AN156" s="142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</row>
    <row r="157" spans="1:60" ht="19.5" hidden="1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143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142"/>
      <c r="AK157" s="79"/>
      <c r="AL157" s="142"/>
      <c r="AM157" s="79"/>
      <c r="AN157" s="142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</row>
    <row r="158" spans="1:60" ht="19.5" hidden="1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143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142"/>
      <c r="AK158" s="79"/>
      <c r="AL158" s="142"/>
      <c r="AM158" s="79"/>
      <c r="AN158" s="142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ht="19.5" hidden="1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143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142"/>
      <c r="AK159" s="79"/>
      <c r="AL159" s="142"/>
      <c r="AM159" s="79"/>
      <c r="AN159" s="142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</row>
    <row r="160" spans="1:60" ht="19.5" hidden="1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143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142"/>
      <c r="AK160" s="79"/>
      <c r="AL160" s="142"/>
      <c r="AM160" s="79"/>
      <c r="AN160" s="142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</row>
    <row r="161" spans="1:60" ht="19.5" hidden="1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143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142"/>
      <c r="AK161" s="79"/>
      <c r="AL161" s="142"/>
      <c r="AM161" s="79"/>
      <c r="AN161" s="142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ht="19.5" hidden="1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143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142"/>
      <c r="AK162" s="79"/>
      <c r="AL162" s="142"/>
      <c r="AM162" s="79"/>
      <c r="AN162" s="142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</row>
    <row r="163" spans="1:60" ht="19.5" hidden="1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143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142"/>
      <c r="AK163" s="79"/>
      <c r="AL163" s="142"/>
      <c r="AM163" s="79"/>
      <c r="AN163" s="142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</row>
    <row r="164" spans="1:60" ht="19.5" hidden="1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143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142"/>
      <c r="AK164" s="79"/>
      <c r="AL164" s="142"/>
      <c r="AM164" s="79"/>
      <c r="AN164" s="142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</row>
    <row r="165" spans="1:60" ht="19.5" hidden="1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143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142"/>
      <c r="AK165" s="79"/>
      <c r="AL165" s="142"/>
      <c r="AM165" s="79"/>
      <c r="AN165" s="142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</row>
    <row r="166" spans="1:60" ht="19.5" hidden="1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143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142"/>
      <c r="AK166" s="79"/>
      <c r="AL166" s="142"/>
      <c r="AM166" s="79"/>
      <c r="AN166" s="142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</row>
    <row r="167" spans="1:60" ht="19.5" hidden="1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143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142"/>
      <c r="AK167" s="79"/>
      <c r="AL167" s="142"/>
      <c r="AM167" s="79"/>
      <c r="AN167" s="142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</row>
    <row r="168" spans="1:60" ht="19.5" hidden="1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143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142"/>
      <c r="AK168" s="79"/>
      <c r="AL168" s="142"/>
      <c r="AM168" s="79"/>
      <c r="AN168" s="142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</row>
    <row r="169" spans="1:60" ht="19.5" hidden="1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143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142"/>
      <c r="AK169" s="79"/>
      <c r="AL169" s="142"/>
      <c r="AM169" s="79"/>
      <c r="AN169" s="142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</row>
    <row r="170" spans="1:60" ht="19.5" hidden="1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143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142"/>
      <c r="AK170" s="79"/>
      <c r="AL170" s="142"/>
      <c r="AM170" s="79"/>
      <c r="AN170" s="142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</row>
    <row r="171" spans="1:60" ht="19.5" hidden="1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143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142"/>
      <c r="AK171" s="79"/>
      <c r="AL171" s="142"/>
      <c r="AM171" s="79"/>
      <c r="AN171" s="142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</row>
    <row r="172" spans="1:60" ht="19.5" hidden="1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143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142"/>
      <c r="AK172" s="79"/>
      <c r="AL172" s="142"/>
      <c r="AM172" s="79"/>
      <c r="AN172" s="142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</row>
    <row r="173" spans="1:60" ht="19.5" hidden="1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143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142"/>
      <c r="AK173" s="79"/>
      <c r="AL173" s="142"/>
      <c r="AM173" s="79"/>
      <c r="AN173" s="142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</row>
    <row r="174" spans="1:60" ht="19.5" hidden="1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143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142"/>
      <c r="AK174" s="79"/>
      <c r="AL174" s="142"/>
      <c r="AM174" s="79"/>
      <c r="AN174" s="142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</row>
    <row r="175" spans="1:60" ht="19.5" hidden="1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143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142"/>
      <c r="AK175" s="79"/>
      <c r="AL175" s="142"/>
      <c r="AM175" s="79"/>
      <c r="AN175" s="142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</row>
    <row r="176" spans="1:60" ht="19.5" hidden="1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143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142"/>
      <c r="AK176" s="79"/>
      <c r="AL176" s="142"/>
      <c r="AM176" s="79"/>
      <c r="AN176" s="142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</row>
    <row r="177" spans="1:60" ht="19.5" hidden="1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143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142"/>
      <c r="AK177" s="79"/>
      <c r="AL177" s="142"/>
      <c r="AM177" s="79"/>
      <c r="AN177" s="142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</row>
    <row r="178" spans="1:60" ht="19.5" hidden="1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143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142"/>
      <c r="AK178" s="79"/>
      <c r="AL178" s="142"/>
      <c r="AM178" s="79"/>
      <c r="AN178" s="142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</row>
    <row r="179" spans="1:60" ht="19.5" hidden="1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143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142"/>
      <c r="AK179" s="79"/>
      <c r="AL179" s="142"/>
      <c r="AM179" s="79"/>
      <c r="AN179" s="142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</row>
    <row r="180" spans="1:60" ht="19.5" hidden="1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143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142"/>
      <c r="AK180" s="79"/>
      <c r="AL180" s="142"/>
      <c r="AM180" s="79"/>
      <c r="AN180" s="142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</row>
    <row r="181" spans="1:60" ht="19.5" hidden="1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143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142"/>
      <c r="AK181" s="79"/>
      <c r="AL181" s="142"/>
      <c r="AM181" s="79"/>
      <c r="AN181" s="142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</row>
    <row r="182" spans="1:60" ht="19.5" hidden="1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143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142"/>
      <c r="AK182" s="79"/>
      <c r="AL182" s="142"/>
      <c r="AM182" s="79"/>
      <c r="AN182" s="142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</row>
    <row r="183" spans="1:60" ht="19.5" hidden="1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143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142"/>
      <c r="AK183" s="79"/>
      <c r="AL183" s="142"/>
      <c r="AM183" s="79"/>
      <c r="AN183" s="142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</row>
    <row r="184" spans="1:60" ht="19.5" hidden="1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143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142"/>
      <c r="AK184" s="79"/>
      <c r="AL184" s="142"/>
      <c r="AM184" s="79"/>
      <c r="AN184" s="142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</row>
    <row r="185" spans="1:60" ht="19.5" hidden="1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143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142"/>
      <c r="AK185" s="79"/>
      <c r="AL185" s="142"/>
      <c r="AM185" s="79"/>
      <c r="AN185" s="142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</row>
    <row r="186" spans="1:60" ht="19.5" hidden="1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143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142"/>
      <c r="AK186" s="79"/>
      <c r="AL186" s="142"/>
      <c r="AM186" s="79"/>
      <c r="AN186" s="142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</row>
    <row r="187" spans="1:60" ht="19.5" hidden="1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143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142"/>
      <c r="AK187" s="79"/>
      <c r="AL187" s="142"/>
      <c r="AM187" s="79"/>
      <c r="AN187" s="142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</row>
    <row r="188" spans="1:60" ht="19.5" hidden="1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143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142"/>
      <c r="AK188" s="79"/>
      <c r="AL188" s="142"/>
      <c r="AM188" s="79"/>
      <c r="AN188" s="142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</row>
    <row r="189" spans="1:60" ht="19.5" hidden="1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143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142"/>
      <c r="AK189" s="79"/>
      <c r="AL189" s="142"/>
      <c r="AM189" s="79"/>
      <c r="AN189" s="142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</row>
    <row r="190" spans="1:60" ht="19.5" hidden="1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143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142"/>
      <c r="AK190" s="79"/>
      <c r="AL190" s="142"/>
      <c r="AM190" s="79"/>
      <c r="AN190" s="142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</row>
    <row r="191" spans="1:60" ht="19.5" hidden="1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143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142"/>
      <c r="AK191" s="79"/>
      <c r="AL191" s="142"/>
      <c r="AM191" s="79"/>
      <c r="AN191" s="142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</row>
    <row r="192" spans="1:60" ht="19.5" hidden="1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143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142"/>
      <c r="AK192" s="79"/>
      <c r="AL192" s="142"/>
      <c r="AM192" s="79"/>
      <c r="AN192" s="142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</row>
    <row r="193" spans="1:60" ht="19.5" hidden="1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143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142"/>
      <c r="AK193" s="79"/>
      <c r="AL193" s="142"/>
      <c r="AM193" s="79"/>
      <c r="AN193" s="142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</row>
    <row r="194" spans="1:60" ht="19.5" hidden="1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143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142"/>
      <c r="AK194" s="79"/>
      <c r="AL194" s="142"/>
      <c r="AM194" s="79"/>
      <c r="AN194" s="142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</row>
    <row r="195" spans="1:60" ht="19.5" hidden="1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143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142"/>
      <c r="AK195" s="79"/>
      <c r="AL195" s="142"/>
      <c r="AM195" s="79"/>
      <c r="AN195" s="142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</row>
    <row r="196" spans="1:60" ht="19.5" hidden="1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143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142"/>
      <c r="AK196" s="79"/>
      <c r="AL196" s="142"/>
      <c r="AM196" s="79"/>
      <c r="AN196" s="142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</row>
    <row r="197" spans="1:60" ht="19.5" hidden="1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143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142"/>
      <c r="AK197" s="79"/>
      <c r="AL197" s="142"/>
      <c r="AM197" s="79"/>
      <c r="AN197" s="142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</row>
    <row r="198" spans="1:60" ht="19.5" hidden="1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143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142"/>
      <c r="AK198" s="79"/>
      <c r="AL198" s="142"/>
      <c r="AM198" s="79"/>
      <c r="AN198" s="142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</row>
    <row r="199" spans="1:60" ht="19.5" hidden="1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143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142"/>
      <c r="AK199" s="79"/>
      <c r="AL199" s="142"/>
      <c r="AM199" s="79"/>
      <c r="AN199" s="142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</row>
    <row r="200" spans="1:60" ht="19.5" hidden="1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143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142"/>
      <c r="AK200" s="79"/>
      <c r="AL200" s="142"/>
      <c r="AM200" s="79"/>
      <c r="AN200" s="142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</row>
    <row r="201" spans="1:60" ht="19.5" hidden="1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143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142"/>
      <c r="AK201" s="79"/>
      <c r="AL201" s="142"/>
      <c r="AM201" s="79"/>
      <c r="AN201" s="142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</row>
    <row r="202" spans="1:60" ht="19.5" hidden="1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143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142"/>
      <c r="AK202" s="79"/>
      <c r="AL202" s="142"/>
      <c r="AM202" s="79"/>
      <c r="AN202" s="142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</row>
    <row r="203" spans="1:60" ht="19.5" hidden="1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143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142"/>
      <c r="AK203" s="79"/>
      <c r="AL203" s="142"/>
      <c r="AM203" s="79"/>
      <c r="AN203" s="142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</row>
    <row r="204" spans="1:60" ht="19.5" hidden="1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143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142"/>
      <c r="AK204" s="79"/>
      <c r="AL204" s="142"/>
      <c r="AM204" s="79"/>
      <c r="AN204" s="142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</row>
    <row r="205" spans="1:60" ht="19.5" hidden="1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143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142"/>
      <c r="AK205" s="79"/>
      <c r="AL205" s="142"/>
      <c r="AM205" s="79"/>
      <c r="AN205" s="142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</row>
    <row r="206" spans="1:60" ht="19.5" hidden="1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143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142"/>
      <c r="AK206" s="79"/>
      <c r="AL206" s="142"/>
      <c r="AM206" s="79"/>
      <c r="AN206" s="142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</row>
    <row r="207" spans="1:60" ht="19.5" hidden="1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143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142"/>
      <c r="AK207" s="79"/>
      <c r="AL207" s="142"/>
      <c r="AM207" s="79"/>
      <c r="AN207" s="142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</row>
    <row r="208" spans="1:60" ht="19.5" hidden="1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143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142"/>
      <c r="AK208" s="79"/>
      <c r="AL208" s="142"/>
      <c r="AM208" s="79"/>
      <c r="AN208" s="142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</row>
    <row r="209" spans="1:60" ht="19.5" hidden="1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143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142"/>
      <c r="AK209" s="79"/>
      <c r="AL209" s="142"/>
      <c r="AM209" s="79"/>
      <c r="AN209" s="142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</row>
    <row r="210" spans="1:60" ht="19.5" hidden="1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143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142"/>
      <c r="AK210" s="79"/>
      <c r="AL210" s="142"/>
      <c r="AM210" s="79"/>
      <c r="AN210" s="142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</row>
    <row r="211" spans="1:60" ht="19.5" hidden="1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143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142"/>
      <c r="AK211" s="79"/>
      <c r="AL211" s="142"/>
      <c r="AM211" s="79"/>
      <c r="AN211" s="142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</row>
    <row r="212" spans="1:60" ht="19.5" hidden="1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143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142"/>
      <c r="AK212" s="79"/>
      <c r="AL212" s="142"/>
      <c r="AM212" s="79"/>
      <c r="AN212" s="142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</row>
    <row r="213" spans="1:60" ht="19.5" hidden="1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143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142"/>
      <c r="AK213" s="79"/>
      <c r="AL213" s="142"/>
      <c r="AM213" s="79"/>
      <c r="AN213" s="142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</row>
    <row r="214" spans="1:60" ht="19.5" hidden="1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143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142"/>
      <c r="AK214" s="79"/>
      <c r="AL214" s="142"/>
      <c r="AM214" s="79"/>
      <c r="AN214" s="142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</row>
    <row r="215" spans="1:60" ht="19.5" hidden="1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143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142"/>
      <c r="AK215" s="79"/>
      <c r="AL215" s="142"/>
      <c r="AM215" s="79"/>
      <c r="AN215" s="142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</row>
    <row r="216" spans="1:60" ht="19.5" hidden="1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143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142"/>
      <c r="AK216" s="79"/>
      <c r="AL216" s="142"/>
      <c r="AM216" s="79"/>
      <c r="AN216" s="142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</row>
    <row r="217" spans="1:60" ht="19.5" hidden="1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143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142"/>
      <c r="AK217" s="79"/>
      <c r="AL217" s="142"/>
      <c r="AM217" s="79"/>
      <c r="AN217" s="142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</row>
    <row r="218" spans="1:60" ht="19.5" hidden="1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143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142"/>
      <c r="AK218" s="79"/>
      <c r="AL218" s="142"/>
      <c r="AM218" s="79"/>
      <c r="AN218" s="142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</row>
    <row r="219" spans="1:60" ht="19.5" hidden="1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143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142"/>
      <c r="AK219" s="79"/>
      <c r="AL219" s="142"/>
      <c r="AM219" s="79"/>
      <c r="AN219" s="142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</row>
    <row r="220" spans="1:60" ht="19.5" hidden="1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143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142"/>
      <c r="AK220" s="79"/>
      <c r="AL220" s="142"/>
      <c r="AM220" s="79"/>
      <c r="AN220" s="142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</row>
    <row r="221" spans="1:60" ht="14.25" hidden="1" customHeight="1"/>
    <row r="222" spans="1:60" ht="14.25" hidden="1" customHeight="1"/>
    <row r="223" spans="1:60" ht="14.25" hidden="1" customHeight="1"/>
    <row r="224" spans="1:60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  <row r="318" ht="14.25" hidden="1" customHeight="1"/>
    <row r="319" ht="14.25" hidden="1" customHeight="1"/>
    <row r="320" ht="14.25" hidden="1" customHeight="1"/>
    <row r="321" ht="14.25" hidden="1" customHeight="1"/>
    <row r="322" ht="14.25" hidden="1" customHeight="1"/>
    <row r="323" ht="14.25" hidden="1" customHeight="1"/>
    <row r="324" ht="14.25" hidden="1" customHeight="1"/>
    <row r="325" ht="14.25" hidden="1" customHeight="1"/>
    <row r="326" ht="14.25" hidden="1" customHeight="1"/>
    <row r="327" ht="14.25" hidden="1" customHeight="1"/>
    <row r="328" ht="14.25" hidden="1" customHeight="1"/>
    <row r="329" ht="14.25" hidden="1" customHeight="1"/>
    <row r="330" ht="14.25" hidden="1" customHeight="1"/>
    <row r="331" ht="14.25" hidden="1" customHeight="1"/>
    <row r="332" ht="14.25" hidden="1" customHeight="1"/>
    <row r="333" ht="14.25" hidden="1" customHeight="1"/>
    <row r="334" ht="14.25" hidden="1" customHeight="1"/>
    <row r="335" ht="14.25" hidden="1" customHeight="1"/>
    <row r="336" ht="14.25" hidden="1" customHeight="1"/>
    <row r="337" ht="14.25" hidden="1" customHeight="1"/>
    <row r="338" ht="14.25" hidden="1" customHeight="1"/>
    <row r="339" ht="14.25" hidden="1" customHeight="1"/>
    <row r="340" ht="14.25" hidden="1" customHeight="1"/>
    <row r="341" ht="14.25" hidden="1" customHeight="1"/>
    <row r="342" ht="14.25" hidden="1" customHeight="1"/>
    <row r="343" ht="14.25" hidden="1" customHeight="1"/>
    <row r="344" ht="14.25" hidden="1" customHeight="1"/>
    <row r="345" ht="14.25" hidden="1" customHeight="1"/>
    <row r="346" ht="14.25" hidden="1" customHeight="1"/>
    <row r="347" ht="14.25" hidden="1" customHeight="1"/>
    <row r="348" ht="14.25" hidden="1" customHeight="1"/>
    <row r="349" ht="14.25" hidden="1" customHeight="1"/>
    <row r="350" ht="14.25" hidden="1" customHeight="1"/>
    <row r="351" ht="14.25" hidden="1" customHeight="1"/>
    <row r="352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hidden="1" customHeight="1"/>
    <row r="409" ht="14.25" hidden="1" customHeight="1"/>
    <row r="410" ht="14.25" hidden="1" customHeight="1"/>
    <row r="411" ht="14.25" hidden="1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  <row r="511" ht="14.25" hidden="1" customHeight="1"/>
    <row r="512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hidden="1" customHeight="1"/>
    <row r="594" ht="14.25" hidden="1" customHeight="1"/>
    <row r="595" ht="14.25" hidden="1" customHeight="1"/>
    <row r="596" ht="14.25" hidden="1" customHeight="1"/>
    <row r="597" ht="14.25" hidden="1" customHeight="1"/>
    <row r="598" ht="14.25" hidden="1" customHeight="1"/>
    <row r="599" ht="14.25" hidden="1" customHeight="1"/>
    <row r="600" ht="14.25" hidden="1" customHeight="1"/>
    <row r="601" ht="14.25" hidden="1" customHeight="1"/>
    <row r="602" ht="14.25" hidden="1" customHeight="1"/>
    <row r="603" ht="14.25" hidden="1" customHeight="1"/>
    <row r="604" ht="14.25" hidden="1" customHeight="1"/>
    <row r="605" ht="14.25" hidden="1" customHeight="1"/>
    <row r="606" ht="14.25" hidden="1" customHeight="1"/>
    <row r="607" ht="14.25" hidden="1" customHeight="1"/>
    <row r="608" ht="14.25" hidden="1" customHeight="1"/>
    <row r="609" ht="14.25" hidden="1" customHeight="1"/>
    <row r="610" ht="14.25" hidden="1" customHeight="1"/>
    <row r="611" ht="14.25" hidden="1" customHeight="1"/>
    <row r="612" ht="14.25" hidden="1" customHeight="1"/>
    <row r="613" ht="14.25" hidden="1" customHeight="1"/>
    <row r="614" ht="14.25" hidden="1" customHeight="1"/>
    <row r="615" ht="14.25" hidden="1" customHeight="1"/>
    <row r="616" ht="14.25" hidden="1" customHeight="1"/>
    <row r="617" ht="14.25" hidden="1" customHeight="1"/>
    <row r="618" ht="14.25" hidden="1" customHeight="1"/>
    <row r="619" ht="14.25" hidden="1" customHeight="1"/>
    <row r="620" ht="14.25" hidden="1" customHeight="1"/>
    <row r="621" ht="14.25" hidden="1" customHeight="1"/>
    <row r="622" ht="14.25" hidden="1" customHeight="1"/>
    <row r="623" ht="14.25" hidden="1" customHeight="1"/>
    <row r="624" ht="14.25" hidden="1" customHeight="1"/>
    <row r="625" ht="14.25" hidden="1" customHeight="1"/>
    <row r="626" ht="14.25" hidden="1" customHeight="1"/>
    <row r="627" ht="14.25" hidden="1" customHeight="1"/>
    <row r="628" ht="14.25" hidden="1" customHeight="1"/>
    <row r="629" ht="14.25" hidden="1" customHeight="1"/>
    <row r="630" ht="14.25" hidden="1" customHeight="1"/>
    <row r="631" ht="14.25" hidden="1" customHeight="1"/>
    <row r="632" ht="14.25" hidden="1" customHeight="1"/>
    <row r="633" ht="14.25" hidden="1" customHeight="1"/>
    <row r="634" ht="14.25" hidden="1" customHeight="1"/>
    <row r="635" ht="14.25" hidden="1" customHeight="1"/>
    <row r="636" ht="14.25" hidden="1" customHeight="1"/>
    <row r="637" ht="14.25" hidden="1" customHeight="1"/>
    <row r="638" ht="14.25" hidden="1" customHeight="1"/>
    <row r="639" ht="14.25" hidden="1" customHeight="1"/>
    <row r="640" ht="14.25" hidden="1" customHeight="1"/>
    <row r="641" ht="14.25" hidden="1" customHeight="1"/>
    <row r="642" ht="14.25" hidden="1" customHeight="1"/>
    <row r="643" ht="14.25" hidden="1" customHeight="1"/>
    <row r="644" ht="14.25" hidden="1" customHeight="1"/>
    <row r="645" ht="14.25" hidden="1" customHeight="1"/>
    <row r="646" ht="14.25" hidden="1" customHeight="1"/>
    <row r="647" ht="14.25" hidden="1" customHeight="1"/>
    <row r="648" ht="14.25" hidden="1" customHeight="1"/>
    <row r="649" ht="14.25" hidden="1" customHeight="1"/>
    <row r="650" ht="14.25" hidden="1" customHeight="1"/>
    <row r="651" ht="14.25" hidden="1" customHeight="1"/>
    <row r="652" ht="14.25" hidden="1" customHeight="1"/>
    <row r="653" ht="14.25" hidden="1" customHeight="1"/>
    <row r="654" ht="14.25" hidden="1" customHeight="1"/>
    <row r="655" ht="14.25" hidden="1" customHeight="1"/>
    <row r="656" ht="14.25" hidden="1" customHeight="1"/>
    <row r="657" ht="14.25" hidden="1" customHeight="1"/>
    <row r="658" ht="14.25" hidden="1" customHeight="1"/>
    <row r="659" ht="14.25" hidden="1" customHeight="1"/>
    <row r="660" ht="14.25" hidden="1" customHeight="1"/>
    <row r="661" ht="14.25" hidden="1" customHeight="1"/>
    <row r="662" ht="14.25" hidden="1" customHeight="1"/>
    <row r="663" ht="14.25" hidden="1" customHeight="1"/>
    <row r="664" ht="14.25" hidden="1" customHeight="1"/>
    <row r="665" ht="14.25" hidden="1" customHeight="1"/>
    <row r="666" ht="14.25" hidden="1" customHeight="1"/>
    <row r="667" ht="14.25" hidden="1" customHeight="1"/>
    <row r="668" ht="14.25" hidden="1" customHeight="1"/>
    <row r="669" ht="14.25" hidden="1" customHeight="1"/>
    <row r="670" ht="14.25" hidden="1" customHeight="1"/>
    <row r="671" ht="14.25" hidden="1" customHeight="1"/>
    <row r="672" ht="14.25" hidden="1" customHeight="1"/>
    <row r="673" ht="14.25" hidden="1" customHeight="1"/>
    <row r="674" ht="14.25" hidden="1" customHeight="1"/>
    <row r="675" ht="14.25" hidden="1" customHeight="1"/>
    <row r="676" ht="14.25" hidden="1" customHeight="1"/>
    <row r="677" ht="14.25" hidden="1" customHeight="1"/>
    <row r="678" ht="14.25" hidden="1" customHeight="1"/>
    <row r="679" ht="14.25" hidden="1" customHeight="1"/>
    <row r="680" ht="14.25" hidden="1" customHeight="1"/>
    <row r="681" ht="14.25" hidden="1" customHeight="1"/>
    <row r="682" ht="14.25" hidden="1" customHeight="1"/>
    <row r="683" ht="14.25" hidden="1" customHeight="1"/>
    <row r="684" ht="14.25" hidden="1" customHeight="1"/>
    <row r="685" ht="14.25" hidden="1" customHeight="1"/>
    <row r="686" ht="14.25" hidden="1" customHeight="1"/>
    <row r="687" ht="14.25" hidden="1" customHeight="1"/>
    <row r="688" ht="14.25" hidden="1" customHeight="1"/>
    <row r="689" ht="14.25" hidden="1" customHeight="1"/>
    <row r="690" ht="14.25" hidden="1" customHeight="1"/>
    <row r="691" ht="14.25" hidden="1" customHeight="1"/>
    <row r="692" ht="14.25" hidden="1" customHeight="1"/>
    <row r="693" ht="14.25" hidden="1" customHeight="1"/>
    <row r="694" ht="14.25" hidden="1" customHeight="1"/>
    <row r="695" ht="14.25" hidden="1" customHeight="1"/>
    <row r="696" ht="14.25" hidden="1" customHeight="1"/>
    <row r="697" ht="14.25" hidden="1" customHeight="1"/>
    <row r="698" ht="14.25" hidden="1" customHeight="1"/>
    <row r="699" ht="14.25" hidden="1" customHeight="1"/>
    <row r="700" ht="14.25" hidden="1" customHeight="1"/>
    <row r="701" ht="14.25" hidden="1" customHeight="1"/>
    <row r="702" ht="14.25" hidden="1" customHeight="1"/>
    <row r="703" ht="14.25" hidden="1" customHeight="1"/>
    <row r="704" ht="14.25" hidden="1" customHeight="1"/>
    <row r="705" ht="14.25" hidden="1" customHeight="1"/>
    <row r="706" ht="14.25" hidden="1" customHeight="1"/>
    <row r="707" ht="14.25" hidden="1" customHeight="1"/>
    <row r="708" ht="14.25" hidden="1" customHeight="1"/>
    <row r="709" ht="14.25" hidden="1" customHeight="1"/>
    <row r="710" ht="14.25" hidden="1" customHeight="1"/>
    <row r="711" ht="14.25" hidden="1" customHeight="1"/>
    <row r="712" ht="14.25" hidden="1" customHeight="1"/>
    <row r="713" ht="14.25" hidden="1" customHeight="1"/>
    <row r="714" ht="14.25" hidden="1" customHeight="1"/>
    <row r="715" ht="14.25" hidden="1" customHeight="1"/>
    <row r="716" ht="14.25" hidden="1" customHeight="1"/>
    <row r="717" ht="14.25" hidden="1" customHeight="1"/>
    <row r="718" ht="14.25" hidden="1" customHeight="1"/>
    <row r="719" ht="14.25" hidden="1" customHeight="1"/>
    <row r="720" ht="14.25" hidden="1" customHeight="1"/>
    <row r="721" ht="14.25" hidden="1" customHeight="1"/>
    <row r="722" ht="14.25" hidden="1" customHeight="1"/>
    <row r="723" ht="14.25" hidden="1" customHeight="1"/>
    <row r="724" ht="14.25" hidden="1" customHeight="1"/>
    <row r="725" ht="14.25" hidden="1" customHeight="1"/>
    <row r="726" ht="14.25" hidden="1" customHeight="1"/>
    <row r="727" ht="14.25" hidden="1" customHeight="1"/>
    <row r="728" ht="14.25" hidden="1" customHeight="1"/>
    <row r="729" ht="14.25" hidden="1" customHeight="1"/>
    <row r="730" ht="14.25" hidden="1" customHeight="1"/>
    <row r="731" ht="14.25" hidden="1" customHeight="1"/>
    <row r="732" ht="14.25" hidden="1" customHeight="1"/>
    <row r="733" ht="14.25" hidden="1" customHeight="1"/>
    <row r="734" ht="14.25" hidden="1" customHeight="1"/>
    <row r="735" ht="14.25" hidden="1" customHeight="1"/>
    <row r="736" ht="14.25" hidden="1" customHeight="1"/>
    <row r="737" ht="14.25" hidden="1" customHeight="1"/>
    <row r="738" ht="14.25" hidden="1" customHeight="1"/>
    <row r="739" ht="14.25" hidden="1" customHeight="1"/>
    <row r="740" ht="14.25" hidden="1" customHeight="1"/>
    <row r="741" ht="14.25" hidden="1" customHeight="1"/>
    <row r="742" ht="14.25" hidden="1" customHeight="1"/>
    <row r="743" ht="14.25" hidden="1" customHeight="1"/>
    <row r="744" ht="14.25" hidden="1" customHeight="1"/>
    <row r="745" ht="14.25" hidden="1" customHeight="1"/>
    <row r="746" ht="14.25" hidden="1" customHeight="1"/>
    <row r="747" ht="14.25" hidden="1" customHeight="1"/>
    <row r="748" ht="14.25" hidden="1" customHeight="1"/>
    <row r="749" ht="14.25" hidden="1" customHeight="1"/>
    <row r="750" ht="14.25" hidden="1" customHeight="1"/>
    <row r="751" ht="14.25" hidden="1" customHeight="1"/>
    <row r="752" ht="14.25" hidden="1" customHeight="1"/>
    <row r="753" ht="14.25" hidden="1" customHeight="1"/>
    <row r="754" ht="14.25" hidden="1" customHeight="1"/>
    <row r="755" ht="14.25" hidden="1" customHeight="1"/>
    <row r="756" ht="14.25" hidden="1" customHeight="1"/>
    <row r="757" ht="14.25" hidden="1" customHeight="1"/>
    <row r="758" ht="14.25" hidden="1" customHeight="1"/>
    <row r="759" ht="14.25" hidden="1" customHeight="1"/>
    <row r="760" ht="14.25" hidden="1" customHeight="1"/>
    <row r="761" ht="14.25" hidden="1" customHeight="1"/>
    <row r="762" ht="14.25" hidden="1" customHeight="1"/>
    <row r="763" ht="14.25" hidden="1" customHeight="1"/>
    <row r="764" ht="14.25" hidden="1" customHeight="1"/>
    <row r="765" ht="14.25" hidden="1" customHeight="1"/>
    <row r="766" ht="14.25" hidden="1" customHeight="1"/>
    <row r="767" ht="14.25" hidden="1" customHeight="1"/>
    <row r="768" ht="14.25" hidden="1" customHeight="1"/>
    <row r="769" ht="14.25" hidden="1" customHeight="1"/>
    <row r="770" ht="14.25" hidden="1" customHeight="1"/>
    <row r="771" ht="14.25" hidden="1" customHeight="1"/>
    <row r="772" ht="14.25" hidden="1" customHeight="1"/>
    <row r="773" ht="14.25" hidden="1" customHeight="1"/>
    <row r="774" ht="14.25" hidden="1" customHeight="1"/>
    <row r="775" ht="14.25" hidden="1" customHeight="1"/>
    <row r="776" ht="14.25" hidden="1" customHeight="1"/>
    <row r="777" ht="14.25" hidden="1" customHeight="1"/>
    <row r="778" ht="14.25" hidden="1" customHeight="1"/>
    <row r="779" ht="14.25" hidden="1" customHeight="1"/>
    <row r="780" ht="14.25" hidden="1" customHeight="1"/>
    <row r="781" ht="14.25" hidden="1" customHeight="1"/>
    <row r="782" ht="14.25" hidden="1" customHeight="1"/>
    <row r="783" ht="14.25" hidden="1" customHeight="1"/>
    <row r="784" ht="14.25" hidden="1" customHeight="1"/>
    <row r="785" ht="14.25" hidden="1" customHeight="1"/>
    <row r="786" ht="14.25" hidden="1" customHeight="1"/>
    <row r="787" ht="14.25" hidden="1" customHeight="1"/>
    <row r="788" ht="14.25" hidden="1" customHeight="1"/>
    <row r="789" ht="14.25" hidden="1" customHeight="1"/>
    <row r="790" ht="14.25" hidden="1" customHeight="1"/>
    <row r="791" ht="14.25" hidden="1" customHeight="1"/>
    <row r="792" ht="14.25" hidden="1" customHeight="1"/>
    <row r="793" ht="14.25" hidden="1" customHeight="1"/>
    <row r="794" ht="14.25" hidden="1" customHeight="1"/>
    <row r="795" ht="14.25" hidden="1" customHeight="1"/>
    <row r="796" ht="14.25" hidden="1" customHeight="1"/>
    <row r="797" ht="14.25" hidden="1" customHeight="1"/>
    <row r="798" ht="14.25" hidden="1" customHeight="1"/>
    <row r="799" ht="14.25" hidden="1" customHeight="1"/>
    <row r="800" ht="14.25" hidden="1" customHeight="1"/>
    <row r="801" ht="14.25" hidden="1" customHeight="1"/>
    <row r="802" ht="14.25" hidden="1" customHeight="1"/>
    <row r="803" ht="14.25" hidden="1" customHeight="1"/>
    <row r="804" ht="14.25" hidden="1" customHeight="1"/>
    <row r="805" ht="14.25" hidden="1" customHeight="1"/>
    <row r="806" ht="14.25" hidden="1" customHeight="1"/>
    <row r="807" ht="14.25" hidden="1" customHeight="1"/>
    <row r="808" ht="14.25" hidden="1" customHeight="1"/>
    <row r="809" ht="14.25" hidden="1" customHeight="1"/>
    <row r="810" ht="14.25" hidden="1" customHeight="1"/>
    <row r="811" ht="14.25" hidden="1" customHeight="1"/>
    <row r="812" ht="14.25" hidden="1" customHeight="1"/>
    <row r="813" ht="14.25" hidden="1" customHeight="1"/>
    <row r="814" ht="14.25" hidden="1" customHeight="1"/>
    <row r="815" ht="14.25" hidden="1" customHeight="1"/>
    <row r="816" ht="14.25" hidden="1" customHeight="1"/>
    <row r="817" ht="14.25" hidden="1" customHeight="1"/>
    <row r="818" ht="14.25" hidden="1" customHeight="1"/>
    <row r="819" ht="14.25" hidden="1" customHeight="1"/>
    <row r="820" ht="14.25" hidden="1" customHeight="1"/>
    <row r="821" ht="14.25" hidden="1" customHeight="1"/>
    <row r="822" ht="14.25" hidden="1" customHeight="1"/>
    <row r="823" ht="14.25" hidden="1" customHeight="1"/>
    <row r="824" ht="14.25" hidden="1" customHeight="1"/>
    <row r="825" ht="14.25" hidden="1" customHeight="1"/>
    <row r="826" ht="14.25" hidden="1" customHeight="1"/>
    <row r="827" ht="14.25" hidden="1" customHeight="1"/>
    <row r="828" ht="14.25" hidden="1" customHeight="1"/>
    <row r="829" ht="14.25" hidden="1" customHeight="1"/>
    <row r="830" ht="14.25" hidden="1" customHeight="1"/>
    <row r="831" ht="14.25" hidden="1" customHeight="1"/>
    <row r="832" ht="14.25" hidden="1" customHeight="1"/>
    <row r="833" ht="14.25" hidden="1" customHeight="1"/>
    <row r="834" ht="14.25" hidden="1" customHeight="1"/>
    <row r="835" ht="14.25" hidden="1" customHeight="1"/>
    <row r="836" ht="14.25" hidden="1" customHeight="1"/>
    <row r="837" ht="14.25" hidden="1" customHeight="1"/>
    <row r="838" ht="14.25" hidden="1" customHeight="1"/>
    <row r="839" ht="14.25" hidden="1" customHeight="1"/>
    <row r="840" ht="14.25" hidden="1" customHeight="1"/>
    <row r="841" ht="14.25" hidden="1" customHeight="1"/>
    <row r="842" ht="14.25" hidden="1" customHeight="1"/>
    <row r="843" ht="14.25" hidden="1" customHeight="1"/>
    <row r="844" ht="14.25" hidden="1" customHeight="1"/>
    <row r="845" ht="14.25" hidden="1" customHeight="1"/>
    <row r="846" ht="14.25" hidden="1" customHeight="1"/>
    <row r="847" ht="14.25" hidden="1" customHeight="1"/>
    <row r="848" ht="14.25" hidden="1" customHeight="1"/>
    <row r="849" ht="14.25" hidden="1" customHeight="1"/>
    <row r="850" ht="14.25" hidden="1" customHeight="1"/>
    <row r="851" ht="14.25" hidden="1" customHeight="1"/>
    <row r="852" ht="14.25" hidden="1" customHeight="1"/>
    <row r="853" ht="14.25" hidden="1" customHeight="1"/>
    <row r="854" ht="14.25" hidden="1" customHeight="1"/>
    <row r="855" ht="14.25" hidden="1" customHeight="1"/>
    <row r="856" ht="14.25" hidden="1" customHeight="1"/>
    <row r="857" ht="14.25" hidden="1" customHeight="1"/>
    <row r="858" ht="14.25" hidden="1" customHeight="1"/>
    <row r="859" ht="14.25" hidden="1" customHeight="1"/>
    <row r="860" ht="14.25" hidden="1" customHeight="1"/>
    <row r="861" ht="14.25" hidden="1" customHeight="1"/>
    <row r="862" ht="14.25" hidden="1" customHeight="1"/>
    <row r="863" ht="14.25" hidden="1" customHeight="1"/>
    <row r="864" ht="14.25" hidden="1" customHeight="1"/>
    <row r="865" ht="14.25" hidden="1" customHeight="1"/>
    <row r="866" ht="14.25" hidden="1" customHeight="1"/>
    <row r="867" ht="14.25" hidden="1" customHeight="1"/>
    <row r="868" ht="14.25" hidden="1" customHeight="1"/>
    <row r="869" ht="14.25" hidden="1" customHeight="1"/>
    <row r="870" ht="14.25" hidden="1" customHeight="1"/>
    <row r="871" ht="14.25" hidden="1" customHeight="1"/>
    <row r="872" ht="14.25" hidden="1" customHeight="1"/>
    <row r="873" ht="14.25" hidden="1" customHeight="1"/>
    <row r="874" ht="14.25" hidden="1" customHeight="1"/>
    <row r="875" ht="14.25" hidden="1" customHeight="1"/>
    <row r="876" ht="14.25" hidden="1" customHeight="1"/>
    <row r="877" ht="14.25" hidden="1" customHeight="1"/>
    <row r="878" ht="14.25" hidden="1" customHeight="1"/>
    <row r="879" ht="14.25" hidden="1" customHeight="1"/>
    <row r="880" ht="14.25" hidden="1" customHeight="1"/>
    <row r="881" ht="14.25" hidden="1" customHeight="1"/>
    <row r="882" ht="14.25" hidden="1" customHeight="1"/>
    <row r="883" ht="14.25" hidden="1" customHeight="1"/>
    <row r="884" ht="14.25" hidden="1" customHeight="1"/>
    <row r="885" ht="14.25" hidden="1" customHeight="1"/>
    <row r="886" ht="14.25" hidden="1" customHeight="1"/>
    <row r="887" ht="14.25" hidden="1" customHeight="1"/>
    <row r="888" ht="14.25" hidden="1" customHeight="1"/>
    <row r="889" ht="14.25" hidden="1" customHeight="1"/>
    <row r="890" ht="14.25" hidden="1" customHeight="1"/>
    <row r="891" ht="14.25" hidden="1" customHeight="1"/>
    <row r="892" ht="14.25" hidden="1" customHeight="1"/>
    <row r="893" ht="14.25" hidden="1" customHeight="1"/>
    <row r="894" ht="14.25" hidden="1" customHeight="1"/>
    <row r="895" ht="14.25" hidden="1" customHeight="1"/>
    <row r="896" ht="14.25" hidden="1" customHeight="1"/>
    <row r="897" ht="14.25" hidden="1" customHeight="1"/>
    <row r="898" ht="14.25" hidden="1" customHeight="1"/>
    <row r="899" ht="14.25" hidden="1" customHeight="1"/>
    <row r="900" ht="14.25" hidden="1" customHeight="1"/>
    <row r="901" ht="14.25" hidden="1" customHeight="1"/>
    <row r="902" ht="14.25" hidden="1" customHeight="1"/>
    <row r="903" ht="14.25" hidden="1" customHeight="1"/>
    <row r="904" ht="14.25" hidden="1" customHeight="1"/>
    <row r="905" ht="14.25" hidden="1" customHeight="1"/>
    <row r="906" ht="14.25" hidden="1" customHeight="1"/>
    <row r="907" ht="14.25" hidden="1" customHeight="1"/>
    <row r="908" ht="14.25" hidden="1" customHeight="1"/>
    <row r="909" ht="14.25" hidden="1" customHeight="1"/>
    <row r="910" ht="14.25" hidden="1" customHeight="1"/>
    <row r="911" ht="14.25" hidden="1" customHeight="1"/>
    <row r="912" ht="14.25" hidden="1" customHeight="1"/>
    <row r="913" ht="14.25" hidden="1" customHeight="1"/>
    <row r="914" ht="14.25" hidden="1" customHeight="1"/>
    <row r="915" ht="14.25" hidden="1" customHeight="1"/>
    <row r="916" ht="14.25" hidden="1" customHeight="1"/>
    <row r="917" ht="14.25" hidden="1" customHeight="1"/>
    <row r="918" ht="14.25" hidden="1" customHeight="1"/>
    <row r="919" ht="14.25" hidden="1" customHeight="1"/>
    <row r="920" ht="14.25" hidden="1" customHeight="1"/>
    <row r="921" ht="14.25" hidden="1" customHeight="1"/>
    <row r="922" ht="14.25" hidden="1" customHeight="1"/>
    <row r="923" ht="14.25" hidden="1" customHeight="1"/>
    <row r="924" ht="14.25" hidden="1" customHeight="1"/>
    <row r="925" ht="14.25" hidden="1" customHeight="1"/>
    <row r="926" ht="14.25" hidden="1" customHeight="1"/>
    <row r="927" ht="14.25" hidden="1" customHeight="1"/>
    <row r="928" ht="14.25" hidden="1" customHeight="1"/>
    <row r="929" ht="14.25" hidden="1" customHeight="1"/>
    <row r="930" ht="14.25" hidden="1" customHeight="1"/>
    <row r="931" ht="14.25" hidden="1" customHeight="1"/>
    <row r="932" ht="14.25" hidden="1" customHeight="1"/>
    <row r="933" ht="14.25" hidden="1" customHeight="1"/>
    <row r="934" ht="14.25" hidden="1" customHeight="1"/>
    <row r="935" ht="14.25" hidden="1" customHeight="1"/>
    <row r="936" ht="14.25" hidden="1" customHeight="1"/>
    <row r="937" ht="14.25" hidden="1" customHeight="1"/>
    <row r="938" ht="14.25" hidden="1" customHeight="1"/>
    <row r="939" ht="14.25" hidden="1" customHeight="1"/>
    <row r="940" ht="14.25" hidden="1" customHeight="1"/>
    <row r="941" ht="14.25" hidden="1" customHeight="1"/>
    <row r="942" ht="14.25" hidden="1" customHeight="1"/>
    <row r="943" ht="14.25" hidden="1" customHeight="1"/>
    <row r="944" ht="14.25" hidden="1" customHeight="1"/>
    <row r="945" ht="14.25" hidden="1" customHeight="1"/>
    <row r="946" ht="14.25" hidden="1" customHeight="1"/>
    <row r="947" ht="14.25" hidden="1" customHeight="1"/>
    <row r="948" ht="14.25" hidden="1" customHeight="1"/>
    <row r="949" ht="14.25" hidden="1" customHeight="1"/>
    <row r="950" ht="14.25" hidden="1" customHeight="1"/>
    <row r="951" ht="14.25" hidden="1" customHeight="1"/>
    <row r="952" ht="14.25" hidden="1" customHeight="1"/>
    <row r="953" ht="14.25" hidden="1" customHeight="1"/>
    <row r="954" ht="14.25" hidden="1" customHeight="1"/>
    <row r="955" ht="14.25" hidden="1" customHeight="1"/>
    <row r="956" ht="14.25" hidden="1" customHeight="1"/>
    <row r="957" ht="14.25" hidden="1" customHeight="1"/>
    <row r="958" ht="14.25" hidden="1" customHeight="1"/>
    <row r="959" ht="14.25" hidden="1" customHeight="1"/>
    <row r="960" ht="14.25" hidden="1" customHeight="1"/>
    <row r="961" ht="14.25" hidden="1" customHeight="1"/>
    <row r="962" ht="14.25" hidden="1" customHeight="1"/>
    <row r="963" ht="14.25" hidden="1" customHeight="1"/>
    <row r="964" ht="14.25" hidden="1" customHeight="1"/>
    <row r="965" ht="14.25" hidden="1" customHeight="1"/>
    <row r="966" ht="14.25" hidden="1" customHeight="1"/>
    <row r="967" ht="14.25" hidden="1" customHeight="1"/>
    <row r="968" ht="14.25" hidden="1" customHeight="1"/>
    <row r="969" ht="14.25" hidden="1" customHeight="1"/>
    <row r="970" ht="14.25" hidden="1" customHeight="1"/>
    <row r="971" ht="14.25" hidden="1" customHeight="1"/>
    <row r="972" ht="14.25" hidden="1" customHeight="1"/>
    <row r="973" ht="14.25" hidden="1" customHeight="1"/>
    <row r="974" ht="14.25" hidden="1" customHeight="1"/>
    <row r="975" ht="14.25" hidden="1" customHeight="1"/>
    <row r="976" ht="14.25" hidden="1" customHeight="1"/>
    <row r="977" ht="14.25" hidden="1" customHeight="1"/>
    <row r="978" ht="14.25" hidden="1" customHeight="1"/>
    <row r="979" ht="14.25" hidden="1" customHeight="1"/>
    <row r="980" ht="14.25" hidden="1" customHeight="1"/>
    <row r="981" ht="14.25" hidden="1" customHeight="1"/>
    <row r="982" ht="14.25" hidden="1" customHeight="1"/>
    <row r="983" ht="14.25" hidden="1" customHeight="1"/>
    <row r="984" ht="14.25" hidden="1" customHeight="1"/>
    <row r="985" ht="14.25" hidden="1" customHeight="1"/>
    <row r="986" ht="14.25" hidden="1" customHeight="1"/>
    <row r="987" ht="14.25" hidden="1" customHeight="1"/>
    <row r="988" ht="14.25" hidden="1" customHeight="1"/>
    <row r="989" ht="14.25" hidden="1" customHeight="1"/>
    <row r="990" ht="14.25" hidden="1" customHeight="1"/>
    <row r="991" ht="14.25" hidden="1" customHeight="1"/>
    <row r="992" ht="14.25" hidden="1" customHeight="1"/>
    <row r="993" ht="14.25" hidden="1" customHeight="1"/>
    <row r="994" ht="14.25" hidden="1" customHeight="1"/>
    <row r="995" ht="14.25" hidden="1" customHeight="1"/>
  </sheetData>
  <autoFilter ref="B4:W4"/>
  <mergeCells count="1">
    <mergeCell ref="Y4:AJ4"/>
  </mergeCells>
  <conditionalFormatting sqref="AB2">
    <cfRule type="cellIs" dxfId="426" priority="6" operator="between">
      <formula>0.9</formula>
      <formula>0.99</formula>
    </cfRule>
  </conditionalFormatting>
  <conditionalFormatting sqref="AB2">
    <cfRule type="cellIs" dxfId="425" priority="7" operator="greaterThanOrEqual">
      <formula>1</formula>
    </cfRule>
  </conditionalFormatting>
  <conditionalFormatting sqref="AB2">
    <cfRule type="cellIs" dxfId="424" priority="8" operator="lessThanOrEqual">
      <formula>0.89</formula>
    </cfRule>
  </conditionalFormatting>
  <conditionalFormatting sqref="AB2">
    <cfRule type="cellIs" dxfId="423" priority="9" operator="greaterThanOrEqual">
      <formula>0.1574</formula>
    </cfRule>
  </conditionalFormatting>
  <conditionalFormatting sqref="AB2">
    <cfRule type="cellIs" dxfId="422" priority="10" operator="lessThanOrEqual">
      <formula>0.1374</formula>
    </cfRule>
  </conditionalFormatting>
  <conditionalFormatting sqref="Y6:AA6 AC6:AE6 AG6:AI6">
    <cfRule type="containsBlanks" dxfId="421" priority="11">
      <formula>LEN(TRIM(Y6))=0</formula>
    </cfRule>
  </conditionalFormatting>
  <conditionalFormatting sqref="AF6 AJ6:AJ7 AB6:AC6">
    <cfRule type="cellIs" dxfId="420" priority="12" operator="lessThanOrEqual">
      <formula>0.79</formula>
    </cfRule>
  </conditionalFormatting>
  <conditionalFormatting sqref="AF6 AJ6:AJ7 AB6:AC6">
    <cfRule type="cellIs" dxfId="419" priority="13" operator="greaterThanOrEqual">
      <formula>0.9</formula>
    </cfRule>
  </conditionalFormatting>
  <conditionalFormatting sqref="AF6 AJ6:AJ7 AB6:AC6">
    <cfRule type="cellIs" dxfId="418" priority="14" operator="between">
      <formula>0.8</formula>
      <formula>0.9</formula>
    </cfRule>
  </conditionalFormatting>
  <conditionalFormatting sqref="Y7:AC7 AE7:AJ7">
    <cfRule type="containsBlanks" dxfId="417" priority="15">
      <formula>LEN(TRIM(Y7))=0</formula>
    </cfRule>
  </conditionalFormatting>
  <conditionalFormatting sqref="Y8:AC8 AE8:AI8">
    <cfRule type="containsBlanks" dxfId="416" priority="16">
      <formula>LEN(TRIM(Y8))=0</formula>
    </cfRule>
  </conditionalFormatting>
  <conditionalFormatting sqref="AD8 AJ8:AJ9">
    <cfRule type="cellIs" dxfId="415" priority="17" operator="lessThanOrEqual">
      <formula>0.79</formula>
    </cfRule>
  </conditionalFormatting>
  <conditionalFormatting sqref="AD8 AJ8:AJ9">
    <cfRule type="cellIs" dxfId="414" priority="18" operator="greaterThanOrEqual">
      <formula>0.9</formula>
    </cfRule>
  </conditionalFormatting>
  <conditionalFormatting sqref="AD8 AJ8:AJ9">
    <cfRule type="cellIs" dxfId="413" priority="19" operator="between">
      <formula>0.8</formula>
      <formula>0.9</formula>
    </cfRule>
  </conditionalFormatting>
  <conditionalFormatting sqref="Y9:AC9 AE9:AI9">
    <cfRule type="containsBlanks" dxfId="412" priority="20">
      <formula>LEN(TRIM(Y9))=0</formula>
    </cfRule>
  </conditionalFormatting>
  <conditionalFormatting sqref="AD9 AJ9">
    <cfRule type="cellIs" dxfId="411" priority="21" operator="lessThanOrEqual">
      <formula>0.74</formula>
    </cfRule>
  </conditionalFormatting>
  <conditionalFormatting sqref="AD9 AJ9">
    <cfRule type="cellIs" dxfId="410" priority="22" operator="greaterThanOrEqual">
      <formula>0.8</formula>
    </cfRule>
  </conditionalFormatting>
  <conditionalFormatting sqref="AD9 AJ9">
    <cfRule type="cellIs" dxfId="409" priority="23" operator="between">
      <formula>0.75</formula>
      <formula>0.8</formula>
    </cfRule>
  </conditionalFormatting>
  <conditionalFormatting sqref="Y10:AJ10">
    <cfRule type="cellIs" dxfId="408" priority="24" operator="lessThanOrEqual">
      <formula>99%</formula>
    </cfRule>
  </conditionalFormatting>
  <conditionalFormatting sqref="Y10:AJ10">
    <cfRule type="cellIs" dxfId="407" priority="25" operator="greaterThanOrEqual">
      <formula>1</formula>
    </cfRule>
  </conditionalFormatting>
  <conditionalFormatting sqref="Y11:AI11">
    <cfRule type="containsBlanks" dxfId="406" priority="26">
      <formula>LEN(TRIM(Y11))=0</formula>
    </cfRule>
  </conditionalFormatting>
  <conditionalFormatting sqref="AJ11">
    <cfRule type="cellIs" dxfId="405" priority="27" operator="between">
      <formula>0.95</formula>
      <formula>0.99</formula>
    </cfRule>
  </conditionalFormatting>
  <conditionalFormatting sqref="AJ11">
    <cfRule type="cellIs" dxfId="404" priority="28" operator="lessThanOrEqual">
      <formula>0.94</formula>
    </cfRule>
  </conditionalFormatting>
  <conditionalFormatting sqref="AJ11">
    <cfRule type="cellIs" dxfId="403" priority="29" operator="greaterThanOrEqual">
      <formula>1</formula>
    </cfRule>
  </conditionalFormatting>
  <conditionalFormatting sqref="Y12:AC12 AE12:AI12">
    <cfRule type="containsBlanks" dxfId="402" priority="30">
      <formula>LEN(TRIM(Y12))=0</formula>
    </cfRule>
  </conditionalFormatting>
  <conditionalFormatting sqref="AD12 AJ12">
    <cfRule type="cellIs" dxfId="401" priority="31" operator="lessThanOrEqual">
      <formula>0.84</formula>
    </cfRule>
  </conditionalFormatting>
  <conditionalFormatting sqref="AD12 AJ12">
    <cfRule type="cellIs" dxfId="400" priority="32" operator="greaterThanOrEqual">
      <formula>0.9</formula>
    </cfRule>
  </conditionalFormatting>
  <conditionalFormatting sqref="AD12 AJ12">
    <cfRule type="cellIs" dxfId="399" priority="33" operator="between">
      <formula>0.85</formula>
      <formula>0.9</formula>
    </cfRule>
  </conditionalFormatting>
  <conditionalFormatting sqref="Y10:Z10 AF10 AD12:AD13 Y13:AC13 AE13:AJ13">
    <cfRule type="cellIs" dxfId="398" priority="34" operator="between">
      <formula>0.95</formula>
      <formula>0.99</formula>
    </cfRule>
  </conditionalFormatting>
  <conditionalFormatting sqref="Y10:Z10 AF10 AD12:AD13 Y13:AC13 AE13:AJ13">
    <cfRule type="cellIs" dxfId="397" priority="35" operator="lessThanOrEqual">
      <formula>94%</formula>
    </cfRule>
  </conditionalFormatting>
  <conditionalFormatting sqref="Y10:Z10 AF10 AD12:AD13 Y13:AC13 AE13:AJ13">
    <cfRule type="cellIs" dxfId="396" priority="36" operator="greaterThanOrEqual">
      <formula>100%</formula>
    </cfRule>
  </conditionalFormatting>
  <conditionalFormatting sqref="Y14:AJ14">
    <cfRule type="cellIs" dxfId="395" priority="37" operator="between">
      <formula>0.8</formula>
      <formula>0.84</formula>
    </cfRule>
  </conditionalFormatting>
  <conditionalFormatting sqref="Y14:AJ14">
    <cfRule type="cellIs" dxfId="394" priority="38" operator="between">
      <formula>0.01</formula>
      <formula>0.79</formula>
    </cfRule>
  </conditionalFormatting>
  <conditionalFormatting sqref="Y14:AJ14">
    <cfRule type="cellIs" dxfId="393" priority="39" operator="greaterThanOrEqual">
      <formula>0.85</formula>
    </cfRule>
  </conditionalFormatting>
  <conditionalFormatting sqref="Y14:AJ14">
    <cfRule type="containsBlanks" dxfId="392" priority="40">
      <formula>LEN(TRIM(Y14))=0</formula>
    </cfRule>
  </conditionalFormatting>
  <conditionalFormatting sqref="Y15:AI15">
    <cfRule type="containsBlanks" dxfId="391" priority="41">
      <formula>LEN(TRIM(Y15))=0</formula>
    </cfRule>
  </conditionalFormatting>
  <conditionalFormatting sqref="AJ15">
    <cfRule type="cellIs" dxfId="390" priority="42" operator="lessThanOrEqual">
      <formula>0.79</formula>
    </cfRule>
  </conditionalFormatting>
  <conditionalFormatting sqref="AJ15">
    <cfRule type="cellIs" dxfId="389" priority="43" operator="greaterThanOrEqual">
      <formula>0.85</formula>
    </cfRule>
  </conditionalFormatting>
  <conditionalFormatting sqref="AJ15">
    <cfRule type="cellIs" dxfId="388" priority="44" operator="between">
      <formula>0.8</formula>
      <formula>0.84</formula>
    </cfRule>
  </conditionalFormatting>
  <conditionalFormatting sqref="Y16:AI16">
    <cfRule type="containsBlanks" dxfId="387" priority="45">
      <formula>LEN(TRIM(Y16))=0</formula>
    </cfRule>
  </conditionalFormatting>
  <conditionalFormatting sqref="AJ16">
    <cfRule type="cellIs" dxfId="386" priority="46" operator="lessThanOrEqual">
      <formula>0.94</formula>
    </cfRule>
  </conditionalFormatting>
  <conditionalFormatting sqref="AJ16">
    <cfRule type="cellIs" dxfId="385" priority="47" operator="greaterThanOrEqual">
      <formula>1</formula>
    </cfRule>
  </conditionalFormatting>
  <conditionalFormatting sqref="AJ16">
    <cfRule type="cellIs" dxfId="384" priority="48" operator="between">
      <formula>0.95</formula>
      <formula>0.99</formula>
    </cfRule>
  </conditionalFormatting>
  <conditionalFormatting sqref="Y17:AI17">
    <cfRule type="containsBlanks" dxfId="383" priority="49">
      <formula>LEN(TRIM(Y17))=0</formula>
    </cfRule>
  </conditionalFormatting>
  <conditionalFormatting sqref="AJ17">
    <cfRule type="cellIs" dxfId="382" priority="50" operator="lessThanOrEqual">
      <formula>0.94</formula>
    </cfRule>
  </conditionalFormatting>
  <conditionalFormatting sqref="AJ17">
    <cfRule type="cellIs" dxfId="381" priority="51" operator="greaterThanOrEqual">
      <formula>1</formula>
    </cfRule>
  </conditionalFormatting>
  <conditionalFormatting sqref="AJ17">
    <cfRule type="cellIs" dxfId="380" priority="52" operator="between">
      <formula>0.95</formula>
      <formula>0.99</formula>
    </cfRule>
  </conditionalFormatting>
  <conditionalFormatting sqref="Y18:AC18 AE18:AJ18">
    <cfRule type="containsBlanks" dxfId="379" priority="53">
      <formula>LEN(TRIM(Y18))=0</formula>
    </cfRule>
  </conditionalFormatting>
  <conditionalFormatting sqref="AD18 AJ18">
    <cfRule type="cellIs" dxfId="378" priority="54" operator="lessThanOrEqual">
      <formula>0.89</formula>
    </cfRule>
  </conditionalFormatting>
  <conditionalFormatting sqref="AD18 AJ18">
    <cfRule type="cellIs" dxfId="377" priority="55" operator="greaterThanOrEqual">
      <formula>1</formula>
    </cfRule>
  </conditionalFormatting>
  <conditionalFormatting sqref="AD18 AJ18">
    <cfRule type="cellIs" dxfId="376" priority="56" operator="between">
      <formula>0.9</formula>
      <formula>0.99</formula>
    </cfRule>
  </conditionalFormatting>
  <conditionalFormatting sqref="Y19:AI19">
    <cfRule type="containsBlanks" dxfId="375" priority="57">
      <formula>LEN(TRIM(Y19))=0</formula>
    </cfRule>
  </conditionalFormatting>
  <conditionalFormatting sqref="AA19 AD19:AD20 AG19 AJ19:AJ20">
    <cfRule type="cellIs" dxfId="374" priority="58" operator="lessThanOrEqual">
      <formula>0.71</formula>
    </cfRule>
  </conditionalFormatting>
  <conditionalFormatting sqref="AA19 AD19:AD20 AG19 AJ19:AJ20">
    <cfRule type="cellIs" dxfId="373" priority="59" operator="greaterThanOrEqual">
      <formula>0.8</formula>
    </cfRule>
  </conditionalFormatting>
  <conditionalFormatting sqref="AA19 AD19:AD20 AG19 AJ19:AJ20">
    <cfRule type="cellIs" dxfId="372" priority="60" operator="between">
      <formula>0.72</formula>
      <formula>0.79</formula>
    </cfRule>
  </conditionalFormatting>
  <conditionalFormatting sqref="Y20:AC20 AE20:AI20">
    <cfRule type="containsBlanks" dxfId="371" priority="61">
      <formula>LEN(TRIM(Y20))=0</formula>
    </cfRule>
  </conditionalFormatting>
  <conditionalFormatting sqref="AD20 AJ20">
    <cfRule type="cellIs" dxfId="370" priority="62" operator="lessThanOrEqual">
      <formula>0.09</formula>
    </cfRule>
  </conditionalFormatting>
  <conditionalFormatting sqref="AD20 AJ20">
    <cfRule type="cellIs" dxfId="369" priority="63" operator="greaterThanOrEqual">
      <formula>0.15</formula>
    </cfRule>
  </conditionalFormatting>
  <conditionalFormatting sqref="AD20 AJ20">
    <cfRule type="cellIs" dxfId="368" priority="64" operator="between">
      <formula>0.1</formula>
      <formula>0.14</formula>
    </cfRule>
  </conditionalFormatting>
  <conditionalFormatting sqref="AB2">
    <cfRule type="containsBlanks" dxfId="367" priority="65">
      <formula>LEN(TRIM(AB2))=0</formula>
    </cfRule>
  </conditionalFormatting>
  <conditionalFormatting sqref="AF6 AJ6:AJ7 AB6:AC6">
    <cfRule type="containsBlanks" dxfId="366" priority="66">
      <formula>LEN(TRIM(AB6))=0</formula>
    </cfRule>
  </conditionalFormatting>
  <conditionalFormatting sqref="AF6:AF7 AD7 AJ7">
    <cfRule type="cellIs" dxfId="365" priority="67" operator="greaterThan">
      <formula>"51%"</formula>
    </cfRule>
  </conditionalFormatting>
  <conditionalFormatting sqref="AD8 AJ8:AJ9">
    <cfRule type="containsBlanks" dxfId="364" priority="68">
      <formula>LEN(TRIM(AD8))=0</formula>
    </cfRule>
  </conditionalFormatting>
  <conditionalFormatting sqref="AD9 AJ9">
    <cfRule type="containsBlanks" dxfId="363" priority="69">
      <formula>LEN(TRIM(AD9))=0</formula>
    </cfRule>
  </conditionalFormatting>
  <conditionalFormatting sqref="Y10:AJ10">
    <cfRule type="containsBlanks" dxfId="362" priority="70">
      <formula>LEN(TRIM(Y10))=0</formula>
    </cfRule>
  </conditionalFormatting>
  <conditionalFormatting sqref="AJ11">
    <cfRule type="containsBlanks" dxfId="361" priority="71">
      <formula>LEN(TRIM(AJ11))=0</formula>
    </cfRule>
  </conditionalFormatting>
  <conditionalFormatting sqref="AD12 AJ12">
    <cfRule type="containsBlanks" dxfId="360" priority="72">
      <formula>LEN(TRIM(AD12))=0</formula>
    </cfRule>
  </conditionalFormatting>
  <conditionalFormatting sqref="Y10:Z10 AF10 AD12:AD13 Y13:AC13 AE13:AJ13">
    <cfRule type="containsBlanks" dxfId="359" priority="73">
      <formula>LEN(TRIM(Y10))=0</formula>
    </cfRule>
  </conditionalFormatting>
  <conditionalFormatting sqref="AJ15">
    <cfRule type="containsBlanks" dxfId="358" priority="74">
      <formula>LEN(TRIM(AJ15))=0</formula>
    </cfRule>
  </conditionalFormatting>
  <conditionalFormatting sqref="AJ16">
    <cfRule type="containsBlanks" dxfId="357" priority="75">
      <formula>LEN(TRIM(AJ16))=0</formula>
    </cfRule>
  </conditionalFormatting>
  <conditionalFormatting sqref="AJ17">
    <cfRule type="containsBlanks" dxfId="356" priority="76">
      <formula>LEN(TRIM(AJ17))=0</formula>
    </cfRule>
  </conditionalFormatting>
  <conditionalFormatting sqref="AD18 AJ18">
    <cfRule type="containsBlanks" dxfId="355" priority="77">
      <formula>LEN(TRIM(AD18))=0</formula>
    </cfRule>
  </conditionalFormatting>
  <conditionalFormatting sqref="AA19 AD19:AD20 AG19 AJ19:AJ20">
    <cfRule type="containsBlanks" dxfId="354" priority="78">
      <formula>LEN(TRIM(AA19))=0</formula>
    </cfRule>
  </conditionalFormatting>
  <conditionalFormatting sqref="AD20 AJ20">
    <cfRule type="containsBlanks" dxfId="353" priority="79">
      <formula>LEN(TRIM(AD20))=0</formula>
    </cfRule>
  </conditionalFormatting>
  <conditionalFormatting sqref="AF6:AF7 AD7 AJ7">
    <cfRule type="cellIs" dxfId="352" priority="80" operator="lessThanOrEqual">
      <formula>0.05</formula>
    </cfRule>
  </conditionalFormatting>
  <conditionalFormatting sqref="AB6">
    <cfRule type="containsBlanks" dxfId="351" priority="5">
      <formula>LEN(TRIM(AB6))=0</formula>
    </cfRule>
  </conditionalFormatting>
  <conditionalFormatting sqref="AG10">
    <cfRule type="cellIs" dxfId="350" priority="1" operator="between">
      <formula>0.95</formula>
      <formula>0.99</formula>
    </cfRule>
  </conditionalFormatting>
  <conditionalFormatting sqref="AG10">
    <cfRule type="cellIs" dxfId="349" priority="2" operator="lessThanOrEqual">
      <formula>94%</formula>
    </cfRule>
  </conditionalFormatting>
  <conditionalFormatting sqref="AG10">
    <cfRule type="cellIs" dxfId="348" priority="3" operator="greaterThanOrEqual">
      <formula>100%</formula>
    </cfRule>
  </conditionalFormatting>
  <conditionalFormatting sqref="AG10">
    <cfRule type="containsBlanks" dxfId="347" priority="4">
      <formula>LEN(TRIM(AG10))=0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BH998"/>
  <sheetViews>
    <sheetView showGridLines="0" topLeftCell="G1" workbookViewId="0">
      <pane ySplit="5" topLeftCell="A23" activePane="bottomLeft" state="frozen"/>
      <selection pane="bottomLeft" activeCell="Q23" sqref="Q23"/>
    </sheetView>
  </sheetViews>
  <sheetFormatPr baseColWidth="10" defaultColWidth="14.375" defaultRowHeight="15" customHeight="1"/>
  <cols>
    <col min="1" max="1" width="1.875" customWidth="1"/>
    <col min="2" max="2" width="15.25" customWidth="1"/>
    <col min="3" max="3" width="20.25" customWidth="1"/>
    <col min="4" max="5" width="41.875" hidden="1" customWidth="1"/>
    <col min="6" max="6" width="33.625" hidden="1" customWidth="1"/>
    <col min="7" max="7" width="41.875" customWidth="1"/>
    <col min="8" max="8" width="34.375" hidden="1" customWidth="1"/>
    <col min="9" max="9" width="15.75" hidden="1" customWidth="1"/>
    <col min="10" max="10" width="28.25" hidden="1" customWidth="1"/>
    <col min="11" max="11" width="19.375" hidden="1" customWidth="1"/>
    <col min="12" max="12" width="29" hidden="1" customWidth="1"/>
    <col min="13" max="13" width="37" hidden="1" customWidth="1"/>
    <col min="14" max="16" width="39.125" hidden="1" customWidth="1"/>
    <col min="17" max="17" width="39.125" customWidth="1"/>
    <col min="18" max="18" width="22.37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625" customWidth="1"/>
    <col min="24" max="24" width="1.625" customWidth="1"/>
    <col min="25" max="36" width="20.75" customWidth="1"/>
    <col min="37" max="37" width="2.375" customWidth="1"/>
    <col min="38" max="38" width="25.25" customWidth="1"/>
    <col min="39" max="39" width="2.375" customWidth="1"/>
    <col min="40" max="40" width="25.25" customWidth="1"/>
    <col min="41" max="41" width="5.625" customWidth="1"/>
    <col min="42" max="60" width="5.625" hidden="1" customWidth="1"/>
  </cols>
  <sheetData>
    <row r="1" spans="1:60" ht="19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144"/>
      <c r="AM1" s="77"/>
      <c r="AN1" s="144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1:60" ht="62.25" customHeight="1">
      <c r="A2" s="77"/>
      <c r="B2" s="145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8"/>
      <c r="X2" s="77"/>
      <c r="Y2" s="83"/>
      <c r="Z2" s="146" t="s">
        <v>63</v>
      </c>
      <c r="AA2" s="44"/>
      <c r="AB2" s="147"/>
      <c r="AC2" s="146" t="s">
        <v>64</v>
      </c>
      <c r="AD2" s="146"/>
      <c r="AE2" s="88"/>
      <c r="AF2" s="146" t="s">
        <v>65</v>
      </c>
      <c r="AG2" s="146"/>
      <c r="AH2" s="146"/>
      <c r="AI2" s="89"/>
      <c r="AJ2" s="146" t="s">
        <v>66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18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148"/>
      <c r="AM3" s="77"/>
      <c r="AN3" s="148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</row>
    <row r="4" spans="1:60" ht="36" customHeight="1">
      <c r="A4" s="77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77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149"/>
      <c r="AL4" s="150" t="s">
        <v>90</v>
      </c>
      <c r="AM4" s="151"/>
      <c r="AN4" s="150" t="s">
        <v>232</v>
      </c>
      <c r="AO4" s="152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</row>
    <row r="5" spans="1:60" ht="19.5" customHeight="1">
      <c r="A5" s="7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77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149"/>
      <c r="AL5" s="153"/>
      <c r="AM5" s="151"/>
      <c r="AN5" s="153"/>
      <c r="AO5" s="152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</row>
    <row r="6" spans="1:60" ht="150" customHeight="1">
      <c r="A6" s="77"/>
      <c r="B6" s="99">
        <v>1</v>
      </c>
      <c r="C6" s="100" t="s">
        <v>233</v>
      </c>
      <c r="D6" s="101" t="s">
        <v>234</v>
      </c>
      <c r="E6" s="101" t="s">
        <v>235</v>
      </c>
      <c r="F6" s="100" t="s">
        <v>134</v>
      </c>
      <c r="G6" s="102" t="s">
        <v>236</v>
      </c>
      <c r="H6" s="102" t="s">
        <v>109</v>
      </c>
      <c r="I6" s="100" t="s">
        <v>28</v>
      </c>
      <c r="J6" s="154" t="s">
        <v>237</v>
      </c>
      <c r="K6" s="100" t="s">
        <v>238</v>
      </c>
      <c r="L6" s="100" t="s">
        <v>239</v>
      </c>
      <c r="M6" s="100" t="s">
        <v>240</v>
      </c>
      <c r="N6" s="100" t="s">
        <v>241</v>
      </c>
      <c r="O6" s="100" t="s">
        <v>115</v>
      </c>
      <c r="P6" s="100" t="s">
        <v>242</v>
      </c>
      <c r="Q6" s="100" t="s">
        <v>243</v>
      </c>
      <c r="R6" s="104">
        <v>1</v>
      </c>
      <c r="S6" s="105">
        <v>0.8</v>
      </c>
      <c r="T6" s="100" t="s">
        <v>119</v>
      </c>
      <c r="U6" s="105">
        <v>0.8</v>
      </c>
      <c r="V6" s="105">
        <v>1</v>
      </c>
      <c r="W6" s="100" t="s">
        <v>244</v>
      </c>
      <c r="X6" s="77"/>
      <c r="Y6" s="155"/>
      <c r="Z6" s="155"/>
      <c r="AA6" s="147">
        <v>1</v>
      </c>
      <c r="AB6" s="155"/>
      <c r="AC6" s="155"/>
      <c r="AD6" s="156">
        <v>1</v>
      </c>
      <c r="AE6" s="155"/>
      <c r="AF6" s="155"/>
      <c r="AG6" s="156">
        <v>1</v>
      </c>
      <c r="AH6" s="155"/>
      <c r="AI6" s="155"/>
      <c r="AJ6" s="156"/>
      <c r="AK6" s="77"/>
      <c r="AL6" s="108">
        <f>AVERAGE(AA6,AD6,AG6,AJ6)</f>
        <v>1</v>
      </c>
      <c r="AM6" s="77"/>
      <c r="AN6" s="108">
        <f>+AL6/R6</f>
        <v>1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</row>
    <row r="7" spans="1:60" ht="103.5" customHeight="1">
      <c r="A7" s="77"/>
      <c r="B7" s="99">
        <v>2</v>
      </c>
      <c r="C7" s="100" t="s">
        <v>233</v>
      </c>
      <c r="D7" s="101" t="s">
        <v>234</v>
      </c>
      <c r="E7" s="101" t="s">
        <v>245</v>
      </c>
      <c r="F7" s="100" t="s">
        <v>134</v>
      </c>
      <c r="G7" s="102" t="s">
        <v>246</v>
      </c>
      <c r="H7" s="102" t="s">
        <v>109</v>
      </c>
      <c r="I7" s="100" t="s">
        <v>247</v>
      </c>
      <c r="J7" s="154" t="s">
        <v>248</v>
      </c>
      <c r="K7" s="100" t="s">
        <v>238</v>
      </c>
      <c r="L7" s="100" t="s">
        <v>249</v>
      </c>
      <c r="M7" s="100" t="s">
        <v>240</v>
      </c>
      <c r="N7" s="100" t="s">
        <v>250</v>
      </c>
      <c r="O7" s="100" t="s">
        <v>115</v>
      </c>
      <c r="P7" s="100" t="s">
        <v>251</v>
      </c>
      <c r="Q7" s="100" t="s">
        <v>252</v>
      </c>
      <c r="R7" s="104">
        <v>0.05</v>
      </c>
      <c r="S7" s="100">
        <v>5</v>
      </c>
      <c r="T7" s="100" t="s">
        <v>119</v>
      </c>
      <c r="U7" s="105">
        <v>0</v>
      </c>
      <c r="V7" s="105">
        <v>0.05</v>
      </c>
      <c r="W7" s="100" t="s">
        <v>253</v>
      </c>
      <c r="X7" s="77"/>
      <c r="Y7" s="155"/>
      <c r="Z7" s="155"/>
      <c r="AA7" s="155"/>
      <c r="AB7" s="157"/>
      <c r="AC7" s="155"/>
      <c r="AD7" s="155"/>
      <c r="AE7" s="155"/>
      <c r="AF7" s="155"/>
      <c r="AG7" s="155"/>
      <c r="AH7" s="155"/>
      <c r="AI7" s="155"/>
      <c r="AJ7" s="155"/>
      <c r="AK7" s="77"/>
      <c r="AL7" s="108">
        <f>AB7</f>
        <v>0</v>
      </c>
      <c r="AM7" s="77"/>
      <c r="AN7" s="108">
        <v>1</v>
      </c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</row>
    <row r="8" spans="1:60" ht="75" customHeight="1">
      <c r="A8" s="77"/>
      <c r="B8" s="99">
        <v>3</v>
      </c>
      <c r="C8" s="100" t="s">
        <v>233</v>
      </c>
      <c r="D8" s="101" t="s">
        <v>234</v>
      </c>
      <c r="E8" s="101" t="s">
        <v>245</v>
      </c>
      <c r="F8" s="100" t="s">
        <v>134</v>
      </c>
      <c r="G8" s="102" t="s">
        <v>254</v>
      </c>
      <c r="H8" s="102" t="s">
        <v>109</v>
      </c>
      <c r="I8" s="100" t="s">
        <v>3</v>
      </c>
      <c r="J8" s="154" t="s">
        <v>255</v>
      </c>
      <c r="K8" s="100" t="s">
        <v>238</v>
      </c>
      <c r="L8" s="100" t="s">
        <v>256</v>
      </c>
      <c r="M8" s="100" t="s">
        <v>240</v>
      </c>
      <c r="N8" s="100" t="s">
        <v>257</v>
      </c>
      <c r="O8" s="100" t="s">
        <v>115</v>
      </c>
      <c r="P8" s="100" t="s">
        <v>258</v>
      </c>
      <c r="Q8" s="100" t="s">
        <v>243</v>
      </c>
      <c r="R8" s="104">
        <v>1</v>
      </c>
      <c r="S8" s="105">
        <v>0.8</v>
      </c>
      <c r="T8" s="100" t="s">
        <v>119</v>
      </c>
      <c r="U8" s="105">
        <v>0.8</v>
      </c>
      <c r="V8" s="105">
        <v>1</v>
      </c>
      <c r="W8" s="100" t="s">
        <v>259</v>
      </c>
      <c r="X8" s="77"/>
      <c r="Y8" s="155"/>
      <c r="Z8" s="155"/>
      <c r="AA8" s="147">
        <v>1</v>
      </c>
      <c r="AB8" s="155"/>
      <c r="AC8" s="155"/>
      <c r="AD8" s="158">
        <v>1</v>
      </c>
      <c r="AE8" s="155"/>
      <c r="AF8" s="155"/>
      <c r="AG8" s="156">
        <v>1</v>
      </c>
      <c r="AH8" s="155"/>
      <c r="AI8" s="155"/>
      <c r="AJ8" s="156"/>
      <c r="AK8" s="77"/>
      <c r="AL8" s="108">
        <f t="shared" ref="AL8:AL13" si="0">AVERAGE(Y8:AJ8)</f>
        <v>1</v>
      </c>
      <c r="AM8" s="77"/>
      <c r="AN8" s="108">
        <f>AL8/R8</f>
        <v>1</v>
      </c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</row>
    <row r="9" spans="1:60" ht="75" customHeight="1">
      <c r="A9" s="77"/>
      <c r="B9" s="99">
        <v>4</v>
      </c>
      <c r="C9" s="100" t="s">
        <v>233</v>
      </c>
      <c r="D9" s="101" t="s">
        <v>234</v>
      </c>
      <c r="E9" s="101" t="s">
        <v>260</v>
      </c>
      <c r="F9" s="100" t="s">
        <v>134</v>
      </c>
      <c r="G9" s="102" t="s">
        <v>261</v>
      </c>
      <c r="H9" s="102" t="s">
        <v>109</v>
      </c>
      <c r="I9" s="100" t="s">
        <v>3</v>
      </c>
      <c r="J9" s="154" t="s">
        <v>262</v>
      </c>
      <c r="K9" s="100" t="s">
        <v>238</v>
      </c>
      <c r="L9" s="100" t="s">
        <v>263</v>
      </c>
      <c r="M9" s="100" t="s">
        <v>240</v>
      </c>
      <c r="N9" s="100" t="s">
        <v>264</v>
      </c>
      <c r="O9" s="100" t="s">
        <v>115</v>
      </c>
      <c r="P9" s="100" t="s">
        <v>242</v>
      </c>
      <c r="Q9" s="100" t="s">
        <v>243</v>
      </c>
      <c r="R9" s="104">
        <v>1</v>
      </c>
      <c r="S9" s="105">
        <v>0.8</v>
      </c>
      <c r="T9" s="100" t="s">
        <v>119</v>
      </c>
      <c r="U9" s="105">
        <v>0.8</v>
      </c>
      <c r="V9" s="105">
        <v>1</v>
      </c>
      <c r="W9" s="100" t="s">
        <v>265</v>
      </c>
      <c r="X9" s="77"/>
      <c r="Y9" s="155"/>
      <c r="Z9" s="155"/>
      <c r="AA9" s="147">
        <v>1</v>
      </c>
      <c r="AB9" s="155"/>
      <c r="AC9" s="155"/>
      <c r="AD9" s="158">
        <v>1</v>
      </c>
      <c r="AE9" s="155"/>
      <c r="AF9" s="155"/>
      <c r="AG9" s="156">
        <v>1</v>
      </c>
      <c r="AH9" s="155"/>
      <c r="AI9" s="155"/>
      <c r="AJ9" s="156"/>
      <c r="AK9" s="77"/>
      <c r="AL9" s="108">
        <f t="shared" si="0"/>
        <v>1</v>
      </c>
      <c r="AM9" s="77"/>
      <c r="AN9" s="108">
        <f t="shared" ref="AN9:AN12" si="1">+AL9/R9</f>
        <v>1</v>
      </c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</row>
    <row r="10" spans="1:60" ht="80.25" customHeight="1">
      <c r="A10" s="77"/>
      <c r="B10" s="99">
        <v>5</v>
      </c>
      <c r="C10" s="100" t="s">
        <v>233</v>
      </c>
      <c r="D10" s="101" t="s">
        <v>234</v>
      </c>
      <c r="E10" s="101" t="s">
        <v>245</v>
      </c>
      <c r="F10" s="100" t="s">
        <v>134</v>
      </c>
      <c r="G10" s="102" t="s">
        <v>266</v>
      </c>
      <c r="H10" s="102" t="s">
        <v>109</v>
      </c>
      <c r="I10" s="100" t="s">
        <v>28</v>
      </c>
      <c r="J10" s="154" t="s">
        <v>267</v>
      </c>
      <c r="K10" s="100" t="s">
        <v>238</v>
      </c>
      <c r="L10" s="100" t="s">
        <v>239</v>
      </c>
      <c r="M10" s="100" t="s">
        <v>240</v>
      </c>
      <c r="N10" s="100" t="s">
        <v>268</v>
      </c>
      <c r="O10" s="100" t="s">
        <v>115</v>
      </c>
      <c r="P10" s="100" t="s">
        <v>242</v>
      </c>
      <c r="Q10" s="100" t="s">
        <v>243</v>
      </c>
      <c r="R10" s="104">
        <v>1</v>
      </c>
      <c r="S10" s="105">
        <v>0.8</v>
      </c>
      <c r="T10" s="100" t="s">
        <v>119</v>
      </c>
      <c r="U10" s="105">
        <v>0.8</v>
      </c>
      <c r="V10" s="105">
        <v>1</v>
      </c>
      <c r="W10" s="100" t="s">
        <v>265</v>
      </c>
      <c r="X10" s="77"/>
      <c r="Y10" s="155"/>
      <c r="Z10" s="155"/>
      <c r="AA10" s="147">
        <v>1</v>
      </c>
      <c r="AB10" s="155"/>
      <c r="AC10" s="155"/>
      <c r="AD10" s="158">
        <v>1</v>
      </c>
      <c r="AE10" s="155"/>
      <c r="AF10" s="155"/>
      <c r="AG10" s="156">
        <v>1</v>
      </c>
      <c r="AH10" s="155"/>
      <c r="AI10" s="155"/>
      <c r="AJ10" s="156"/>
      <c r="AK10" s="77"/>
      <c r="AL10" s="108">
        <f t="shared" si="0"/>
        <v>1</v>
      </c>
      <c r="AM10" s="77"/>
      <c r="AN10" s="108">
        <f t="shared" si="1"/>
        <v>1</v>
      </c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</row>
    <row r="11" spans="1:60" ht="91.5" customHeight="1">
      <c r="A11" s="77"/>
      <c r="B11" s="99">
        <v>6</v>
      </c>
      <c r="C11" s="100" t="s">
        <v>233</v>
      </c>
      <c r="D11" s="101" t="s">
        <v>234</v>
      </c>
      <c r="E11" s="101" t="s">
        <v>245</v>
      </c>
      <c r="F11" s="100" t="s">
        <v>134</v>
      </c>
      <c r="G11" s="102" t="s">
        <v>269</v>
      </c>
      <c r="H11" s="102" t="s">
        <v>109</v>
      </c>
      <c r="I11" s="100" t="s">
        <v>3</v>
      </c>
      <c r="J11" s="154" t="s">
        <v>270</v>
      </c>
      <c r="K11" s="100" t="s">
        <v>238</v>
      </c>
      <c r="L11" s="100" t="s">
        <v>249</v>
      </c>
      <c r="M11" s="100" t="s">
        <v>240</v>
      </c>
      <c r="N11" s="100" t="s">
        <v>271</v>
      </c>
      <c r="O11" s="100" t="s">
        <v>115</v>
      </c>
      <c r="P11" s="100" t="s">
        <v>272</v>
      </c>
      <c r="Q11" s="100" t="s">
        <v>243</v>
      </c>
      <c r="R11" s="104">
        <v>1</v>
      </c>
      <c r="S11" s="105">
        <v>0.8</v>
      </c>
      <c r="T11" s="100" t="s">
        <v>119</v>
      </c>
      <c r="U11" s="105">
        <v>0.8</v>
      </c>
      <c r="V11" s="105">
        <v>1</v>
      </c>
      <c r="W11" s="100" t="s">
        <v>253</v>
      </c>
      <c r="X11" s="77"/>
      <c r="Y11" s="155"/>
      <c r="Z11" s="155"/>
      <c r="AA11" s="147">
        <v>1</v>
      </c>
      <c r="AB11" s="155"/>
      <c r="AC11" s="155"/>
      <c r="AD11" s="158">
        <v>1</v>
      </c>
      <c r="AE11" s="155"/>
      <c r="AF11" s="155"/>
      <c r="AG11" s="156">
        <v>1</v>
      </c>
      <c r="AH11" s="155"/>
      <c r="AI11" s="155"/>
      <c r="AJ11" s="156"/>
      <c r="AK11" s="77"/>
      <c r="AL11" s="108">
        <f t="shared" si="0"/>
        <v>1</v>
      </c>
      <c r="AM11" s="77"/>
      <c r="AN11" s="108">
        <f t="shared" si="1"/>
        <v>1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1:60" ht="75" customHeight="1">
      <c r="A12" s="77"/>
      <c r="B12" s="99">
        <v>7</v>
      </c>
      <c r="C12" s="100" t="s">
        <v>233</v>
      </c>
      <c r="D12" s="101" t="s">
        <v>234</v>
      </c>
      <c r="E12" s="101" t="s">
        <v>245</v>
      </c>
      <c r="F12" s="100" t="s">
        <v>134</v>
      </c>
      <c r="G12" s="102" t="s">
        <v>273</v>
      </c>
      <c r="H12" s="102" t="s">
        <v>109</v>
      </c>
      <c r="I12" s="100" t="s">
        <v>28</v>
      </c>
      <c r="J12" s="154" t="s">
        <v>274</v>
      </c>
      <c r="K12" s="100" t="s">
        <v>238</v>
      </c>
      <c r="L12" s="100" t="s">
        <v>256</v>
      </c>
      <c r="M12" s="100" t="s">
        <v>240</v>
      </c>
      <c r="N12" s="100" t="s">
        <v>275</v>
      </c>
      <c r="O12" s="100" t="s">
        <v>115</v>
      </c>
      <c r="P12" s="100" t="s">
        <v>276</v>
      </c>
      <c r="Q12" s="100" t="s">
        <v>131</v>
      </c>
      <c r="R12" s="104">
        <v>1</v>
      </c>
      <c r="S12" s="105">
        <v>0.8</v>
      </c>
      <c r="T12" s="100" t="s">
        <v>119</v>
      </c>
      <c r="U12" s="105">
        <v>0.8</v>
      </c>
      <c r="V12" s="105">
        <v>1</v>
      </c>
      <c r="W12" s="100" t="s">
        <v>259</v>
      </c>
      <c r="X12" s="77"/>
      <c r="Y12" s="155"/>
      <c r="Z12" s="155"/>
      <c r="AA12" s="147"/>
      <c r="AB12" s="155"/>
      <c r="AC12" s="155"/>
      <c r="AD12" s="159">
        <v>0</v>
      </c>
      <c r="AE12" s="155"/>
      <c r="AF12" s="155"/>
      <c r="AG12" s="147"/>
      <c r="AH12" s="155"/>
      <c r="AI12" s="155"/>
      <c r="AJ12" s="156"/>
      <c r="AK12" s="77"/>
      <c r="AL12" s="108">
        <f t="shared" si="0"/>
        <v>0</v>
      </c>
      <c r="AM12" s="77"/>
      <c r="AN12" s="108">
        <f t="shared" si="1"/>
        <v>0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</row>
    <row r="13" spans="1:60" ht="75" customHeight="1">
      <c r="A13" s="77"/>
      <c r="B13" s="99">
        <v>8</v>
      </c>
      <c r="C13" s="100" t="s">
        <v>233</v>
      </c>
      <c r="D13" s="101" t="s">
        <v>234</v>
      </c>
      <c r="E13" s="101" t="s">
        <v>277</v>
      </c>
      <c r="F13" s="100" t="s">
        <v>134</v>
      </c>
      <c r="G13" s="102" t="s">
        <v>278</v>
      </c>
      <c r="H13" s="102" t="s">
        <v>109</v>
      </c>
      <c r="I13" s="100" t="s">
        <v>28</v>
      </c>
      <c r="J13" s="154" t="s">
        <v>279</v>
      </c>
      <c r="K13" s="100" t="s">
        <v>238</v>
      </c>
      <c r="L13" s="100" t="s">
        <v>256</v>
      </c>
      <c r="M13" s="100" t="s">
        <v>240</v>
      </c>
      <c r="N13" s="100" t="s">
        <v>280</v>
      </c>
      <c r="O13" s="100" t="s">
        <v>115</v>
      </c>
      <c r="P13" s="100" t="s">
        <v>258</v>
      </c>
      <c r="Q13" s="100" t="s">
        <v>131</v>
      </c>
      <c r="R13" s="104">
        <v>1</v>
      </c>
      <c r="S13" s="105">
        <v>0.8</v>
      </c>
      <c r="T13" s="100" t="s">
        <v>119</v>
      </c>
      <c r="U13" s="105">
        <v>0.8</v>
      </c>
      <c r="V13" s="105">
        <v>1</v>
      </c>
      <c r="W13" s="100" t="s">
        <v>259</v>
      </c>
      <c r="X13" s="77"/>
      <c r="Y13" s="155"/>
      <c r="Z13" s="155"/>
      <c r="AA13" s="147"/>
      <c r="AB13" s="155"/>
      <c r="AC13" s="155"/>
      <c r="AD13" s="158">
        <v>1</v>
      </c>
      <c r="AE13" s="155"/>
      <c r="AF13" s="155"/>
      <c r="AG13" s="147"/>
      <c r="AH13" s="155"/>
      <c r="AI13" s="155"/>
      <c r="AJ13" s="156"/>
      <c r="AK13" s="77"/>
      <c r="AL13" s="108">
        <f t="shared" si="0"/>
        <v>1</v>
      </c>
      <c r="AM13" s="77"/>
      <c r="AN13" s="108">
        <f>AL13/R13</f>
        <v>1</v>
      </c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60" ht="150" customHeight="1">
      <c r="A14" s="77"/>
      <c r="B14" s="99">
        <v>9</v>
      </c>
      <c r="C14" s="100" t="s">
        <v>233</v>
      </c>
      <c r="D14" s="101" t="s">
        <v>234</v>
      </c>
      <c r="E14" s="101" t="s">
        <v>281</v>
      </c>
      <c r="F14" s="100" t="s">
        <v>282</v>
      </c>
      <c r="G14" s="102" t="s">
        <v>283</v>
      </c>
      <c r="H14" s="102" t="s">
        <v>109</v>
      </c>
      <c r="I14" s="100" t="s">
        <v>3</v>
      </c>
      <c r="J14" s="154" t="s">
        <v>284</v>
      </c>
      <c r="K14" s="100" t="s">
        <v>285</v>
      </c>
      <c r="L14" s="160" t="s">
        <v>286</v>
      </c>
      <c r="M14" s="100" t="s">
        <v>287</v>
      </c>
      <c r="N14" s="100" t="s">
        <v>288</v>
      </c>
      <c r="O14" s="100" t="s">
        <v>115</v>
      </c>
      <c r="P14" s="100" t="s">
        <v>289</v>
      </c>
      <c r="Q14" s="100" t="s">
        <v>243</v>
      </c>
      <c r="R14" s="104">
        <v>1</v>
      </c>
      <c r="S14" s="105">
        <v>1</v>
      </c>
      <c r="T14" s="100" t="s">
        <v>119</v>
      </c>
      <c r="U14" s="105">
        <v>1</v>
      </c>
      <c r="V14" s="105">
        <v>1</v>
      </c>
      <c r="W14" s="100" t="s">
        <v>259</v>
      </c>
      <c r="X14" s="77"/>
      <c r="Y14" s="155"/>
      <c r="Z14" s="155"/>
      <c r="AA14" s="147">
        <v>1</v>
      </c>
      <c r="AB14" s="155"/>
      <c r="AC14" s="155"/>
      <c r="AD14" s="158">
        <v>1</v>
      </c>
      <c r="AE14" s="155"/>
      <c r="AF14" s="155"/>
      <c r="AG14" s="156">
        <v>0</v>
      </c>
      <c r="AH14" s="155"/>
      <c r="AI14" s="155"/>
      <c r="AJ14" s="156"/>
      <c r="AK14" s="77"/>
      <c r="AL14" s="108">
        <f>AVERAGE(AA14,AD14,AG14,AJ14)</f>
        <v>0.66666666666666663</v>
      </c>
      <c r="AM14" s="77"/>
      <c r="AN14" s="108">
        <f>AL14</f>
        <v>0.66666666666666663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</row>
    <row r="15" spans="1:60" ht="150" customHeight="1">
      <c r="A15" s="77"/>
      <c r="B15" s="99">
        <v>10</v>
      </c>
      <c r="C15" s="100" t="s">
        <v>233</v>
      </c>
      <c r="D15" s="101" t="s">
        <v>234</v>
      </c>
      <c r="E15" s="101" t="s">
        <v>281</v>
      </c>
      <c r="F15" s="100" t="s">
        <v>282</v>
      </c>
      <c r="G15" s="102" t="s">
        <v>290</v>
      </c>
      <c r="H15" s="102" t="s">
        <v>109</v>
      </c>
      <c r="I15" s="100" t="s">
        <v>28</v>
      </c>
      <c r="J15" s="154" t="s">
        <v>291</v>
      </c>
      <c r="K15" s="100" t="s">
        <v>285</v>
      </c>
      <c r="L15" s="160" t="s">
        <v>286</v>
      </c>
      <c r="M15" s="100" t="s">
        <v>292</v>
      </c>
      <c r="N15" s="100" t="s">
        <v>293</v>
      </c>
      <c r="O15" s="100" t="s">
        <v>294</v>
      </c>
      <c r="P15" s="100" t="s">
        <v>295</v>
      </c>
      <c r="Q15" s="100" t="s">
        <v>243</v>
      </c>
      <c r="R15" s="102">
        <v>45</v>
      </c>
      <c r="S15" s="105">
        <v>1.35</v>
      </c>
      <c r="T15" s="100" t="s">
        <v>119</v>
      </c>
      <c r="U15" s="100">
        <v>45</v>
      </c>
      <c r="V15" s="100">
        <v>60</v>
      </c>
      <c r="W15" s="100" t="s">
        <v>259</v>
      </c>
      <c r="X15" s="77"/>
      <c r="Y15" s="155"/>
      <c r="Z15" s="155"/>
      <c r="AA15" s="147">
        <v>0.43</v>
      </c>
      <c r="AB15" s="155"/>
      <c r="AC15" s="155"/>
      <c r="AD15" s="158">
        <v>0.755</v>
      </c>
      <c r="AE15" s="155"/>
      <c r="AF15" s="155"/>
      <c r="AG15" s="158">
        <v>0</v>
      </c>
      <c r="AH15" s="155"/>
      <c r="AI15" s="155"/>
      <c r="AJ15" s="161"/>
      <c r="AK15" s="77"/>
      <c r="AL15" s="162">
        <v>49.84</v>
      </c>
      <c r="AM15" s="77"/>
      <c r="AN15" s="163">
        <f>AL15/45</f>
        <v>1.1075555555555556</v>
      </c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</row>
    <row r="16" spans="1:60" ht="150" customHeight="1">
      <c r="A16" s="77"/>
      <c r="B16" s="99">
        <v>11</v>
      </c>
      <c r="C16" s="100" t="s">
        <v>233</v>
      </c>
      <c r="D16" s="101" t="s">
        <v>234</v>
      </c>
      <c r="E16" s="101" t="s">
        <v>281</v>
      </c>
      <c r="F16" s="100" t="s">
        <v>282</v>
      </c>
      <c r="G16" s="102" t="s">
        <v>296</v>
      </c>
      <c r="H16" s="102" t="s">
        <v>109</v>
      </c>
      <c r="I16" s="100" t="s">
        <v>3</v>
      </c>
      <c r="J16" s="154" t="s">
        <v>297</v>
      </c>
      <c r="K16" s="100" t="s">
        <v>285</v>
      </c>
      <c r="L16" s="100" t="s">
        <v>298</v>
      </c>
      <c r="M16" s="100" t="s">
        <v>299</v>
      </c>
      <c r="N16" s="100" t="s">
        <v>300</v>
      </c>
      <c r="O16" s="100" t="s">
        <v>115</v>
      </c>
      <c r="P16" s="100" t="s">
        <v>295</v>
      </c>
      <c r="Q16" s="100" t="s">
        <v>165</v>
      </c>
      <c r="R16" s="104">
        <v>1</v>
      </c>
      <c r="S16" s="110">
        <v>0.61360000000000003</v>
      </c>
      <c r="T16" s="100" t="s">
        <v>119</v>
      </c>
      <c r="U16" s="105">
        <v>0.9</v>
      </c>
      <c r="V16" s="105">
        <v>1</v>
      </c>
      <c r="W16" s="100" t="s">
        <v>301</v>
      </c>
      <c r="X16" s="77"/>
      <c r="Y16" s="158">
        <v>0.83040000000000003</v>
      </c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77"/>
      <c r="AL16" s="139">
        <f>Y16</f>
        <v>0.83040000000000003</v>
      </c>
      <c r="AM16" s="77"/>
      <c r="AN16" s="139">
        <f>+AL16/R16</f>
        <v>0.83040000000000003</v>
      </c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</row>
    <row r="17" spans="1:60" ht="150" customHeight="1">
      <c r="A17" s="77"/>
      <c r="B17" s="99">
        <v>12</v>
      </c>
      <c r="C17" s="100" t="s">
        <v>233</v>
      </c>
      <c r="D17" s="101" t="s">
        <v>234</v>
      </c>
      <c r="E17" s="101" t="s">
        <v>281</v>
      </c>
      <c r="F17" s="100" t="s">
        <v>282</v>
      </c>
      <c r="G17" s="164" t="s">
        <v>302</v>
      </c>
      <c r="H17" s="102" t="s">
        <v>109</v>
      </c>
      <c r="I17" s="100" t="s">
        <v>3</v>
      </c>
      <c r="J17" s="154" t="s">
        <v>303</v>
      </c>
      <c r="K17" s="100" t="s">
        <v>285</v>
      </c>
      <c r="L17" s="160" t="s">
        <v>286</v>
      </c>
      <c r="M17" s="100" t="s">
        <v>304</v>
      </c>
      <c r="N17" s="100" t="s">
        <v>305</v>
      </c>
      <c r="O17" s="100" t="s">
        <v>115</v>
      </c>
      <c r="P17" s="100" t="s">
        <v>306</v>
      </c>
      <c r="Q17" s="100" t="s">
        <v>307</v>
      </c>
      <c r="R17" s="104">
        <v>0.9</v>
      </c>
      <c r="S17" s="110">
        <v>0.92259999999999998</v>
      </c>
      <c r="T17" s="100" t="s">
        <v>119</v>
      </c>
      <c r="U17" s="105">
        <v>0.85</v>
      </c>
      <c r="V17" s="105">
        <v>1</v>
      </c>
      <c r="W17" s="100" t="s">
        <v>308</v>
      </c>
      <c r="X17" s="77"/>
      <c r="Y17" s="155"/>
      <c r="Z17" s="155"/>
      <c r="AA17" s="147">
        <v>0.19500000000000001</v>
      </c>
      <c r="AB17" s="155"/>
      <c r="AC17" s="155"/>
      <c r="AD17" s="158">
        <v>0.59640000000000004</v>
      </c>
      <c r="AE17" s="155"/>
      <c r="AF17" s="155"/>
      <c r="AG17" s="158">
        <v>0</v>
      </c>
      <c r="AH17" s="155"/>
      <c r="AI17" s="155"/>
      <c r="AJ17" s="156"/>
      <c r="AK17" s="77"/>
      <c r="AL17" s="163">
        <f>(AA17+AD17+AG17+AJ17)/4</f>
        <v>0.19785000000000003</v>
      </c>
      <c r="AM17" s="77"/>
      <c r="AN17" s="108">
        <f>AL17/R17</f>
        <v>0.21983333333333335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</row>
    <row r="18" spans="1:60" ht="150" customHeight="1">
      <c r="A18" s="77"/>
      <c r="B18" s="99">
        <v>13</v>
      </c>
      <c r="C18" s="100" t="s">
        <v>233</v>
      </c>
      <c r="D18" s="101" t="s">
        <v>234</v>
      </c>
      <c r="E18" s="101" t="s">
        <v>281</v>
      </c>
      <c r="F18" s="100" t="s">
        <v>282</v>
      </c>
      <c r="G18" s="102" t="s">
        <v>309</v>
      </c>
      <c r="H18" s="102" t="s">
        <v>109</v>
      </c>
      <c r="I18" s="100" t="s">
        <v>23</v>
      </c>
      <c r="J18" s="154" t="s">
        <v>310</v>
      </c>
      <c r="K18" s="100" t="s">
        <v>285</v>
      </c>
      <c r="L18" s="100" t="s">
        <v>311</v>
      </c>
      <c r="M18" s="100" t="s">
        <v>304</v>
      </c>
      <c r="N18" s="100" t="s">
        <v>312</v>
      </c>
      <c r="O18" s="100" t="s">
        <v>115</v>
      </c>
      <c r="P18" s="100" t="s">
        <v>313</v>
      </c>
      <c r="Q18" s="100" t="s">
        <v>314</v>
      </c>
      <c r="R18" s="104">
        <v>0.2</v>
      </c>
      <c r="S18" s="110">
        <v>0.2457</v>
      </c>
      <c r="T18" s="100" t="s">
        <v>119</v>
      </c>
      <c r="U18" s="105">
        <v>0.1</v>
      </c>
      <c r="V18" s="105">
        <v>1</v>
      </c>
      <c r="W18" s="100" t="s">
        <v>315</v>
      </c>
      <c r="X18" s="77"/>
      <c r="Y18" s="155"/>
      <c r="Z18" s="157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77"/>
      <c r="AL18" s="108">
        <f>Z18</f>
        <v>0</v>
      </c>
      <c r="AM18" s="77"/>
      <c r="AN18" s="108">
        <f t="shared" ref="AN18:AN22" si="2">+AL18/R18</f>
        <v>0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</row>
    <row r="19" spans="1:60" ht="75" customHeight="1">
      <c r="A19" s="77"/>
      <c r="B19" s="99">
        <v>14</v>
      </c>
      <c r="C19" s="100" t="s">
        <v>233</v>
      </c>
      <c r="D19" s="101" t="s">
        <v>234</v>
      </c>
      <c r="E19" s="101" t="s">
        <v>245</v>
      </c>
      <c r="F19" s="100" t="s">
        <v>134</v>
      </c>
      <c r="G19" s="102" t="s">
        <v>316</v>
      </c>
      <c r="H19" s="102" t="s">
        <v>125</v>
      </c>
      <c r="I19" s="100" t="s">
        <v>3</v>
      </c>
      <c r="J19" s="154" t="s">
        <v>317</v>
      </c>
      <c r="K19" s="100" t="s">
        <v>238</v>
      </c>
      <c r="L19" s="100" t="s">
        <v>318</v>
      </c>
      <c r="M19" s="100" t="s">
        <v>240</v>
      </c>
      <c r="N19" s="100" t="s">
        <v>319</v>
      </c>
      <c r="O19" s="100" t="s">
        <v>115</v>
      </c>
      <c r="P19" s="100" t="s">
        <v>242</v>
      </c>
      <c r="Q19" s="100" t="s">
        <v>131</v>
      </c>
      <c r="R19" s="104">
        <v>1</v>
      </c>
      <c r="S19" s="105">
        <v>1</v>
      </c>
      <c r="T19" s="100" t="s">
        <v>119</v>
      </c>
      <c r="U19" s="105">
        <v>0.9</v>
      </c>
      <c r="V19" s="105">
        <v>1</v>
      </c>
      <c r="W19" s="100" t="s">
        <v>320</v>
      </c>
      <c r="X19" s="77"/>
      <c r="Y19" s="155"/>
      <c r="Z19" s="155"/>
      <c r="AA19" s="147"/>
      <c r="AB19" s="155"/>
      <c r="AC19" s="155"/>
      <c r="AD19" s="156">
        <v>1</v>
      </c>
      <c r="AE19" s="155"/>
      <c r="AF19" s="155"/>
      <c r="AG19" s="147"/>
      <c r="AH19" s="155"/>
      <c r="AI19" s="155"/>
      <c r="AJ19" s="156"/>
      <c r="AK19" s="77"/>
      <c r="AL19" s="108">
        <f>AVERAGE(AD19,AJ19)</f>
        <v>1</v>
      </c>
      <c r="AM19" s="77"/>
      <c r="AN19" s="108">
        <f t="shared" si="2"/>
        <v>1</v>
      </c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</row>
    <row r="20" spans="1:60" ht="80.25" customHeight="1">
      <c r="A20" s="77"/>
      <c r="B20" s="99">
        <v>15</v>
      </c>
      <c r="C20" s="100" t="s">
        <v>233</v>
      </c>
      <c r="D20" s="101" t="s">
        <v>234</v>
      </c>
      <c r="E20" s="101" t="s">
        <v>245</v>
      </c>
      <c r="F20" s="100" t="s">
        <v>134</v>
      </c>
      <c r="G20" s="102" t="s">
        <v>321</v>
      </c>
      <c r="H20" s="102" t="s">
        <v>125</v>
      </c>
      <c r="I20" s="100" t="s">
        <v>322</v>
      </c>
      <c r="J20" s="154" t="s">
        <v>323</v>
      </c>
      <c r="K20" s="100" t="s">
        <v>238</v>
      </c>
      <c r="L20" s="100" t="s">
        <v>324</v>
      </c>
      <c r="M20" s="100" t="s">
        <v>325</v>
      </c>
      <c r="N20" s="100" t="s">
        <v>326</v>
      </c>
      <c r="O20" s="100" t="s">
        <v>115</v>
      </c>
      <c r="P20" s="100" t="s">
        <v>242</v>
      </c>
      <c r="Q20" s="100" t="s">
        <v>243</v>
      </c>
      <c r="R20" s="104">
        <v>1</v>
      </c>
      <c r="S20" s="105">
        <v>0.8</v>
      </c>
      <c r="T20" s="100" t="s">
        <v>119</v>
      </c>
      <c r="U20" s="105">
        <v>0.8</v>
      </c>
      <c r="V20" s="105">
        <v>1</v>
      </c>
      <c r="W20" s="100" t="s">
        <v>327</v>
      </c>
      <c r="X20" s="77"/>
      <c r="Y20" s="155"/>
      <c r="Z20" s="155"/>
      <c r="AA20" s="156">
        <v>1</v>
      </c>
      <c r="AB20" s="155"/>
      <c r="AC20" s="155"/>
      <c r="AD20" s="158">
        <v>1</v>
      </c>
      <c r="AE20" s="155"/>
      <c r="AF20" s="155"/>
      <c r="AG20" s="158">
        <v>1</v>
      </c>
      <c r="AH20" s="155"/>
      <c r="AI20" s="155"/>
      <c r="AJ20" s="156"/>
      <c r="AK20" s="77"/>
      <c r="AL20" s="108">
        <f>AVERAGE(AA20,AD20,AG20,AJ20)</f>
        <v>1</v>
      </c>
      <c r="AM20" s="77"/>
      <c r="AN20" s="108">
        <f t="shared" si="2"/>
        <v>1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</row>
    <row r="21" spans="1:60" ht="150" customHeight="1">
      <c r="A21" s="77"/>
      <c r="B21" s="99">
        <v>16</v>
      </c>
      <c r="C21" s="100" t="s">
        <v>233</v>
      </c>
      <c r="D21" s="101" t="s">
        <v>234</v>
      </c>
      <c r="E21" s="101" t="s">
        <v>281</v>
      </c>
      <c r="F21" s="100" t="s">
        <v>282</v>
      </c>
      <c r="G21" s="102" t="s">
        <v>328</v>
      </c>
      <c r="H21" s="102" t="s">
        <v>125</v>
      </c>
      <c r="I21" s="100" t="s">
        <v>28</v>
      </c>
      <c r="J21" s="154" t="s">
        <v>329</v>
      </c>
      <c r="K21" s="100" t="s">
        <v>285</v>
      </c>
      <c r="L21" s="160" t="s">
        <v>330</v>
      </c>
      <c r="M21" s="100" t="s">
        <v>331</v>
      </c>
      <c r="N21" s="100" t="s">
        <v>332</v>
      </c>
      <c r="O21" s="100" t="s">
        <v>294</v>
      </c>
      <c r="P21" s="100" t="s">
        <v>333</v>
      </c>
      <c r="Q21" s="100" t="s">
        <v>131</v>
      </c>
      <c r="R21" s="102">
        <v>30</v>
      </c>
      <c r="S21" s="100" t="s">
        <v>334</v>
      </c>
      <c r="T21" s="100" t="s">
        <v>119</v>
      </c>
      <c r="U21" s="100">
        <v>25</v>
      </c>
      <c r="V21" s="100" t="s">
        <v>335</v>
      </c>
      <c r="W21" s="100" t="s">
        <v>327</v>
      </c>
      <c r="X21" s="77"/>
      <c r="Y21" s="155"/>
      <c r="Z21" s="155"/>
      <c r="AA21" s="161"/>
      <c r="AB21" s="155"/>
      <c r="AC21" s="155"/>
      <c r="AD21" s="165">
        <v>34.125</v>
      </c>
      <c r="AE21" s="155"/>
      <c r="AF21" s="155"/>
      <c r="AG21" s="161"/>
      <c r="AH21" s="155"/>
      <c r="AI21" s="155"/>
      <c r="AJ21" s="161"/>
      <c r="AK21" s="77"/>
      <c r="AL21" s="162">
        <f t="shared" ref="AL21:AL22" si="3">AVERAGE(AD21,AJ21)</f>
        <v>34.125</v>
      </c>
      <c r="AM21" s="77"/>
      <c r="AN21" s="108">
        <f t="shared" si="2"/>
        <v>1.1375</v>
      </c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</row>
    <row r="22" spans="1:60" ht="150" customHeight="1">
      <c r="A22" s="77"/>
      <c r="B22" s="99">
        <v>17</v>
      </c>
      <c r="C22" s="100" t="s">
        <v>233</v>
      </c>
      <c r="D22" s="101" t="s">
        <v>234</v>
      </c>
      <c r="E22" s="101" t="s">
        <v>281</v>
      </c>
      <c r="F22" s="100" t="s">
        <v>282</v>
      </c>
      <c r="G22" s="102" t="s">
        <v>336</v>
      </c>
      <c r="H22" s="102" t="s">
        <v>125</v>
      </c>
      <c r="I22" s="100" t="s">
        <v>3</v>
      </c>
      <c r="J22" s="154" t="s">
        <v>337</v>
      </c>
      <c r="K22" s="100" t="s">
        <v>285</v>
      </c>
      <c r="L22" s="160" t="s">
        <v>330</v>
      </c>
      <c r="M22" s="100" t="s">
        <v>331</v>
      </c>
      <c r="N22" s="100" t="s">
        <v>338</v>
      </c>
      <c r="O22" s="100" t="s">
        <v>115</v>
      </c>
      <c r="P22" s="100" t="s">
        <v>339</v>
      </c>
      <c r="Q22" s="100" t="s">
        <v>131</v>
      </c>
      <c r="R22" s="104">
        <v>0.95</v>
      </c>
      <c r="S22" s="110">
        <v>0.84899999999999998</v>
      </c>
      <c r="T22" s="100" t="s">
        <v>119</v>
      </c>
      <c r="U22" s="105">
        <v>0.9</v>
      </c>
      <c r="V22" s="105">
        <v>1</v>
      </c>
      <c r="W22" s="100" t="s">
        <v>340</v>
      </c>
      <c r="X22" s="77"/>
      <c r="Y22" s="155"/>
      <c r="Z22" s="155"/>
      <c r="AA22" s="147"/>
      <c r="AB22" s="155"/>
      <c r="AC22" s="155"/>
      <c r="AD22" s="165">
        <v>100</v>
      </c>
      <c r="AE22" s="155"/>
      <c r="AF22" s="155"/>
      <c r="AG22" s="147"/>
      <c r="AH22" s="155"/>
      <c r="AI22" s="155"/>
      <c r="AJ22" s="147"/>
      <c r="AK22" s="77"/>
      <c r="AL22" s="108">
        <f t="shared" si="3"/>
        <v>100</v>
      </c>
      <c r="AM22" s="77"/>
      <c r="AN22" s="163">
        <f t="shared" si="2"/>
        <v>105.26315789473685</v>
      </c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0" ht="19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18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</row>
    <row r="24" spans="1:60" ht="19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18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60" ht="19.5" hidden="1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18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</row>
    <row r="26" spans="1:60" ht="19.5" hidden="1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18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</row>
    <row r="27" spans="1:60" ht="19.5" hidden="1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18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19.5" hidden="1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18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</row>
    <row r="29" spans="1:60" ht="19.5" hidden="1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18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60" ht="19.5" hidden="1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18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60" ht="19.5" hidden="1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18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</row>
    <row r="32" spans="1:60" ht="19.5" hidden="1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18"/>
      <c r="X32" s="166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167"/>
      <c r="AM32" s="77"/>
      <c r="AN32" s="16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</row>
    <row r="33" spans="1:60" ht="19.5" hidden="1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18"/>
      <c r="X33" s="166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167"/>
      <c r="AM33" s="77"/>
      <c r="AN33" s="16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</row>
    <row r="34" spans="1:60" ht="19.5" hidden="1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8"/>
      <c r="X34" s="16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167"/>
      <c r="AM34" s="77"/>
      <c r="AN34" s="16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1:60" ht="19.5" hidden="1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18"/>
      <c r="X35" s="166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167"/>
      <c r="AM35" s="77"/>
      <c r="AN35" s="16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1:60" ht="19.5" hidden="1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8"/>
      <c r="X36" s="166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167"/>
      <c r="AM36" s="77"/>
      <c r="AN36" s="16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60" ht="19.5" hidden="1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8"/>
      <c r="X37" s="166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167"/>
      <c r="AM37" s="77"/>
      <c r="AN37" s="16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</row>
    <row r="38" spans="1:60" ht="19.5" hidden="1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8"/>
      <c r="X38" s="166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167"/>
      <c r="AM38" s="77"/>
      <c r="AN38" s="16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</row>
    <row r="39" spans="1:60" ht="19.5" hidden="1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18"/>
      <c r="X39" s="166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167"/>
      <c r="AM39" s="77"/>
      <c r="AN39" s="16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</row>
    <row r="40" spans="1:60" ht="19.5" hidden="1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18"/>
      <c r="X40" s="166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167"/>
      <c r="AM40" s="77"/>
      <c r="AN40" s="16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</row>
    <row r="41" spans="1:60" ht="19.5" hidden="1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18"/>
      <c r="X41" s="166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167"/>
      <c r="AM41" s="77"/>
      <c r="AN41" s="16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</row>
    <row r="42" spans="1:60" ht="19.5" hidden="1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18"/>
      <c r="X42" s="166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167"/>
      <c r="AM42" s="77"/>
      <c r="AN42" s="16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</row>
    <row r="43" spans="1:60" ht="19.5" hidden="1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18"/>
      <c r="X43" s="166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167"/>
      <c r="AM43" s="77"/>
      <c r="AN43" s="16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</row>
    <row r="44" spans="1:60" ht="19.5" hidden="1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166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167"/>
      <c r="AK44" s="77"/>
      <c r="AL44" s="144"/>
      <c r="AM44" s="77"/>
      <c r="AN44" s="144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</row>
    <row r="45" spans="1:60" ht="19.5" hidden="1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166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167"/>
      <c r="AK45" s="77"/>
      <c r="AL45" s="144"/>
      <c r="AM45" s="77"/>
      <c r="AN45" s="144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</row>
    <row r="46" spans="1:60" ht="19.5" hidden="1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166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167"/>
      <c r="AK46" s="77"/>
      <c r="AL46" s="144"/>
      <c r="AM46" s="77"/>
      <c r="AN46" s="144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</row>
    <row r="47" spans="1:60" ht="19.5" hidden="1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166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167"/>
      <c r="AK47" s="77"/>
      <c r="AL47" s="144"/>
      <c r="AM47" s="77"/>
      <c r="AN47" s="144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</row>
    <row r="48" spans="1:60" ht="19.5" hidden="1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66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167"/>
      <c r="AK48" s="77"/>
      <c r="AL48" s="144"/>
      <c r="AM48" s="77"/>
      <c r="AN48" s="144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</row>
    <row r="49" spans="1:60" ht="19.5" hidden="1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66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167"/>
      <c r="AK49" s="77"/>
      <c r="AL49" s="144"/>
      <c r="AM49" s="77"/>
      <c r="AN49" s="144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</row>
    <row r="50" spans="1:60" ht="19.5" hidden="1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66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167"/>
      <c r="AK50" s="77"/>
      <c r="AL50" s="144"/>
      <c r="AM50" s="77"/>
      <c r="AN50" s="144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</row>
    <row r="51" spans="1:60" ht="19.5" hidden="1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166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167"/>
      <c r="AK51" s="77"/>
      <c r="AL51" s="144"/>
      <c r="AM51" s="77"/>
      <c r="AN51" s="144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</row>
    <row r="52" spans="1:60" ht="19.5" hidden="1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166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167"/>
      <c r="AK52" s="77"/>
      <c r="AL52" s="144"/>
      <c r="AM52" s="77"/>
      <c r="AN52" s="144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</row>
    <row r="53" spans="1:60" ht="19.5" hidden="1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166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167"/>
      <c r="AK53" s="77"/>
      <c r="AL53" s="144"/>
      <c r="AM53" s="77"/>
      <c r="AN53" s="144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</row>
    <row r="54" spans="1:60" ht="19.5" hidden="1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66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167"/>
      <c r="AK54" s="77"/>
      <c r="AL54" s="144"/>
      <c r="AM54" s="77"/>
      <c r="AN54" s="144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</row>
    <row r="55" spans="1:60" ht="19.5" hidden="1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166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167"/>
      <c r="AK55" s="77"/>
      <c r="AL55" s="144"/>
      <c r="AM55" s="77"/>
      <c r="AN55" s="144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</row>
    <row r="56" spans="1:60" ht="19.5" hidden="1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166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167"/>
      <c r="AK56" s="77"/>
      <c r="AL56" s="144"/>
      <c r="AM56" s="77"/>
      <c r="AN56" s="144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</row>
    <row r="57" spans="1:60" ht="19.5" hidden="1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66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167"/>
      <c r="AK57" s="77"/>
      <c r="AL57" s="144"/>
      <c r="AM57" s="77"/>
      <c r="AN57" s="144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</row>
    <row r="58" spans="1:60" ht="19.5" hidden="1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166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167"/>
      <c r="AK58" s="77"/>
      <c r="AL58" s="144"/>
      <c r="AM58" s="77"/>
      <c r="AN58" s="144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</row>
    <row r="59" spans="1:60" ht="19.5" hidden="1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166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167"/>
      <c r="AK59" s="77"/>
      <c r="AL59" s="144"/>
      <c r="AM59" s="77"/>
      <c r="AN59" s="144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</row>
    <row r="60" spans="1:60" ht="19.5" hidden="1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166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167"/>
      <c r="AK60" s="77"/>
      <c r="AL60" s="144"/>
      <c r="AM60" s="77"/>
      <c r="AN60" s="144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</row>
    <row r="61" spans="1:60" ht="19.5" hidden="1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166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167"/>
      <c r="AK61" s="77"/>
      <c r="AL61" s="144"/>
      <c r="AM61" s="77"/>
      <c r="AN61" s="144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</row>
    <row r="62" spans="1:60" ht="19.5" hidden="1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166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167"/>
      <c r="AK62" s="77"/>
      <c r="AL62" s="144"/>
      <c r="AM62" s="77"/>
      <c r="AN62" s="144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</row>
    <row r="63" spans="1:60" ht="19.5" hidden="1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166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167"/>
      <c r="AK63" s="77"/>
      <c r="AL63" s="144"/>
      <c r="AM63" s="77"/>
      <c r="AN63" s="144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</row>
    <row r="64" spans="1:60" ht="19.5" hidden="1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166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167"/>
      <c r="AK64" s="77"/>
      <c r="AL64" s="144"/>
      <c r="AM64" s="77"/>
      <c r="AN64" s="14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</row>
    <row r="65" spans="1:60" ht="19.5" hidden="1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66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167"/>
      <c r="AK65" s="77"/>
      <c r="AL65" s="144"/>
      <c r="AM65" s="77"/>
      <c r="AN65" s="144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</row>
    <row r="66" spans="1:60" ht="19.5" hidden="1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166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167"/>
      <c r="AK66" s="77"/>
      <c r="AL66" s="144"/>
      <c r="AM66" s="77"/>
      <c r="AN66" s="144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</row>
    <row r="67" spans="1:60" ht="19.5" hidden="1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166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167"/>
      <c r="AK67" s="77"/>
      <c r="AL67" s="144"/>
      <c r="AM67" s="77"/>
      <c r="AN67" s="144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</row>
    <row r="68" spans="1:60" ht="19.5" hidden="1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166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167"/>
      <c r="AK68" s="77"/>
      <c r="AL68" s="144"/>
      <c r="AM68" s="77"/>
      <c r="AN68" s="144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</row>
    <row r="69" spans="1:60" ht="19.5" hidden="1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16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167"/>
      <c r="AK69" s="77"/>
      <c r="AL69" s="144"/>
      <c r="AM69" s="77"/>
      <c r="AN69" s="144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</row>
    <row r="70" spans="1:60" ht="19.5" hidden="1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166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167"/>
      <c r="AK70" s="77"/>
      <c r="AL70" s="144"/>
      <c r="AM70" s="77"/>
      <c r="AN70" s="144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</row>
    <row r="71" spans="1:60" ht="19.5" hidden="1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166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167"/>
      <c r="AK71" s="77"/>
      <c r="AL71" s="144"/>
      <c r="AM71" s="77"/>
      <c r="AN71" s="144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</row>
    <row r="72" spans="1:60" ht="19.5" hidden="1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166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167"/>
      <c r="AK72" s="77"/>
      <c r="AL72" s="144"/>
      <c r="AM72" s="77"/>
      <c r="AN72" s="144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</row>
    <row r="73" spans="1:60" ht="19.5" hidden="1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166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167"/>
      <c r="AK73" s="77"/>
      <c r="AL73" s="144"/>
      <c r="AM73" s="77"/>
      <c r="AN73" s="144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</row>
    <row r="74" spans="1:60" ht="19.5" hidden="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166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167"/>
      <c r="AK74" s="77"/>
      <c r="AL74" s="144"/>
      <c r="AM74" s="77"/>
      <c r="AN74" s="144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</row>
    <row r="75" spans="1:60" ht="19.5" hidden="1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166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167"/>
      <c r="AK75" s="77"/>
      <c r="AL75" s="144"/>
      <c r="AM75" s="77"/>
      <c r="AN75" s="144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</row>
    <row r="76" spans="1:60" ht="19.5" hidden="1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166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167"/>
      <c r="AK76" s="77"/>
      <c r="AL76" s="144"/>
      <c r="AM76" s="77"/>
      <c r="AN76" s="144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</row>
    <row r="77" spans="1:60" ht="19.5" hidden="1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166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167"/>
      <c r="AK77" s="77"/>
      <c r="AL77" s="144"/>
      <c r="AM77" s="77"/>
      <c r="AN77" s="144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</row>
    <row r="78" spans="1:60" ht="19.5" hidden="1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166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167"/>
      <c r="AK78" s="77"/>
      <c r="AL78" s="144"/>
      <c r="AM78" s="77"/>
      <c r="AN78" s="144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</row>
    <row r="79" spans="1:60" ht="19.5" hidden="1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166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167"/>
      <c r="AK79" s="77"/>
      <c r="AL79" s="144"/>
      <c r="AM79" s="77"/>
      <c r="AN79" s="144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</row>
    <row r="80" spans="1:60" ht="19.5" hidden="1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166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167"/>
      <c r="AK80" s="77"/>
      <c r="AL80" s="144"/>
      <c r="AM80" s="77"/>
      <c r="AN80" s="144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</row>
    <row r="81" spans="1:60" ht="19.5" hidden="1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166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167"/>
      <c r="AK81" s="77"/>
      <c r="AL81" s="144"/>
      <c r="AM81" s="77"/>
      <c r="AN81" s="144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</row>
    <row r="82" spans="1:60" ht="19.5" hidden="1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166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167"/>
      <c r="AK82" s="77"/>
      <c r="AL82" s="144"/>
      <c r="AM82" s="77"/>
      <c r="AN82" s="144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</row>
    <row r="83" spans="1:60" ht="19.5" hidden="1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166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167"/>
      <c r="AK83" s="77"/>
      <c r="AL83" s="144"/>
      <c r="AM83" s="77"/>
      <c r="AN83" s="144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</row>
    <row r="84" spans="1:60" ht="19.5" hidden="1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66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167"/>
      <c r="AK84" s="77"/>
      <c r="AL84" s="144"/>
      <c r="AM84" s="77"/>
      <c r="AN84" s="144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</row>
    <row r="85" spans="1:60" ht="19.5" hidden="1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66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167"/>
      <c r="AK85" s="77"/>
      <c r="AL85" s="144"/>
      <c r="AM85" s="77"/>
      <c r="AN85" s="144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</row>
    <row r="86" spans="1:60" ht="19.5" hidden="1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66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167"/>
      <c r="AK86" s="77"/>
      <c r="AL86" s="144"/>
      <c r="AM86" s="77"/>
      <c r="AN86" s="144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</row>
    <row r="87" spans="1:60" ht="19.5" hidden="1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66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167"/>
      <c r="AK87" s="77"/>
      <c r="AL87" s="144"/>
      <c r="AM87" s="77"/>
      <c r="AN87" s="144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</row>
    <row r="88" spans="1:60" ht="19.5" hidden="1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66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167"/>
      <c r="AK88" s="77"/>
      <c r="AL88" s="144"/>
      <c r="AM88" s="77"/>
      <c r="AN88" s="144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</row>
    <row r="89" spans="1:60" ht="19.5" hidden="1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66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167"/>
      <c r="AK89" s="77"/>
      <c r="AL89" s="144"/>
      <c r="AM89" s="77"/>
      <c r="AN89" s="144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</row>
    <row r="90" spans="1:60" ht="19.5" hidden="1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66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167"/>
      <c r="AK90" s="77"/>
      <c r="AL90" s="144"/>
      <c r="AM90" s="77"/>
      <c r="AN90" s="144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</row>
    <row r="91" spans="1:60" ht="19.5" hidden="1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166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167"/>
      <c r="AK91" s="77"/>
      <c r="AL91" s="144"/>
      <c r="AM91" s="77"/>
      <c r="AN91" s="144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</row>
    <row r="92" spans="1:60" ht="19.5" hidden="1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166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167"/>
      <c r="AK92" s="77"/>
      <c r="AL92" s="144"/>
      <c r="AM92" s="77"/>
      <c r="AN92" s="144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</row>
    <row r="93" spans="1:60" ht="19.5" hidden="1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66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167"/>
      <c r="AK93" s="77"/>
      <c r="AL93" s="144"/>
      <c r="AM93" s="77"/>
      <c r="AN93" s="144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</row>
    <row r="94" spans="1:60" ht="19.5" hidden="1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66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167"/>
      <c r="AK94" s="77"/>
      <c r="AL94" s="144"/>
      <c r="AM94" s="77"/>
      <c r="AN94" s="144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</row>
    <row r="95" spans="1:60" ht="19.5" hidden="1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66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167"/>
      <c r="AK95" s="77"/>
      <c r="AL95" s="144"/>
      <c r="AM95" s="77"/>
      <c r="AN95" s="144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</row>
    <row r="96" spans="1:60" ht="19.5" hidden="1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66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167"/>
      <c r="AK96" s="77"/>
      <c r="AL96" s="144"/>
      <c r="AM96" s="77"/>
      <c r="AN96" s="144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</row>
    <row r="97" spans="1:60" ht="19.5" hidden="1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166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167"/>
      <c r="AK97" s="77"/>
      <c r="AL97" s="144"/>
      <c r="AM97" s="77"/>
      <c r="AN97" s="144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</row>
    <row r="98" spans="1:60" ht="19.5" hidden="1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66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167"/>
      <c r="AK98" s="77"/>
      <c r="AL98" s="144"/>
      <c r="AM98" s="77"/>
      <c r="AN98" s="144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</row>
    <row r="99" spans="1:60" ht="19.5" hidden="1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166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167"/>
      <c r="AK99" s="77"/>
      <c r="AL99" s="144"/>
      <c r="AM99" s="77"/>
      <c r="AN99" s="144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</row>
    <row r="100" spans="1:60" ht="19.5" hidden="1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166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167"/>
      <c r="AK100" s="77"/>
      <c r="AL100" s="144"/>
      <c r="AM100" s="77"/>
      <c r="AN100" s="144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</row>
    <row r="101" spans="1:60" ht="19.5" hidden="1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166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167"/>
      <c r="AK101" s="77"/>
      <c r="AL101" s="144"/>
      <c r="AM101" s="77"/>
      <c r="AN101" s="144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</row>
    <row r="102" spans="1:60" ht="19.5" hidden="1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66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167"/>
      <c r="AK102" s="77"/>
      <c r="AL102" s="144"/>
      <c r="AM102" s="77"/>
      <c r="AN102" s="144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</row>
    <row r="103" spans="1:60" ht="19.5" hidden="1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166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167"/>
      <c r="AK103" s="77"/>
      <c r="AL103" s="144"/>
      <c r="AM103" s="77"/>
      <c r="AN103" s="144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</row>
    <row r="104" spans="1:60" ht="19.5" hidden="1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166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167"/>
      <c r="AK104" s="77"/>
      <c r="AL104" s="144"/>
      <c r="AM104" s="77"/>
      <c r="AN104" s="144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</row>
    <row r="105" spans="1:60" ht="19.5" hidden="1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166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167"/>
      <c r="AK105" s="77"/>
      <c r="AL105" s="144"/>
      <c r="AM105" s="77"/>
      <c r="AN105" s="144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</row>
    <row r="106" spans="1:60" ht="19.5" hidden="1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166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167"/>
      <c r="AK106" s="77"/>
      <c r="AL106" s="144"/>
      <c r="AM106" s="77"/>
      <c r="AN106" s="144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</row>
    <row r="107" spans="1:60" ht="19.5" hidden="1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166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167"/>
      <c r="AK107" s="77"/>
      <c r="AL107" s="144"/>
      <c r="AM107" s="77"/>
      <c r="AN107" s="144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</row>
    <row r="108" spans="1:60" ht="19.5" hidden="1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166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167"/>
      <c r="AK108" s="77"/>
      <c r="AL108" s="144"/>
      <c r="AM108" s="77"/>
      <c r="AN108" s="144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</row>
    <row r="109" spans="1:60" ht="19.5" hidden="1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166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167"/>
      <c r="AK109" s="77"/>
      <c r="AL109" s="144"/>
      <c r="AM109" s="77"/>
      <c r="AN109" s="144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</row>
    <row r="110" spans="1:60" ht="19.5" hidden="1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166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167"/>
      <c r="AK110" s="77"/>
      <c r="AL110" s="144"/>
      <c r="AM110" s="77"/>
      <c r="AN110" s="144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</row>
    <row r="111" spans="1:60" ht="19.5" hidden="1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166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167"/>
      <c r="AK111" s="77"/>
      <c r="AL111" s="144"/>
      <c r="AM111" s="77"/>
      <c r="AN111" s="144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</row>
    <row r="112" spans="1:60" ht="19.5" hidden="1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166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167"/>
      <c r="AK112" s="77"/>
      <c r="AL112" s="144"/>
      <c r="AM112" s="77"/>
      <c r="AN112" s="144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</row>
    <row r="113" spans="1:60" ht="19.5" hidden="1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166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167"/>
      <c r="AK113" s="77"/>
      <c r="AL113" s="144"/>
      <c r="AM113" s="77"/>
      <c r="AN113" s="144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</row>
    <row r="114" spans="1:60" ht="19.5" hidden="1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166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167"/>
      <c r="AK114" s="77"/>
      <c r="AL114" s="144"/>
      <c r="AM114" s="77"/>
      <c r="AN114" s="144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</row>
    <row r="115" spans="1:60" ht="19.5" hidden="1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166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167"/>
      <c r="AK115" s="77"/>
      <c r="AL115" s="144"/>
      <c r="AM115" s="77"/>
      <c r="AN115" s="144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</row>
    <row r="116" spans="1:60" ht="19.5" hidden="1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166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167"/>
      <c r="AK116" s="77"/>
      <c r="AL116" s="144"/>
      <c r="AM116" s="77"/>
      <c r="AN116" s="144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</row>
    <row r="117" spans="1:60" ht="19.5" hidden="1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166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167"/>
      <c r="AK117" s="77"/>
      <c r="AL117" s="144"/>
      <c r="AM117" s="77"/>
      <c r="AN117" s="144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</row>
    <row r="118" spans="1:60" ht="19.5" hidden="1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166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167"/>
      <c r="AK118" s="77"/>
      <c r="AL118" s="144"/>
      <c r="AM118" s="77"/>
      <c r="AN118" s="144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</row>
    <row r="119" spans="1:60" ht="19.5" hidden="1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166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167"/>
      <c r="AK119" s="77"/>
      <c r="AL119" s="144"/>
      <c r="AM119" s="77"/>
      <c r="AN119" s="144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</row>
    <row r="120" spans="1:60" ht="19.5" hidden="1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166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167"/>
      <c r="AK120" s="77"/>
      <c r="AL120" s="144"/>
      <c r="AM120" s="77"/>
      <c r="AN120" s="144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</row>
    <row r="121" spans="1:60" ht="19.5" hidden="1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166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167"/>
      <c r="AK121" s="77"/>
      <c r="AL121" s="144"/>
      <c r="AM121" s="77"/>
      <c r="AN121" s="144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</row>
    <row r="122" spans="1:60" ht="19.5" hidden="1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166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167"/>
      <c r="AK122" s="77"/>
      <c r="AL122" s="144"/>
      <c r="AM122" s="77"/>
      <c r="AN122" s="144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</row>
    <row r="123" spans="1:60" ht="19.5" hidden="1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166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167"/>
      <c r="AK123" s="77"/>
      <c r="AL123" s="144"/>
      <c r="AM123" s="77"/>
      <c r="AN123" s="144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</row>
    <row r="124" spans="1:60" ht="19.5" hidden="1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166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167"/>
      <c r="AK124" s="77"/>
      <c r="AL124" s="144"/>
      <c r="AM124" s="77"/>
      <c r="AN124" s="144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</row>
    <row r="125" spans="1:60" ht="19.5" hidden="1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166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167"/>
      <c r="AK125" s="77"/>
      <c r="AL125" s="144"/>
      <c r="AM125" s="77"/>
      <c r="AN125" s="144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</row>
    <row r="126" spans="1:60" ht="19.5" hidden="1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166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167"/>
      <c r="AK126" s="77"/>
      <c r="AL126" s="144"/>
      <c r="AM126" s="77"/>
      <c r="AN126" s="144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</row>
    <row r="127" spans="1:60" ht="19.5" hidden="1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166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167"/>
      <c r="AK127" s="77"/>
      <c r="AL127" s="144"/>
      <c r="AM127" s="77"/>
      <c r="AN127" s="144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</row>
    <row r="128" spans="1:60" ht="19.5" hidden="1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166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167"/>
      <c r="AK128" s="77"/>
      <c r="AL128" s="144"/>
      <c r="AM128" s="77"/>
      <c r="AN128" s="144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</row>
    <row r="129" spans="1:60" ht="19.5" hidden="1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166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167"/>
      <c r="AK129" s="77"/>
      <c r="AL129" s="144"/>
      <c r="AM129" s="77"/>
      <c r="AN129" s="144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</row>
    <row r="130" spans="1:60" ht="19.5" hidden="1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166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167"/>
      <c r="AK130" s="77"/>
      <c r="AL130" s="144"/>
      <c r="AM130" s="77"/>
      <c r="AN130" s="144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</row>
    <row r="131" spans="1:60" ht="19.5" hidden="1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166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167"/>
      <c r="AK131" s="77"/>
      <c r="AL131" s="144"/>
      <c r="AM131" s="77"/>
      <c r="AN131" s="144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</row>
    <row r="132" spans="1:60" ht="19.5" hidden="1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166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167"/>
      <c r="AK132" s="77"/>
      <c r="AL132" s="144"/>
      <c r="AM132" s="77"/>
      <c r="AN132" s="144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</row>
    <row r="133" spans="1:60" ht="19.5" hidden="1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166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167"/>
      <c r="AK133" s="77"/>
      <c r="AL133" s="144"/>
      <c r="AM133" s="77"/>
      <c r="AN133" s="144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</row>
    <row r="134" spans="1:60" ht="19.5" hidden="1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166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167"/>
      <c r="AK134" s="77"/>
      <c r="AL134" s="144"/>
      <c r="AM134" s="77"/>
      <c r="AN134" s="144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</row>
    <row r="135" spans="1:60" ht="19.5" hidden="1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166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167"/>
      <c r="AK135" s="77"/>
      <c r="AL135" s="144"/>
      <c r="AM135" s="77"/>
      <c r="AN135" s="144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60" ht="19.5" hidden="1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166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167"/>
      <c r="AK136" s="77"/>
      <c r="AL136" s="144"/>
      <c r="AM136" s="77"/>
      <c r="AN136" s="144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</row>
    <row r="137" spans="1:60" ht="19.5" hidden="1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166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167"/>
      <c r="AK137" s="77"/>
      <c r="AL137" s="144"/>
      <c r="AM137" s="77"/>
      <c r="AN137" s="144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</row>
    <row r="138" spans="1:60" ht="19.5" hidden="1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166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167"/>
      <c r="AK138" s="77"/>
      <c r="AL138" s="144"/>
      <c r="AM138" s="77"/>
      <c r="AN138" s="144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60" ht="19.5" hidden="1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166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167"/>
      <c r="AK139" s="77"/>
      <c r="AL139" s="144"/>
      <c r="AM139" s="77"/>
      <c r="AN139" s="144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</row>
    <row r="140" spans="1:60" ht="19.5" hidden="1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166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167"/>
      <c r="AK140" s="77"/>
      <c r="AL140" s="144"/>
      <c r="AM140" s="77"/>
      <c r="AN140" s="144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</row>
    <row r="141" spans="1:60" ht="19.5" hidden="1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166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167"/>
      <c r="AK141" s="77"/>
      <c r="AL141" s="144"/>
      <c r="AM141" s="77"/>
      <c r="AN141" s="144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60" ht="19.5" hidden="1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166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167"/>
      <c r="AK142" s="77"/>
      <c r="AL142" s="144"/>
      <c r="AM142" s="77"/>
      <c r="AN142" s="144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</row>
    <row r="143" spans="1:60" ht="19.5" hidden="1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166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167"/>
      <c r="AK143" s="77"/>
      <c r="AL143" s="144"/>
      <c r="AM143" s="77"/>
      <c r="AN143" s="144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</row>
    <row r="144" spans="1:60" ht="19.5" hidden="1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166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167"/>
      <c r="AK144" s="77"/>
      <c r="AL144" s="144"/>
      <c r="AM144" s="77"/>
      <c r="AN144" s="144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60" ht="19.5" hidden="1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166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167"/>
      <c r="AK145" s="77"/>
      <c r="AL145" s="144"/>
      <c r="AM145" s="77"/>
      <c r="AN145" s="144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</row>
    <row r="146" spans="1:60" ht="19.5" hidden="1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166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167"/>
      <c r="AK146" s="77"/>
      <c r="AL146" s="144"/>
      <c r="AM146" s="77"/>
      <c r="AN146" s="144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</row>
    <row r="147" spans="1:60" ht="19.5" hidden="1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166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167"/>
      <c r="AK147" s="77"/>
      <c r="AL147" s="144"/>
      <c r="AM147" s="77"/>
      <c r="AN147" s="144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60" ht="19.5" hidden="1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166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167"/>
      <c r="AK148" s="77"/>
      <c r="AL148" s="144"/>
      <c r="AM148" s="77"/>
      <c r="AN148" s="144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</row>
    <row r="149" spans="1:60" ht="19.5" hidden="1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166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167"/>
      <c r="AK149" s="77"/>
      <c r="AL149" s="144"/>
      <c r="AM149" s="77"/>
      <c r="AN149" s="144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</row>
    <row r="150" spans="1:60" ht="19.5" hidden="1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166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167"/>
      <c r="AK150" s="77"/>
      <c r="AL150" s="144"/>
      <c r="AM150" s="77"/>
      <c r="AN150" s="144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60" ht="19.5" hidden="1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166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167"/>
      <c r="AK151" s="77"/>
      <c r="AL151" s="144"/>
      <c r="AM151" s="77"/>
      <c r="AN151" s="144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</row>
    <row r="152" spans="1:60" ht="19.5" hidden="1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166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167"/>
      <c r="AK152" s="77"/>
      <c r="AL152" s="144"/>
      <c r="AM152" s="77"/>
      <c r="AN152" s="144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</row>
    <row r="153" spans="1:60" ht="19.5" hidden="1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166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167"/>
      <c r="AK153" s="77"/>
      <c r="AL153" s="144"/>
      <c r="AM153" s="77"/>
      <c r="AN153" s="144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60" ht="19.5" hidden="1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166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167"/>
      <c r="AK154" s="77"/>
      <c r="AL154" s="144"/>
      <c r="AM154" s="77"/>
      <c r="AN154" s="144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</row>
    <row r="155" spans="1:60" ht="19.5" hidden="1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166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167"/>
      <c r="AK155" s="77"/>
      <c r="AL155" s="144"/>
      <c r="AM155" s="77"/>
      <c r="AN155" s="144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</row>
    <row r="156" spans="1:60" ht="19.5" hidden="1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166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167"/>
      <c r="AK156" s="77"/>
      <c r="AL156" s="144"/>
      <c r="AM156" s="77"/>
      <c r="AN156" s="144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60" ht="19.5" hidden="1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166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167"/>
      <c r="AK157" s="77"/>
      <c r="AL157" s="144"/>
      <c r="AM157" s="77"/>
      <c r="AN157" s="144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</row>
    <row r="158" spans="1:60" ht="19.5" hidden="1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166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167"/>
      <c r="AK158" s="77"/>
      <c r="AL158" s="144"/>
      <c r="AM158" s="77"/>
      <c r="AN158" s="144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</row>
    <row r="159" spans="1:60" ht="19.5" hidden="1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166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167"/>
      <c r="AK159" s="77"/>
      <c r="AL159" s="144"/>
      <c r="AM159" s="77"/>
      <c r="AN159" s="144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60" ht="19.5" hidden="1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166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167"/>
      <c r="AK160" s="77"/>
      <c r="AL160" s="144"/>
      <c r="AM160" s="77"/>
      <c r="AN160" s="144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</row>
    <row r="161" spans="1:60" ht="19.5" hidden="1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166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167"/>
      <c r="AK161" s="77"/>
      <c r="AL161" s="144"/>
      <c r="AM161" s="77"/>
      <c r="AN161" s="144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</row>
    <row r="162" spans="1:60" ht="19.5" hidden="1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166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167"/>
      <c r="AK162" s="77"/>
      <c r="AL162" s="144"/>
      <c r="AM162" s="77"/>
      <c r="AN162" s="144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60" ht="19.5" hidden="1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166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167"/>
      <c r="AK163" s="77"/>
      <c r="AL163" s="144"/>
      <c r="AM163" s="77"/>
      <c r="AN163" s="144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</row>
    <row r="164" spans="1:60" ht="19.5" hidden="1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166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167"/>
      <c r="AK164" s="77"/>
      <c r="AL164" s="144"/>
      <c r="AM164" s="77"/>
      <c r="AN164" s="144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</row>
    <row r="165" spans="1:60" ht="19.5" hidden="1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66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167"/>
      <c r="AK165" s="77"/>
      <c r="AL165" s="144"/>
      <c r="AM165" s="77"/>
      <c r="AN165" s="144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</row>
    <row r="166" spans="1:60" ht="19.5" hidden="1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166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167"/>
      <c r="AK166" s="77"/>
      <c r="AL166" s="144"/>
      <c r="AM166" s="77"/>
      <c r="AN166" s="144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</row>
    <row r="167" spans="1:60" ht="19.5" hidden="1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166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167"/>
      <c r="AK167" s="77"/>
      <c r="AL167" s="144"/>
      <c r="AM167" s="77"/>
      <c r="AN167" s="144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</row>
    <row r="168" spans="1:60" ht="19.5" hidden="1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166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167"/>
      <c r="AK168" s="77"/>
      <c r="AL168" s="144"/>
      <c r="AM168" s="77"/>
      <c r="AN168" s="144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</row>
    <row r="169" spans="1:60" ht="19.5" hidden="1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166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167"/>
      <c r="AK169" s="77"/>
      <c r="AL169" s="144"/>
      <c r="AM169" s="77"/>
      <c r="AN169" s="144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</row>
    <row r="170" spans="1:60" ht="19.5" hidden="1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166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167"/>
      <c r="AK170" s="77"/>
      <c r="AL170" s="144"/>
      <c r="AM170" s="77"/>
      <c r="AN170" s="144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</row>
    <row r="171" spans="1:60" ht="19.5" hidden="1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166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167"/>
      <c r="AK171" s="77"/>
      <c r="AL171" s="144"/>
      <c r="AM171" s="77"/>
      <c r="AN171" s="144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</row>
    <row r="172" spans="1:60" ht="19.5" hidden="1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166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167"/>
      <c r="AK172" s="77"/>
      <c r="AL172" s="144"/>
      <c r="AM172" s="77"/>
      <c r="AN172" s="144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</row>
    <row r="173" spans="1:60" ht="19.5" hidden="1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166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167"/>
      <c r="AK173" s="77"/>
      <c r="AL173" s="144"/>
      <c r="AM173" s="77"/>
      <c r="AN173" s="144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</row>
    <row r="174" spans="1:60" ht="19.5" hidden="1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166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167"/>
      <c r="AK174" s="77"/>
      <c r="AL174" s="144"/>
      <c r="AM174" s="77"/>
      <c r="AN174" s="144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</row>
    <row r="175" spans="1:60" ht="19.5" hidden="1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166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167"/>
      <c r="AK175" s="77"/>
      <c r="AL175" s="144"/>
      <c r="AM175" s="77"/>
      <c r="AN175" s="144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</row>
    <row r="176" spans="1:60" ht="19.5" hidden="1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166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167"/>
      <c r="AK176" s="77"/>
      <c r="AL176" s="144"/>
      <c r="AM176" s="77"/>
      <c r="AN176" s="144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</row>
    <row r="177" spans="1:60" ht="19.5" hidden="1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166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167"/>
      <c r="AK177" s="77"/>
      <c r="AL177" s="144"/>
      <c r="AM177" s="77"/>
      <c r="AN177" s="144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</row>
    <row r="178" spans="1:60" ht="19.5" hidden="1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166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167"/>
      <c r="AK178" s="77"/>
      <c r="AL178" s="144"/>
      <c r="AM178" s="77"/>
      <c r="AN178" s="144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</row>
    <row r="179" spans="1:60" ht="19.5" hidden="1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166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167"/>
      <c r="AK179" s="77"/>
      <c r="AL179" s="144"/>
      <c r="AM179" s="77"/>
      <c r="AN179" s="144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</row>
    <row r="180" spans="1:60" ht="19.5" hidden="1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166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167"/>
      <c r="AK180" s="77"/>
      <c r="AL180" s="144"/>
      <c r="AM180" s="77"/>
      <c r="AN180" s="144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</row>
    <row r="181" spans="1:60" ht="19.5" hidden="1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166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167"/>
      <c r="AK181" s="77"/>
      <c r="AL181" s="144"/>
      <c r="AM181" s="77"/>
      <c r="AN181" s="144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</row>
    <row r="182" spans="1:60" ht="19.5" hidden="1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166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167"/>
      <c r="AK182" s="77"/>
      <c r="AL182" s="144"/>
      <c r="AM182" s="77"/>
      <c r="AN182" s="144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</row>
    <row r="183" spans="1:60" ht="19.5" hidden="1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66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167"/>
      <c r="AK183" s="77"/>
      <c r="AL183" s="144"/>
      <c r="AM183" s="77"/>
      <c r="AN183" s="144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</row>
    <row r="184" spans="1:60" ht="19.5" hidden="1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166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167"/>
      <c r="AK184" s="77"/>
      <c r="AL184" s="144"/>
      <c r="AM184" s="77"/>
      <c r="AN184" s="144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</row>
    <row r="185" spans="1:60" ht="19.5" hidden="1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166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167"/>
      <c r="AK185" s="77"/>
      <c r="AL185" s="144"/>
      <c r="AM185" s="77"/>
      <c r="AN185" s="144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</row>
    <row r="186" spans="1:60" ht="19.5" hidden="1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66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167"/>
      <c r="AK186" s="77"/>
      <c r="AL186" s="144"/>
      <c r="AM186" s="77"/>
      <c r="AN186" s="144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</row>
    <row r="187" spans="1:60" ht="19.5" hidden="1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166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167"/>
      <c r="AK187" s="77"/>
      <c r="AL187" s="144"/>
      <c r="AM187" s="77"/>
      <c r="AN187" s="144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</row>
    <row r="188" spans="1:60" ht="19.5" hidden="1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166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167"/>
      <c r="AK188" s="77"/>
      <c r="AL188" s="144"/>
      <c r="AM188" s="77"/>
      <c r="AN188" s="144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</row>
    <row r="189" spans="1:60" ht="19.5" hidden="1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166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167"/>
      <c r="AK189" s="77"/>
      <c r="AL189" s="144"/>
      <c r="AM189" s="77"/>
      <c r="AN189" s="144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</row>
    <row r="190" spans="1:60" ht="19.5" hidden="1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166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167"/>
      <c r="AK190" s="77"/>
      <c r="AL190" s="144"/>
      <c r="AM190" s="77"/>
      <c r="AN190" s="144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</row>
    <row r="191" spans="1:60" ht="19.5" hidden="1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166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167"/>
      <c r="AK191" s="77"/>
      <c r="AL191" s="144"/>
      <c r="AM191" s="77"/>
      <c r="AN191" s="144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</row>
    <row r="192" spans="1:60" ht="19.5" hidden="1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166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167"/>
      <c r="AK192" s="77"/>
      <c r="AL192" s="144"/>
      <c r="AM192" s="77"/>
      <c r="AN192" s="144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</row>
    <row r="193" spans="1:60" ht="19.5" hidden="1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166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167"/>
      <c r="AK193" s="77"/>
      <c r="AL193" s="144"/>
      <c r="AM193" s="77"/>
      <c r="AN193" s="144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</row>
    <row r="194" spans="1:60" ht="19.5" hidden="1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166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167"/>
      <c r="AK194" s="77"/>
      <c r="AL194" s="144"/>
      <c r="AM194" s="77"/>
      <c r="AN194" s="144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</row>
    <row r="195" spans="1:60" ht="19.5" hidden="1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166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167"/>
      <c r="AK195" s="77"/>
      <c r="AL195" s="144"/>
      <c r="AM195" s="77"/>
      <c r="AN195" s="144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</row>
    <row r="196" spans="1:60" ht="19.5" hidden="1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166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167"/>
      <c r="AK196" s="77"/>
      <c r="AL196" s="144"/>
      <c r="AM196" s="77"/>
      <c r="AN196" s="144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</row>
    <row r="197" spans="1:60" ht="19.5" hidden="1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166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167"/>
      <c r="AK197" s="77"/>
      <c r="AL197" s="144"/>
      <c r="AM197" s="77"/>
      <c r="AN197" s="144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</row>
    <row r="198" spans="1:60" ht="19.5" hidden="1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166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167"/>
      <c r="AK198" s="77"/>
      <c r="AL198" s="144"/>
      <c r="AM198" s="77"/>
      <c r="AN198" s="144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</row>
    <row r="199" spans="1:60" ht="19.5" hidden="1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166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167"/>
      <c r="AK199" s="77"/>
      <c r="AL199" s="144"/>
      <c r="AM199" s="77"/>
      <c r="AN199" s="144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</row>
    <row r="200" spans="1:60" ht="19.5" hidden="1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166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167"/>
      <c r="AK200" s="77"/>
      <c r="AL200" s="144"/>
      <c r="AM200" s="77"/>
      <c r="AN200" s="144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</row>
    <row r="201" spans="1:60" ht="19.5" hidden="1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166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167"/>
      <c r="AK201" s="77"/>
      <c r="AL201" s="144"/>
      <c r="AM201" s="77"/>
      <c r="AN201" s="144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</row>
    <row r="202" spans="1:60" ht="19.5" hidden="1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166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167"/>
      <c r="AK202" s="77"/>
      <c r="AL202" s="144"/>
      <c r="AM202" s="77"/>
      <c r="AN202" s="144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</row>
    <row r="203" spans="1:60" ht="19.5" hidden="1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166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167"/>
      <c r="AK203" s="77"/>
      <c r="AL203" s="144"/>
      <c r="AM203" s="77"/>
      <c r="AN203" s="144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</row>
    <row r="204" spans="1:60" ht="19.5" hidden="1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166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167"/>
      <c r="AK204" s="77"/>
      <c r="AL204" s="144"/>
      <c r="AM204" s="77"/>
      <c r="AN204" s="144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</row>
    <row r="205" spans="1:60" ht="19.5" hidden="1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166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167"/>
      <c r="AK205" s="77"/>
      <c r="AL205" s="144"/>
      <c r="AM205" s="77"/>
      <c r="AN205" s="144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</row>
    <row r="206" spans="1:60" ht="19.5" hidden="1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166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167"/>
      <c r="AK206" s="77"/>
      <c r="AL206" s="144"/>
      <c r="AM206" s="77"/>
      <c r="AN206" s="144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</row>
    <row r="207" spans="1:60" ht="19.5" hidden="1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166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167"/>
      <c r="AK207" s="77"/>
      <c r="AL207" s="144"/>
      <c r="AM207" s="77"/>
      <c r="AN207" s="144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</row>
    <row r="208" spans="1:60" ht="19.5" hidden="1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166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167"/>
      <c r="AK208" s="77"/>
      <c r="AL208" s="144"/>
      <c r="AM208" s="77"/>
      <c r="AN208" s="144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</row>
    <row r="209" spans="1:60" ht="19.5" hidden="1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166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167"/>
      <c r="AK209" s="77"/>
      <c r="AL209" s="144"/>
      <c r="AM209" s="77"/>
      <c r="AN209" s="144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</row>
    <row r="210" spans="1:60" ht="19.5" hidden="1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166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167"/>
      <c r="AK210" s="77"/>
      <c r="AL210" s="144"/>
      <c r="AM210" s="77"/>
      <c r="AN210" s="144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</row>
    <row r="211" spans="1:60" ht="19.5" hidden="1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166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167"/>
      <c r="AK211" s="77"/>
      <c r="AL211" s="144"/>
      <c r="AM211" s="77"/>
      <c r="AN211" s="144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</row>
    <row r="212" spans="1:60" ht="19.5" hidden="1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166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167"/>
      <c r="AK212" s="77"/>
      <c r="AL212" s="144"/>
      <c r="AM212" s="77"/>
      <c r="AN212" s="144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</row>
    <row r="213" spans="1:60" ht="19.5" hidden="1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166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167"/>
      <c r="AK213" s="77"/>
      <c r="AL213" s="144"/>
      <c r="AM213" s="77"/>
      <c r="AN213" s="144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</row>
    <row r="214" spans="1:60" ht="19.5" hidden="1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166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167"/>
      <c r="AK214" s="77"/>
      <c r="AL214" s="144"/>
      <c r="AM214" s="77"/>
      <c r="AN214" s="144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</row>
    <row r="215" spans="1:60" ht="19.5" hidden="1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166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167"/>
      <c r="AK215" s="77"/>
      <c r="AL215" s="144"/>
      <c r="AM215" s="77"/>
      <c r="AN215" s="144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</row>
    <row r="216" spans="1:60" ht="19.5" hidden="1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166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167"/>
      <c r="AK216" s="77"/>
      <c r="AL216" s="144"/>
      <c r="AM216" s="77"/>
      <c r="AN216" s="144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</row>
    <row r="217" spans="1:60" ht="19.5" hidden="1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166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167"/>
      <c r="AK217" s="77"/>
      <c r="AL217" s="144"/>
      <c r="AM217" s="77"/>
      <c r="AN217" s="144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</row>
    <row r="218" spans="1:60" ht="19.5" hidden="1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166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167"/>
      <c r="AK218" s="77"/>
      <c r="AL218" s="144"/>
      <c r="AM218" s="77"/>
      <c r="AN218" s="144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</row>
    <row r="219" spans="1:60" ht="19.5" hidden="1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166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167"/>
      <c r="AK219" s="77"/>
      <c r="AL219" s="144"/>
      <c r="AM219" s="77"/>
      <c r="AN219" s="144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</row>
    <row r="220" spans="1:60" ht="19.5" hidden="1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166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167"/>
      <c r="AK220" s="77"/>
      <c r="AL220" s="144"/>
      <c r="AM220" s="77"/>
      <c r="AN220" s="144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</row>
    <row r="221" spans="1:60" ht="19.5" hidden="1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166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167"/>
      <c r="AK221" s="77"/>
      <c r="AL221" s="144"/>
      <c r="AM221" s="77"/>
      <c r="AN221" s="144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</row>
    <row r="222" spans="1:60" ht="19.5" hidden="1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166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167"/>
      <c r="AK222" s="77"/>
      <c r="AL222" s="144"/>
      <c r="AM222" s="77"/>
      <c r="AN222" s="144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</row>
    <row r="223" spans="1:60" ht="14.25" hidden="1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</row>
    <row r="224" spans="1:60" ht="14.25" hidden="1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</row>
    <row r="225" spans="1:60" ht="14.25" hidden="1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</row>
    <row r="226" spans="1:60" ht="14.25" hidden="1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</row>
    <row r="227" spans="1:60" ht="14.25" hidden="1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</row>
    <row r="228" spans="1:60" ht="14.25" hidden="1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</row>
    <row r="229" spans="1:60" ht="14.25" hidden="1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</row>
    <row r="230" spans="1:60" ht="14.25" hidden="1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</row>
    <row r="231" spans="1:60" ht="14.25" hidden="1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</row>
    <row r="232" spans="1:60" ht="14.25" hidden="1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</row>
    <row r="233" spans="1:60" ht="14.25" hidden="1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</row>
    <row r="234" spans="1:60" ht="14.25" hidden="1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</row>
    <row r="235" spans="1:60" ht="14.25" hidden="1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</row>
    <row r="236" spans="1:60" ht="14.25" hidden="1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</row>
    <row r="237" spans="1:60" ht="14.25" hidden="1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</row>
    <row r="238" spans="1:60" ht="14.25" hidden="1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</row>
    <row r="239" spans="1:60" ht="14.25" hidden="1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</row>
    <row r="240" spans="1:60" ht="14.25" hidden="1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</row>
    <row r="241" spans="1:60" ht="14.25" hidden="1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</row>
    <row r="242" spans="1:60" ht="14.25" hidden="1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</row>
    <row r="243" spans="1:60" ht="14.25" hidden="1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</row>
    <row r="244" spans="1:60" ht="14.25" hidden="1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</row>
    <row r="245" spans="1:60" ht="14.25" hidden="1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</row>
    <row r="246" spans="1:60" ht="14.25" hidden="1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</row>
    <row r="247" spans="1:60" ht="14.25" hidden="1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</row>
    <row r="248" spans="1:60" ht="14.25" hidden="1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</row>
    <row r="249" spans="1:60" ht="14.25" hidden="1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</row>
    <row r="250" spans="1:60" ht="14.25" hidden="1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</row>
    <row r="251" spans="1:60" ht="14.25" hidden="1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</row>
    <row r="252" spans="1:60" ht="14.25" hidden="1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</row>
    <row r="253" spans="1:60" ht="14.25" hidden="1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</row>
    <row r="254" spans="1:60" ht="14.25" hidden="1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</row>
    <row r="255" spans="1:60" ht="14.25" hidden="1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</row>
    <row r="256" spans="1:60" ht="14.25" hidden="1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</row>
    <row r="257" spans="1:60" ht="14.25" hidden="1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</row>
    <row r="258" spans="1:60" ht="14.25" hidden="1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</row>
    <row r="259" spans="1:60" ht="14.25" hidden="1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</row>
    <row r="260" spans="1:60" ht="14.25" hidden="1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</row>
    <row r="261" spans="1:60" ht="14.25" hidden="1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</row>
    <row r="262" spans="1:60" ht="14.25" hidden="1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</row>
    <row r="263" spans="1:60" ht="14.25" hidden="1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</row>
    <row r="264" spans="1:60" ht="14.25" hidden="1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</row>
    <row r="265" spans="1:60" ht="14.25" hidden="1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</row>
    <row r="266" spans="1:60" ht="14.25" hidden="1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</row>
    <row r="267" spans="1:60" ht="14.25" hidden="1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</row>
    <row r="268" spans="1:60" ht="14.25" hidden="1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</row>
    <row r="269" spans="1:60" ht="14.25" hidden="1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</row>
    <row r="270" spans="1:60" ht="14.25" hidden="1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</row>
    <row r="271" spans="1:60" ht="14.25" hidden="1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</row>
    <row r="272" spans="1:60" ht="14.25" hidden="1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</row>
    <row r="273" spans="1:60" ht="14.25" hidden="1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</row>
    <row r="274" spans="1:60" ht="14.25" hidden="1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</row>
    <row r="275" spans="1:60" ht="14.25" hidden="1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</row>
    <row r="276" spans="1:60" ht="14.25" hidden="1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</row>
    <row r="277" spans="1:60" ht="14.25" hidden="1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</row>
    <row r="278" spans="1:60" ht="14.25" hidden="1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</row>
    <row r="279" spans="1:60" ht="14.25" hidden="1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</row>
    <row r="280" spans="1:60" ht="14.25" hidden="1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</row>
    <row r="281" spans="1:60" ht="14.25" hidden="1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</row>
    <row r="282" spans="1:60" ht="14.25" hidden="1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</row>
    <row r="283" spans="1:60" ht="14.25" hidden="1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</row>
    <row r="284" spans="1:60" ht="14.25" hidden="1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</row>
    <row r="285" spans="1:60" ht="14.25" hidden="1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</row>
    <row r="286" spans="1:60" ht="14.25" hidden="1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</row>
    <row r="287" spans="1:60" ht="14.25" hidden="1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</row>
    <row r="288" spans="1:60" ht="14.25" hidden="1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</row>
    <row r="289" spans="1:60" ht="14.25" hidden="1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</row>
    <row r="290" spans="1:60" ht="14.25" hidden="1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</row>
    <row r="291" spans="1:60" ht="14.25" hidden="1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</row>
    <row r="292" spans="1:60" ht="14.25" hidden="1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</row>
    <row r="293" spans="1:60" ht="14.25" hidden="1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</row>
    <row r="294" spans="1:60" ht="14.25" hidden="1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</row>
    <row r="295" spans="1:60" ht="14.25" hidden="1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</row>
    <row r="296" spans="1:60" ht="14.25" hidden="1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</row>
    <row r="297" spans="1:60" ht="14.25" hidden="1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</row>
    <row r="298" spans="1:60" ht="14.25" hidden="1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</row>
    <row r="299" spans="1:60" ht="14.25" hidden="1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</row>
    <row r="300" spans="1:60" ht="14.25" hidden="1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</row>
    <row r="301" spans="1:60" ht="14.25" hidden="1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</row>
    <row r="302" spans="1:60" ht="14.25" hidden="1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</row>
    <row r="303" spans="1:60" ht="14.25" hidden="1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</row>
    <row r="304" spans="1:60" ht="14.25" hidden="1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</row>
    <row r="305" spans="1:60" ht="14.25" hidden="1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</row>
    <row r="306" spans="1:60" ht="14.25" hidden="1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</row>
    <row r="307" spans="1:60" ht="14.25" hidden="1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</row>
    <row r="308" spans="1:60" ht="14.25" hidden="1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</row>
    <row r="309" spans="1:60" ht="14.25" hidden="1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</row>
    <row r="310" spans="1:60" ht="14.25" hidden="1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</row>
    <row r="311" spans="1:60" ht="14.25" hidden="1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</row>
    <row r="312" spans="1:60" ht="14.25" hidden="1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</row>
    <row r="313" spans="1:60" ht="14.25" hidden="1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</row>
    <row r="314" spans="1:60" ht="14.25" hidden="1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</row>
    <row r="315" spans="1:60" ht="14.25" hidden="1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</row>
    <row r="316" spans="1:60" ht="14.25" hidden="1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</row>
    <row r="317" spans="1:60" ht="14.25" hidden="1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</row>
    <row r="318" spans="1:60" ht="14.25" hidden="1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</row>
    <row r="319" spans="1:60" ht="14.25" hidden="1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</row>
    <row r="320" spans="1:60" ht="14.25" hidden="1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</row>
    <row r="321" spans="1:60" ht="14.25" hidden="1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</row>
    <row r="322" spans="1:60" ht="14.25" hidden="1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</row>
    <row r="323" spans="1:60" ht="14.25" hidden="1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</row>
    <row r="324" spans="1:60" ht="14.25" hidden="1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</row>
    <row r="325" spans="1:60" ht="14.25" hidden="1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</row>
    <row r="326" spans="1:60" ht="14.25" hidden="1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</row>
    <row r="327" spans="1:60" ht="14.25" hidden="1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</row>
    <row r="328" spans="1:60" ht="14.25" hidden="1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</row>
    <row r="329" spans="1:60" ht="14.25" hidden="1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</row>
    <row r="330" spans="1:60" ht="14.25" hidden="1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</row>
    <row r="331" spans="1:60" ht="14.25" hidden="1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</row>
    <row r="332" spans="1:60" ht="14.25" hidden="1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</row>
    <row r="333" spans="1:60" ht="14.25" hidden="1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</row>
    <row r="334" spans="1:60" ht="14.25" hidden="1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</row>
    <row r="335" spans="1:60" ht="14.25" hidden="1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</row>
    <row r="336" spans="1:60" ht="14.25" hidden="1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</row>
    <row r="337" spans="1:60" ht="14.25" hidden="1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</row>
    <row r="338" spans="1:60" ht="14.25" hidden="1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</row>
    <row r="339" spans="1:60" ht="14.25" hidden="1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</row>
    <row r="340" spans="1:60" ht="14.25" hidden="1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</row>
    <row r="341" spans="1:60" ht="14.25" hidden="1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</row>
    <row r="342" spans="1:60" ht="14.25" hidden="1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</row>
    <row r="343" spans="1:60" ht="14.25" hidden="1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</row>
    <row r="344" spans="1:60" ht="14.25" hidden="1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</row>
    <row r="345" spans="1:60" ht="14.25" hidden="1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</row>
    <row r="346" spans="1:60" ht="14.25" hidden="1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</row>
    <row r="347" spans="1:60" ht="14.25" hidden="1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</row>
    <row r="348" spans="1:60" ht="14.25" hidden="1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</row>
    <row r="349" spans="1:60" ht="14.25" hidden="1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</row>
    <row r="350" spans="1:60" ht="14.25" hidden="1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</row>
    <row r="351" spans="1:60" ht="14.25" hidden="1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</row>
    <row r="352" spans="1:60" ht="14.25" hidden="1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</row>
    <row r="353" spans="1:60" ht="14.25" hidden="1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</row>
    <row r="354" spans="1:60" ht="14.25" hidden="1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</row>
    <row r="355" spans="1:60" ht="14.25" hidden="1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</row>
    <row r="356" spans="1:60" ht="14.25" hidden="1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</row>
    <row r="357" spans="1:60" ht="14.25" hidden="1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</row>
    <row r="358" spans="1:60" ht="14.25" hidden="1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</row>
    <row r="359" spans="1:60" ht="14.25" hidden="1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</row>
    <row r="360" spans="1:60" ht="14.25" hidden="1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</row>
    <row r="361" spans="1:60" ht="14.25" hidden="1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</row>
    <row r="362" spans="1:60" ht="14.25" hidden="1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</row>
    <row r="363" spans="1:60" ht="14.25" hidden="1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</row>
    <row r="364" spans="1:60" ht="14.25" hidden="1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</row>
    <row r="365" spans="1:60" ht="14.25" hidden="1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</row>
    <row r="366" spans="1:60" ht="14.25" hidden="1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</row>
    <row r="367" spans="1:60" ht="14.25" hidden="1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</row>
    <row r="368" spans="1:60" ht="14.25" hidden="1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</row>
    <row r="369" spans="1:60" ht="14.25" hidden="1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</row>
    <row r="370" spans="1:60" ht="14.25" hidden="1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</row>
    <row r="371" spans="1:60" ht="14.25" hidden="1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</row>
    <row r="372" spans="1:60" ht="14.25" hidden="1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</row>
    <row r="373" spans="1:60" ht="14.25" hidden="1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</row>
    <row r="374" spans="1:60" ht="14.25" hidden="1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</row>
    <row r="375" spans="1:60" ht="14.25" hidden="1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</row>
    <row r="376" spans="1:60" ht="14.25" hidden="1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</row>
    <row r="377" spans="1:60" ht="14.25" hidden="1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</row>
    <row r="378" spans="1:60" ht="14.25" hidden="1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</row>
    <row r="379" spans="1:60" ht="14.25" hidden="1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</row>
    <row r="380" spans="1:60" ht="14.25" hidden="1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</row>
    <row r="381" spans="1:60" ht="14.25" hidden="1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</row>
    <row r="382" spans="1:60" ht="14.25" hidden="1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</row>
    <row r="383" spans="1:60" ht="14.25" hidden="1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</row>
    <row r="384" spans="1:60" ht="14.25" hidden="1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</row>
    <row r="385" spans="1:60" ht="14.25" hidden="1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</row>
    <row r="386" spans="1:60" ht="14.25" hidden="1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</row>
    <row r="387" spans="1:60" ht="14.25" hidden="1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</row>
    <row r="388" spans="1:60" ht="14.25" hidden="1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</row>
    <row r="389" spans="1:60" ht="14.25" hidden="1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</row>
    <row r="390" spans="1:60" ht="14.25" hidden="1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</row>
    <row r="391" spans="1:60" ht="14.25" hidden="1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</row>
    <row r="392" spans="1:60" ht="14.25" hidden="1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</row>
    <row r="393" spans="1:60" ht="14.25" hidden="1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</row>
    <row r="394" spans="1:60" ht="14.25" hidden="1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</row>
    <row r="395" spans="1:60" ht="14.25" hidden="1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</row>
    <row r="396" spans="1:60" ht="14.25" hidden="1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</row>
    <row r="397" spans="1:60" ht="14.25" hidden="1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</row>
    <row r="398" spans="1:60" ht="14.25" hidden="1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</row>
    <row r="399" spans="1:60" ht="14.25" hidden="1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</row>
    <row r="400" spans="1:60" ht="14.25" hidden="1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</row>
    <row r="401" spans="1:60" ht="14.25" hidden="1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</row>
    <row r="402" spans="1:60" ht="14.25" hidden="1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</row>
    <row r="403" spans="1:60" ht="14.25" hidden="1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</row>
    <row r="404" spans="1:60" ht="14.25" hidden="1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</row>
    <row r="405" spans="1:60" ht="14.25" hidden="1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</row>
    <row r="406" spans="1:60" ht="14.25" hidden="1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</row>
    <row r="407" spans="1:60" ht="14.25" hidden="1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</row>
    <row r="408" spans="1:60" ht="14.25" hidden="1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</row>
    <row r="409" spans="1:60" ht="14.25" hidden="1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</row>
    <row r="410" spans="1:60" ht="14.25" hidden="1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</row>
    <row r="411" spans="1:60" ht="14.25" hidden="1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</row>
    <row r="412" spans="1:60" ht="14.25" hidden="1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</row>
    <row r="413" spans="1:60" ht="14.25" hidden="1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</row>
    <row r="414" spans="1:60" ht="14.25" hidden="1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</row>
    <row r="415" spans="1:60" ht="14.25" hidden="1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</row>
    <row r="416" spans="1:60" ht="14.25" hidden="1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</row>
    <row r="417" spans="1:60" ht="14.25" hidden="1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</row>
    <row r="418" spans="1:60" ht="14.25" hidden="1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</row>
    <row r="419" spans="1:60" ht="14.25" hidden="1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</row>
    <row r="420" spans="1:60" ht="14.25" hidden="1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</row>
    <row r="421" spans="1:60" ht="14.25" hidden="1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</row>
    <row r="422" spans="1:60" ht="14.25" hidden="1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</row>
    <row r="423" spans="1:60" ht="14.25" hidden="1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</row>
    <row r="424" spans="1:60" ht="14.25" hidden="1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</row>
    <row r="425" spans="1:60" ht="14.25" hidden="1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</row>
    <row r="426" spans="1:60" ht="14.25" hidden="1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</row>
    <row r="427" spans="1:60" ht="14.25" hidden="1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</row>
    <row r="428" spans="1:60" ht="14.25" hidden="1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</row>
    <row r="429" spans="1:60" ht="14.25" hidden="1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</row>
    <row r="430" spans="1:60" ht="14.25" hidden="1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</row>
    <row r="431" spans="1:60" ht="14.25" hidden="1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</row>
    <row r="432" spans="1:60" ht="14.25" hidden="1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</row>
    <row r="433" spans="1:60" ht="14.25" hidden="1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</row>
    <row r="434" spans="1:60" ht="14.25" hidden="1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</row>
    <row r="435" spans="1:60" ht="14.25" hidden="1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</row>
    <row r="436" spans="1:60" ht="14.25" hidden="1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</row>
    <row r="437" spans="1:60" ht="14.25" hidden="1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</row>
    <row r="438" spans="1:60" ht="14.25" hidden="1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</row>
    <row r="439" spans="1:60" ht="14.25" hidden="1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</row>
    <row r="440" spans="1:60" ht="14.25" hidden="1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</row>
    <row r="441" spans="1:60" ht="14.25" hidden="1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</row>
    <row r="442" spans="1:60" ht="14.25" hidden="1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</row>
    <row r="443" spans="1:60" ht="14.25" hidden="1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</row>
    <row r="444" spans="1:60" ht="14.25" hidden="1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</row>
    <row r="445" spans="1:60" ht="14.25" hidden="1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</row>
    <row r="446" spans="1:60" ht="14.25" hidden="1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</row>
    <row r="447" spans="1:60" ht="14.25" hidden="1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</row>
    <row r="448" spans="1:60" ht="14.25" hidden="1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</row>
    <row r="449" spans="1:60" ht="14.25" hidden="1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</row>
    <row r="450" spans="1:60" ht="14.25" hidden="1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</row>
    <row r="451" spans="1:60" ht="14.25" hidden="1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</row>
    <row r="452" spans="1:60" ht="14.25" hidden="1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</row>
    <row r="453" spans="1:60" ht="14.25" hidden="1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</row>
    <row r="454" spans="1:60" ht="14.25" hidden="1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</row>
    <row r="455" spans="1:60" ht="14.25" hidden="1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</row>
    <row r="456" spans="1:60" ht="14.25" hidden="1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</row>
    <row r="457" spans="1:60" ht="14.25" hidden="1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</row>
    <row r="458" spans="1:60" ht="14.25" hidden="1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</row>
    <row r="459" spans="1:60" ht="14.25" hidden="1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</row>
    <row r="460" spans="1:60" ht="14.25" hidden="1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</row>
    <row r="461" spans="1:60" ht="14.25" hidden="1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</row>
    <row r="462" spans="1:60" ht="14.25" hidden="1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</row>
    <row r="463" spans="1:60" ht="14.25" hidden="1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</row>
    <row r="464" spans="1:60" ht="14.25" hidden="1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</row>
    <row r="465" spans="1:60" ht="14.25" hidden="1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</row>
    <row r="466" spans="1:60" ht="14.25" hidden="1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</row>
    <row r="467" spans="1:60" ht="14.25" hidden="1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</row>
    <row r="468" spans="1:60" ht="14.25" hidden="1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</row>
    <row r="469" spans="1:60" ht="14.25" hidden="1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</row>
    <row r="470" spans="1:60" ht="14.25" hidden="1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</row>
    <row r="471" spans="1:60" ht="14.25" hidden="1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</row>
    <row r="472" spans="1:60" ht="14.25" hidden="1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</row>
    <row r="473" spans="1:60" ht="14.25" hidden="1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</row>
    <row r="474" spans="1:60" ht="14.25" hidden="1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</row>
    <row r="475" spans="1:60" ht="14.25" hidden="1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</row>
    <row r="476" spans="1:60" ht="14.25" hidden="1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</row>
    <row r="477" spans="1:60" ht="14.25" hidden="1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</row>
    <row r="478" spans="1:60" ht="14.25" hidden="1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</row>
    <row r="479" spans="1:60" ht="14.25" hidden="1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</row>
    <row r="480" spans="1:60" ht="14.25" hidden="1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</row>
    <row r="481" spans="1:60" ht="14.25" hidden="1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</row>
    <row r="482" spans="1:60" ht="14.25" hidden="1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</row>
    <row r="483" spans="1:60" ht="14.25" hidden="1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</row>
    <row r="484" spans="1:60" ht="14.25" hidden="1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</row>
    <row r="485" spans="1:60" ht="14.25" hidden="1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</row>
    <row r="486" spans="1:60" ht="14.25" hidden="1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</row>
    <row r="487" spans="1:60" ht="14.25" hidden="1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</row>
    <row r="488" spans="1:60" ht="14.25" hidden="1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</row>
    <row r="489" spans="1:60" ht="14.25" hidden="1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</row>
    <row r="490" spans="1:60" ht="14.25" hidden="1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</row>
    <row r="491" spans="1:60" ht="14.25" hidden="1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</row>
    <row r="492" spans="1:60" ht="14.25" hidden="1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</row>
    <row r="493" spans="1:60" ht="14.25" hidden="1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</row>
    <row r="494" spans="1:60" ht="14.25" hidden="1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</row>
    <row r="495" spans="1:60" ht="14.25" hidden="1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</row>
    <row r="496" spans="1:60" ht="14.25" hidden="1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</row>
    <row r="497" spans="1:60" ht="14.25" hidden="1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</row>
    <row r="498" spans="1:60" ht="14.25" hidden="1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</row>
    <row r="499" spans="1:60" ht="14.25" hidden="1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</row>
    <row r="500" spans="1:60" ht="14.25" hidden="1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</row>
    <row r="501" spans="1:60" ht="14.25" hidden="1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</row>
    <row r="502" spans="1:60" ht="14.25" hidden="1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</row>
    <row r="503" spans="1:60" ht="14.25" hidden="1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</row>
    <row r="504" spans="1:60" ht="14.25" hidden="1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</row>
    <row r="505" spans="1:60" ht="14.25" hidden="1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</row>
    <row r="506" spans="1:60" ht="14.25" hidden="1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</row>
    <row r="507" spans="1:60" ht="14.25" hidden="1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</row>
    <row r="508" spans="1:60" ht="14.25" hidden="1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</row>
    <row r="509" spans="1:60" ht="14.25" hidden="1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</row>
    <row r="510" spans="1:60" ht="14.25" hidden="1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</row>
    <row r="511" spans="1:60" ht="14.25" hidden="1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</row>
    <row r="512" spans="1:60" ht="14.25" hidden="1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</row>
    <row r="513" spans="1:60" ht="14.25" hidden="1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</row>
    <row r="514" spans="1:60" ht="14.25" hidden="1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</row>
    <row r="515" spans="1:60" ht="14.25" hidden="1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</row>
    <row r="516" spans="1:60" ht="14.25" hidden="1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</row>
    <row r="517" spans="1:60" ht="14.25" hidden="1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</row>
    <row r="518" spans="1:60" ht="14.25" hidden="1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</row>
    <row r="519" spans="1:60" ht="14.25" hidden="1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</row>
    <row r="520" spans="1:60" ht="14.25" hidden="1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</row>
    <row r="521" spans="1:60" ht="14.25" hidden="1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</row>
    <row r="522" spans="1:60" ht="14.25" hidden="1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</row>
    <row r="523" spans="1:60" ht="14.25" hidden="1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</row>
    <row r="524" spans="1:60" ht="14.25" hidden="1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</row>
    <row r="525" spans="1:60" ht="14.25" hidden="1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</row>
    <row r="526" spans="1:60" ht="14.25" hidden="1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</row>
    <row r="527" spans="1:60" ht="14.25" hidden="1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</row>
    <row r="528" spans="1:60" ht="14.25" hidden="1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</row>
    <row r="529" spans="1:60" ht="14.25" hidden="1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</row>
    <row r="530" spans="1:60" ht="14.25" hidden="1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</row>
    <row r="531" spans="1:60" ht="14.25" hidden="1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</row>
    <row r="532" spans="1:60" ht="14.25" hidden="1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</row>
    <row r="533" spans="1:60" ht="14.25" hidden="1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</row>
    <row r="534" spans="1:60" ht="14.25" hidden="1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</row>
    <row r="535" spans="1:60" ht="14.25" hidden="1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</row>
    <row r="536" spans="1:60" ht="14.25" hidden="1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</row>
    <row r="537" spans="1:60" ht="14.25" hidden="1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</row>
    <row r="538" spans="1:60" ht="14.25" hidden="1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</row>
    <row r="539" spans="1:60" ht="14.25" hidden="1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</row>
    <row r="540" spans="1:60" ht="14.25" hidden="1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</row>
    <row r="541" spans="1:60" ht="14.25" hidden="1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</row>
    <row r="542" spans="1:60" ht="14.25" hidden="1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</row>
    <row r="543" spans="1:60" ht="14.25" hidden="1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</row>
    <row r="544" spans="1:60" ht="14.25" hidden="1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</row>
    <row r="545" spans="1:60" ht="14.25" hidden="1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</row>
    <row r="546" spans="1:60" ht="14.25" hidden="1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</row>
    <row r="547" spans="1:60" ht="14.25" hidden="1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</row>
    <row r="548" spans="1:60" ht="14.25" hidden="1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</row>
    <row r="549" spans="1:60" ht="14.25" hidden="1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</row>
    <row r="550" spans="1:60" ht="14.25" hidden="1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</row>
    <row r="551" spans="1:60" ht="14.25" hidden="1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</row>
    <row r="552" spans="1:60" ht="14.25" hidden="1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</row>
    <row r="553" spans="1:60" ht="14.25" hidden="1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</row>
    <row r="554" spans="1:60" ht="14.25" hidden="1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</row>
    <row r="555" spans="1:60" ht="14.25" hidden="1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</row>
    <row r="556" spans="1:60" ht="14.25" hidden="1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</row>
    <row r="557" spans="1:60" ht="14.25" hidden="1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</row>
    <row r="558" spans="1:60" ht="14.25" hidden="1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</row>
    <row r="559" spans="1:60" ht="14.25" hidden="1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</row>
    <row r="560" spans="1:60" ht="14.25" hidden="1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</row>
    <row r="561" spans="1:60" ht="14.25" hidden="1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</row>
    <row r="562" spans="1:60" ht="14.25" hidden="1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</row>
    <row r="563" spans="1:60" ht="14.25" hidden="1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</row>
    <row r="564" spans="1:60" ht="14.25" hidden="1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</row>
    <row r="565" spans="1:60" ht="14.25" hidden="1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</row>
    <row r="566" spans="1:60" ht="14.25" hidden="1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</row>
    <row r="567" spans="1:60" ht="14.25" hidden="1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</row>
    <row r="568" spans="1:60" ht="14.25" hidden="1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</row>
    <row r="569" spans="1:60" ht="14.25" hidden="1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</row>
    <row r="570" spans="1:60" ht="14.25" hidden="1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</row>
    <row r="571" spans="1:60" ht="14.25" hidden="1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</row>
    <row r="572" spans="1:60" ht="14.25" hidden="1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</row>
    <row r="573" spans="1:60" ht="14.25" hidden="1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</row>
    <row r="574" spans="1:60" ht="14.25" hidden="1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</row>
    <row r="575" spans="1:60" ht="14.25" hidden="1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</row>
    <row r="576" spans="1:60" ht="14.25" hidden="1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</row>
    <row r="577" spans="1:60" ht="14.25" hidden="1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</row>
    <row r="578" spans="1:60" ht="14.25" hidden="1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</row>
    <row r="579" spans="1:60" ht="14.25" hidden="1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</row>
    <row r="580" spans="1:60" ht="14.25" hidden="1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</row>
    <row r="581" spans="1:60" ht="14.25" hidden="1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</row>
    <row r="582" spans="1:60" ht="14.25" hidden="1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</row>
    <row r="583" spans="1:60" ht="14.25" hidden="1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</row>
    <row r="584" spans="1:60" ht="14.25" hidden="1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</row>
    <row r="585" spans="1:60" ht="14.25" hidden="1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</row>
    <row r="586" spans="1:60" ht="14.25" hidden="1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</row>
    <row r="587" spans="1:60" ht="14.25" hidden="1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</row>
    <row r="588" spans="1:60" ht="14.25" hidden="1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</row>
    <row r="589" spans="1:60" ht="14.25" hidden="1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</row>
    <row r="590" spans="1:60" ht="14.25" hidden="1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</row>
    <row r="591" spans="1:60" ht="14.25" hidden="1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</row>
    <row r="592" spans="1:60" ht="14.25" hidden="1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</row>
    <row r="593" spans="1:60" ht="14.25" hidden="1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</row>
    <row r="594" spans="1:60" ht="14.25" hidden="1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</row>
    <row r="595" spans="1:60" ht="14.25" hidden="1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</row>
    <row r="596" spans="1:60" ht="14.25" hidden="1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</row>
    <row r="597" spans="1:60" ht="14.25" hidden="1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</row>
    <row r="598" spans="1:60" ht="14.25" hidden="1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</row>
    <row r="599" spans="1:60" ht="14.25" hidden="1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</row>
    <row r="600" spans="1:60" ht="14.25" hidden="1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</row>
    <row r="601" spans="1:60" ht="14.25" hidden="1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</row>
    <row r="602" spans="1:60" ht="14.25" hidden="1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</row>
    <row r="603" spans="1:60" ht="14.25" hidden="1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</row>
    <row r="604" spans="1:60" ht="14.25" hidden="1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</row>
    <row r="605" spans="1:60" ht="14.25" hidden="1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</row>
    <row r="606" spans="1:60" ht="14.25" hidden="1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</row>
    <row r="607" spans="1:60" ht="14.25" hidden="1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</row>
    <row r="608" spans="1:60" ht="14.25" hidden="1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</row>
    <row r="609" spans="1:60" ht="14.25" hidden="1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</row>
    <row r="610" spans="1:60" ht="14.25" hidden="1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</row>
    <row r="611" spans="1:60" ht="14.25" hidden="1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</row>
    <row r="612" spans="1:60" ht="14.25" hidden="1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</row>
    <row r="613" spans="1:60" ht="14.25" hidden="1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</row>
    <row r="614" spans="1:60" ht="14.25" hidden="1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</row>
    <row r="615" spans="1:60" ht="14.25" hidden="1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</row>
    <row r="616" spans="1:60" ht="14.25" hidden="1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</row>
    <row r="617" spans="1:60" ht="14.25" hidden="1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</row>
    <row r="618" spans="1:60" ht="14.25" hidden="1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</row>
    <row r="619" spans="1:60" ht="14.25" hidden="1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</row>
    <row r="620" spans="1:60" ht="14.25" hidden="1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</row>
    <row r="621" spans="1:60" ht="14.25" hidden="1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</row>
    <row r="622" spans="1:60" ht="14.25" hidden="1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</row>
    <row r="623" spans="1:60" ht="14.25" hidden="1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</row>
    <row r="624" spans="1:60" ht="14.25" hidden="1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</row>
    <row r="625" spans="1:60" ht="14.25" hidden="1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</row>
    <row r="626" spans="1:60" ht="14.25" hidden="1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</row>
    <row r="627" spans="1:60" ht="14.25" hidden="1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</row>
    <row r="628" spans="1:60" ht="14.25" hidden="1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</row>
    <row r="629" spans="1:60" ht="14.25" hidden="1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</row>
    <row r="630" spans="1:60" ht="14.25" hidden="1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</row>
    <row r="631" spans="1:60" ht="14.25" hidden="1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</row>
    <row r="632" spans="1:60" ht="14.25" hidden="1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</row>
    <row r="633" spans="1:60" ht="14.25" hidden="1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</row>
    <row r="634" spans="1:60" ht="14.25" hidden="1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</row>
    <row r="635" spans="1:60" ht="14.25" hidden="1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</row>
    <row r="636" spans="1:60" ht="14.25" hidden="1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</row>
    <row r="637" spans="1:60" ht="14.25" hidden="1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</row>
    <row r="638" spans="1:60" ht="14.25" hidden="1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</row>
    <row r="639" spans="1:60" ht="14.25" hidden="1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</row>
    <row r="640" spans="1:60" ht="14.25" hidden="1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</row>
    <row r="641" spans="1:60" ht="14.25" hidden="1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</row>
    <row r="642" spans="1:60" ht="14.25" hidden="1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</row>
    <row r="643" spans="1:60" ht="14.25" hidden="1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</row>
    <row r="644" spans="1:60" ht="14.25" hidden="1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</row>
    <row r="645" spans="1:60" ht="14.25" hidden="1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</row>
    <row r="646" spans="1:60" ht="14.25" hidden="1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</row>
    <row r="647" spans="1:60" ht="14.25" hidden="1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</row>
    <row r="648" spans="1:60" ht="14.25" hidden="1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</row>
    <row r="649" spans="1:60" ht="14.25" hidden="1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</row>
    <row r="650" spans="1:60" ht="14.25" hidden="1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</row>
    <row r="651" spans="1:60" ht="14.25" hidden="1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</row>
    <row r="652" spans="1:60" ht="14.25" hidden="1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</row>
    <row r="653" spans="1:60" ht="14.25" hidden="1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</row>
    <row r="654" spans="1:60" ht="14.25" hidden="1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</row>
    <row r="655" spans="1:60" ht="14.25" hidden="1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</row>
    <row r="656" spans="1:60" ht="14.25" hidden="1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</row>
    <row r="657" spans="1:60" ht="14.25" hidden="1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</row>
    <row r="658" spans="1:60" ht="14.25" hidden="1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</row>
    <row r="659" spans="1:60" ht="14.25" hidden="1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</row>
    <row r="660" spans="1:60" ht="14.25" hidden="1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</row>
    <row r="661" spans="1:60" ht="14.25" hidden="1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</row>
    <row r="662" spans="1:60" ht="14.25" hidden="1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</row>
    <row r="663" spans="1:60" ht="14.25" hidden="1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</row>
    <row r="664" spans="1:60" ht="14.25" hidden="1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</row>
    <row r="665" spans="1:60" ht="14.25" hidden="1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</row>
    <row r="666" spans="1:60" ht="14.25" hidden="1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</row>
    <row r="667" spans="1:60" ht="14.25" hidden="1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</row>
    <row r="668" spans="1:60" ht="14.25" hidden="1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</row>
    <row r="669" spans="1:60" ht="14.25" hidden="1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</row>
    <row r="670" spans="1:60" ht="14.25" hidden="1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</row>
    <row r="671" spans="1:60" ht="14.25" hidden="1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</row>
    <row r="672" spans="1:60" ht="14.25" hidden="1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</row>
    <row r="673" spans="1:60" ht="14.25" hidden="1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</row>
    <row r="674" spans="1:60" ht="14.25" hidden="1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</row>
    <row r="675" spans="1:60" ht="14.25" hidden="1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</row>
    <row r="676" spans="1:60" ht="14.25" hidden="1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</row>
    <row r="677" spans="1:60" ht="14.25" hidden="1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</row>
    <row r="678" spans="1:60" ht="14.25" hidden="1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</row>
    <row r="679" spans="1:60" ht="14.25" hidden="1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</row>
    <row r="680" spans="1:60" ht="14.25" hidden="1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</row>
    <row r="681" spans="1:60" ht="14.25" hidden="1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</row>
    <row r="682" spans="1:60" ht="14.25" hidden="1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</row>
    <row r="683" spans="1:60" ht="14.25" hidden="1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</row>
    <row r="684" spans="1:60" ht="14.25" hidden="1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</row>
    <row r="685" spans="1:60" ht="14.25" hidden="1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</row>
    <row r="686" spans="1:60" ht="14.25" hidden="1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</row>
    <row r="687" spans="1:60" ht="14.25" hidden="1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</row>
    <row r="688" spans="1:60" ht="14.25" hidden="1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</row>
    <row r="689" spans="1:60" ht="14.25" hidden="1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</row>
    <row r="690" spans="1:60" ht="14.25" hidden="1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</row>
    <row r="691" spans="1:60" ht="14.25" hidden="1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</row>
    <row r="692" spans="1:60" ht="14.25" hidden="1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</row>
    <row r="693" spans="1:60" ht="14.25" hidden="1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</row>
    <row r="694" spans="1:60" ht="14.25" hidden="1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</row>
    <row r="695" spans="1:60" ht="14.25" hidden="1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</row>
    <row r="696" spans="1:60" ht="14.25" hidden="1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</row>
    <row r="697" spans="1:60" ht="14.25" hidden="1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</row>
    <row r="698" spans="1:60" ht="14.25" hidden="1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</row>
    <row r="699" spans="1:60" ht="14.25" hidden="1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</row>
    <row r="700" spans="1:60" ht="14.25" hidden="1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</row>
    <row r="701" spans="1:60" ht="14.25" hidden="1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</row>
    <row r="702" spans="1:60" ht="14.25" hidden="1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</row>
    <row r="703" spans="1:60" ht="14.25" hidden="1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</row>
    <row r="704" spans="1:60" ht="14.25" hidden="1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</row>
    <row r="705" spans="1:60" ht="14.25" hidden="1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</row>
    <row r="706" spans="1:60" ht="14.25" hidden="1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</row>
    <row r="707" spans="1:60" ht="14.25" hidden="1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</row>
    <row r="708" spans="1:60" ht="14.25" hidden="1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</row>
    <row r="709" spans="1:60" ht="14.25" hidden="1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</row>
    <row r="710" spans="1:60" ht="14.25" hidden="1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</row>
    <row r="711" spans="1:60" ht="14.25" hidden="1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</row>
    <row r="712" spans="1:60" ht="14.25" hidden="1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</row>
    <row r="713" spans="1:60" ht="14.25" hidden="1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</row>
    <row r="714" spans="1:60" ht="14.25" hidden="1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</row>
    <row r="715" spans="1:60" ht="14.25" hidden="1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</row>
    <row r="716" spans="1:60" ht="14.25" hidden="1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</row>
    <row r="717" spans="1:60" ht="14.25" hidden="1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</row>
    <row r="718" spans="1:60" ht="14.25" hidden="1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</row>
    <row r="719" spans="1:60" ht="14.25" hidden="1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</row>
    <row r="720" spans="1:60" ht="14.25" hidden="1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</row>
    <row r="721" spans="1:60" ht="14.25" hidden="1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</row>
    <row r="722" spans="1:60" ht="14.25" hidden="1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</row>
    <row r="723" spans="1:60" ht="14.25" hidden="1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</row>
    <row r="724" spans="1:60" ht="14.25" hidden="1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</row>
    <row r="725" spans="1:60" ht="14.25" hidden="1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</row>
    <row r="726" spans="1:60" ht="14.25" hidden="1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</row>
    <row r="727" spans="1:60" ht="14.25" hidden="1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</row>
    <row r="728" spans="1:60" ht="14.25" hidden="1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</row>
    <row r="729" spans="1:60" ht="14.25" hidden="1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</row>
    <row r="730" spans="1:60" ht="14.25" hidden="1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</row>
    <row r="731" spans="1:60" ht="14.25" hidden="1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</row>
    <row r="732" spans="1:60" ht="14.25" hidden="1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</row>
    <row r="733" spans="1:60" ht="14.25" hidden="1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</row>
    <row r="734" spans="1:60" ht="14.25" hidden="1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</row>
    <row r="735" spans="1:60" ht="14.25" hidden="1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</row>
    <row r="736" spans="1:60" ht="14.25" hidden="1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</row>
    <row r="737" spans="1:60" ht="14.25" hidden="1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</row>
    <row r="738" spans="1:60" ht="14.25" hidden="1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</row>
    <row r="739" spans="1:60" ht="14.25" hidden="1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</row>
    <row r="740" spans="1:60" ht="14.25" hidden="1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</row>
    <row r="741" spans="1:60" ht="14.25" hidden="1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</row>
    <row r="742" spans="1:60" ht="14.25" hidden="1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</row>
    <row r="743" spans="1:60" ht="14.25" hidden="1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</row>
    <row r="744" spans="1:60" ht="14.25" hidden="1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</row>
    <row r="745" spans="1:60" ht="14.25" hidden="1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</row>
    <row r="746" spans="1:60" ht="14.25" hidden="1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</row>
    <row r="747" spans="1:60" ht="14.25" hidden="1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</row>
    <row r="748" spans="1:60" ht="14.25" hidden="1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</row>
    <row r="749" spans="1:60" ht="14.25" hidden="1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</row>
    <row r="750" spans="1:60" ht="14.25" hidden="1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</row>
    <row r="751" spans="1:60" ht="14.25" hidden="1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</row>
    <row r="752" spans="1:60" ht="14.25" hidden="1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</row>
    <row r="753" spans="1:60" ht="14.25" hidden="1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</row>
    <row r="754" spans="1:60" ht="14.25" hidden="1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</row>
    <row r="755" spans="1:60" ht="14.25" hidden="1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</row>
    <row r="756" spans="1:60" ht="14.25" hidden="1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</row>
    <row r="757" spans="1:60" ht="14.25" hidden="1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</row>
    <row r="758" spans="1:60" ht="14.25" hidden="1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</row>
    <row r="759" spans="1:60" ht="14.25" hidden="1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</row>
    <row r="760" spans="1:60" ht="14.25" hidden="1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</row>
    <row r="761" spans="1:60" ht="14.25" hidden="1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</row>
    <row r="762" spans="1:60" ht="14.25" hidden="1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</row>
    <row r="763" spans="1:60" ht="14.25" hidden="1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</row>
    <row r="764" spans="1:60" ht="14.25" hidden="1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</row>
    <row r="765" spans="1:60" ht="14.25" hidden="1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</row>
    <row r="766" spans="1:60" ht="14.25" hidden="1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</row>
    <row r="767" spans="1:60" ht="14.25" hidden="1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</row>
    <row r="768" spans="1:60" ht="14.25" hidden="1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</row>
    <row r="769" spans="1:60" ht="14.25" hidden="1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</row>
    <row r="770" spans="1:60" ht="14.25" hidden="1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</row>
    <row r="771" spans="1:60" ht="14.25" hidden="1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</row>
    <row r="772" spans="1:60" ht="14.25" hidden="1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</row>
    <row r="773" spans="1:60" ht="14.25" hidden="1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</row>
    <row r="774" spans="1:60" ht="14.25" hidden="1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</row>
    <row r="775" spans="1:60" ht="14.25" hidden="1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</row>
    <row r="776" spans="1:60" ht="14.25" hidden="1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</row>
    <row r="777" spans="1:60" ht="14.25" hidden="1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</row>
    <row r="778" spans="1:60" ht="14.25" hidden="1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</row>
    <row r="779" spans="1:60" ht="14.25" hidden="1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</row>
    <row r="780" spans="1:60" ht="14.25" hidden="1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</row>
    <row r="781" spans="1:60" ht="14.25" hidden="1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</row>
    <row r="782" spans="1:60" ht="14.25" hidden="1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</row>
    <row r="783" spans="1:60" ht="14.25" hidden="1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</row>
    <row r="784" spans="1:60" ht="14.25" hidden="1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</row>
    <row r="785" spans="1:60" ht="14.25" hidden="1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</row>
    <row r="786" spans="1:60" ht="14.25" hidden="1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</row>
    <row r="787" spans="1:60" ht="14.25" hidden="1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</row>
    <row r="788" spans="1:60" ht="14.25" hidden="1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</row>
    <row r="789" spans="1:60" ht="14.25" hidden="1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</row>
    <row r="790" spans="1:60" ht="14.25" hidden="1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</row>
    <row r="791" spans="1:60" ht="14.25" hidden="1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</row>
    <row r="792" spans="1:60" ht="14.25" hidden="1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</row>
    <row r="793" spans="1:60" ht="14.25" hidden="1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</row>
    <row r="794" spans="1:60" ht="14.25" hidden="1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</row>
    <row r="795" spans="1:60" ht="14.25" hidden="1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</row>
    <row r="796" spans="1:60" ht="14.25" hidden="1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</row>
    <row r="797" spans="1:60" ht="14.25" hidden="1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</row>
    <row r="798" spans="1:60" ht="14.25" hidden="1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</row>
    <row r="799" spans="1:60" ht="14.25" hidden="1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</row>
    <row r="800" spans="1:60" ht="14.25" hidden="1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</row>
    <row r="801" spans="1:60" ht="14.25" hidden="1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</row>
    <row r="802" spans="1:60" ht="14.25" hidden="1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</row>
    <row r="803" spans="1:60" ht="14.25" hidden="1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</row>
    <row r="804" spans="1:60" ht="14.25" hidden="1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</row>
    <row r="805" spans="1:60" ht="14.25" hidden="1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</row>
    <row r="806" spans="1:60" ht="14.25" hidden="1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</row>
    <row r="807" spans="1:60" ht="14.25" hidden="1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</row>
    <row r="808" spans="1:60" ht="14.25" hidden="1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</row>
    <row r="809" spans="1:60" ht="14.25" hidden="1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</row>
    <row r="810" spans="1:60" ht="14.25" hidden="1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</row>
    <row r="811" spans="1:60" ht="14.25" hidden="1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</row>
    <row r="812" spans="1:60" ht="14.25" hidden="1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</row>
    <row r="813" spans="1:60" ht="14.25" hidden="1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</row>
    <row r="814" spans="1:60" ht="14.25" hidden="1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</row>
    <row r="815" spans="1:60" ht="14.25" hidden="1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</row>
    <row r="816" spans="1:60" ht="14.25" hidden="1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</row>
    <row r="817" spans="1:60" ht="14.25" hidden="1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</row>
    <row r="818" spans="1:60" ht="14.25" hidden="1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</row>
    <row r="819" spans="1:60" ht="14.25" hidden="1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</row>
    <row r="820" spans="1:60" ht="14.25" hidden="1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</row>
    <row r="821" spans="1:60" ht="14.25" hidden="1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</row>
    <row r="822" spans="1:60" ht="14.25" hidden="1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</row>
    <row r="823" spans="1:60" ht="14.25" hidden="1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</row>
    <row r="824" spans="1:60" ht="14.25" hidden="1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</row>
    <row r="825" spans="1:60" ht="14.25" hidden="1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</row>
    <row r="826" spans="1:60" ht="14.25" hidden="1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</row>
    <row r="827" spans="1:60" ht="14.25" hidden="1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</row>
    <row r="828" spans="1:60" ht="14.25" hidden="1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</row>
    <row r="829" spans="1:60" ht="14.25" hidden="1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</row>
    <row r="830" spans="1:60" ht="14.25" hidden="1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</row>
    <row r="831" spans="1:60" ht="14.25" hidden="1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</row>
    <row r="832" spans="1:60" ht="14.25" hidden="1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</row>
    <row r="833" spans="1:60" ht="14.25" hidden="1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</row>
    <row r="834" spans="1:60" ht="14.25" hidden="1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</row>
    <row r="835" spans="1:60" ht="14.25" hidden="1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</row>
    <row r="836" spans="1:60" ht="14.25" hidden="1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</row>
    <row r="837" spans="1:60" ht="14.25" hidden="1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</row>
    <row r="838" spans="1:60" ht="14.25" hidden="1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</row>
    <row r="839" spans="1:60" ht="14.25" hidden="1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</row>
    <row r="840" spans="1:60" ht="14.25" hidden="1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</row>
    <row r="841" spans="1:60" ht="14.25" hidden="1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</row>
    <row r="842" spans="1:60" ht="14.25" hidden="1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</row>
    <row r="843" spans="1:60" ht="14.25" hidden="1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</row>
    <row r="844" spans="1:60" ht="14.25" hidden="1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</row>
    <row r="845" spans="1:60" ht="14.25" hidden="1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</row>
    <row r="846" spans="1:60" ht="14.25" hidden="1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</row>
    <row r="847" spans="1:60" ht="14.25" hidden="1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</row>
    <row r="848" spans="1:60" ht="14.25" hidden="1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</row>
    <row r="849" spans="1:60" ht="14.25" hidden="1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</row>
    <row r="850" spans="1:60" ht="14.25" hidden="1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</row>
    <row r="851" spans="1:60" ht="14.25" hidden="1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</row>
    <row r="852" spans="1:60" ht="14.25" hidden="1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</row>
    <row r="853" spans="1:60" ht="14.25" hidden="1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</row>
    <row r="854" spans="1:60" ht="14.25" hidden="1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</row>
    <row r="855" spans="1:60" ht="14.25" hidden="1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</row>
    <row r="856" spans="1:60" ht="14.25" hidden="1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</row>
    <row r="857" spans="1:60" ht="14.25" hidden="1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</row>
    <row r="858" spans="1:60" ht="14.25" hidden="1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</row>
    <row r="859" spans="1:60" ht="14.25" hidden="1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</row>
    <row r="860" spans="1:60" ht="14.25" hidden="1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</row>
    <row r="861" spans="1:60" ht="14.25" hidden="1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</row>
    <row r="862" spans="1:60" ht="14.25" hidden="1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</row>
    <row r="863" spans="1:60" ht="14.25" hidden="1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</row>
    <row r="864" spans="1:60" ht="14.25" hidden="1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</row>
    <row r="865" spans="1:60" ht="14.25" hidden="1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</row>
    <row r="866" spans="1:60" ht="14.25" hidden="1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</row>
    <row r="867" spans="1:60" ht="14.25" hidden="1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</row>
    <row r="868" spans="1:60" ht="14.25" hidden="1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</row>
    <row r="869" spans="1:60" ht="14.25" hidden="1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</row>
    <row r="870" spans="1:60" ht="14.25" hidden="1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</row>
    <row r="871" spans="1:60" ht="14.25" hidden="1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</row>
    <row r="872" spans="1:60" ht="14.25" hidden="1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</row>
    <row r="873" spans="1:60" ht="14.25" hidden="1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</row>
    <row r="874" spans="1:60" ht="14.25" hidden="1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</row>
    <row r="875" spans="1:60" ht="14.25" hidden="1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</row>
    <row r="876" spans="1:60" ht="14.25" hidden="1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</row>
    <row r="877" spans="1:60" ht="14.25" hidden="1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</row>
    <row r="878" spans="1:60" ht="14.25" hidden="1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</row>
    <row r="879" spans="1:60" ht="14.25" hidden="1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</row>
    <row r="880" spans="1:60" ht="14.25" hidden="1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</row>
    <row r="881" spans="1:60" ht="14.25" hidden="1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</row>
    <row r="882" spans="1:60" ht="14.25" hidden="1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</row>
    <row r="883" spans="1:60" ht="14.25" hidden="1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</row>
    <row r="884" spans="1:60" ht="14.25" hidden="1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</row>
    <row r="885" spans="1:60" ht="14.25" hidden="1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</row>
    <row r="886" spans="1:60" ht="14.25" hidden="1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</row>
    <row r="887" spans="1:60" ht="14.25" hidden="1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</row>
    <row r="888" spans="1:60" ht="14.25" hidden="1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</row>
    <row r="889" spans="1:60" ht="14.25" hidden="1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</row>
    <row r="890" spans="1:60" ht="14.25" hidden="1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</row>
    <row r="891" spans="1:60" ht="14.25" hidden="1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</row>
    <row r="892" spans="1:60" ht="14.25" hidden="1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</row>
    <row r="893" spans="1:60" ht="14.25" hidden="1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</row>
    <row r="894" spans="1:60" ht="14.25" hidden="1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</row>
    <row r="895" spans="1:60" ht="14.25" hidden="1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</row>
    <row r="896" spans="1:60" ht="14.25" hidden="1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</row>
    <row r="897" spans="1:60" ht="14.25" hidden="1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</row>
    <row r="898" spans="1:60" ht="14.25" hidden="1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</row>
    <row r="899" spans="1:60" ht="14.25" hidden="1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</row>
    <row r="900" spans="1:60" ht="14.25" hidden="1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</row>
    <row r="901" spans="1:60" ht="14.25" hidden="1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</row>
    <row r="902" spans="1:60" ht="14.25" hidden="1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</row>
    <row r="903" spans="1:60" ht="14.25" hidden="1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</row>
    <row r="904" spans="1:60" ht="14.25" hidden="1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</row>
    <row r="905" spans="1:60" ht="14.25" hidden="1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</row>
    <row r="906" spans="1:60" ht="14.25" hidden="1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</row>
    <row r="907" spans="1:60" ht="14.25" hidden="1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</row>
    <row r="908" spans="1:60" ht="14.25" hidden="1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</row>
    <row r="909" spans="1:60" ht="14.25" hidden="1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</row>
    <row r="910" spans="1:60" ht="14.25" hidden="1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</row>
    <row r="911" spans="1:60" ht="14.25" hidden="1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</row>
    <row r="912" spans="1:60" ht="14.25" hidden="1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</row>
    <row r="913" spans="1:60" ht="14.25" hidden="1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</row>
    <row r="914" spans="1:60" ht="14.25" hidden="1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</row>
    <row r="915" spans="1:60" ht="14.25" hidden="1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</row>
    <row r="916" spans="1:60" ht="14.25" hidden="1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</row>
    <row r="917" spans="1:60" ht="14.25" hidden="1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</row>
    <row r="918" spans="1:60" ht="14.25" hidden="1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</row>
    <row r="919" spans="1:60" ht="14.25" hidden="1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</row>
    <row r="920" spans="1:60" ht="14.25" hidden="1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</row>
    <row r="921" spans="1:60" ht="14.25" hidden="1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</row>
    <row r="922" spans="1:60" ht="14.25" hidden="1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</row>
    <row r="923" spans="1:60" ht="14.25" hidden="1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</row>
    <row r="924" spans="1:60" ht="14.25" hidden="1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</row>
    <row r="925" spans="1:60" ht="14.25" hidden="1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</row>
    <row r="926" spans="1:60" ht="14.25" hidden="1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</row>
    <row r="927" spans="1:60" ht="14.25" hidden="1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</row>
    <row r="928" spans="1:60" ht="14.25" hidden="1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</row>
    <row r="929" spans="1:60" ht="14.25" hidden="1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</row>
    <row r="930" spans="1:60" ht="14.25" hidden="1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</row>
    <row r="931" spans="1:60" ht="14.25" hidden="1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</row>
    <row r="932" spans="1:60" ht="14.25" hidden="1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</row>
    <row r="933" spans="1:60" ht="14.25" hidden="1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</row>
    <row r="934" spans="1:60" ht="14.25" hidden="1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</row>
    <row r="935" spans="1:60" ht="14.25" hidden="1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</row>
    <row r="936" spans="1:60" ht="14.25" hidden="1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</row>
    <row r="937" spans="1:60" ht="14.25" hidden="1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</row>
    <row r="938" spans="1:60" ht="14.25" hidden="1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</row>
    <row r="939" spans="1:60" ht="14.25" hidden="1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</row>
    <row r="940" spans="1:60" ht="14.25" hidden="1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</row>
    <row r="941" spans="1:60" ht="14.25" hidden="1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</row>
    <row r="942" spans="1:60" ht="14.25" hidden="1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</row>
    <row r="943" spans="1:60" ht="14.25" hidden="1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</row>
    <row r="944" spans="1:60" ht="14.25" hidden="1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</row>
    <row r="945" spans="1:60" ht="14.25" hidden="1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</row>
    <row r="946" spans="1:60" ht="14.25" hidden="1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</row>
    <row r="947" spans="1:60" ht="14.25" hidden="1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</row>
    <row r="948" spans="1:60" ht="14.25" hidden="1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</row>
    <row r="949" spans="1:60" ht="14.25" hidden="1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</row>
    <row r="950" spans="1:60" ht="14.25" hidden="1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</row>
    <row r="951" spans="1:60" ht="14.25" hidden="1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</row>
    <row r="952" spans="1:60" ht="14.25" hidden="1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</row>
    <row r="953" spans="1:60" ht="14.25" hidden="1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</row>
    <row r="954" spans="1:60" ht="14.25" hidden="1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</row>
    <row r="955" spans="1:60" ht="14.25" hidden="1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</row>
    <row r="956" spans="1:60" ht="14.25" hidden="1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</row>
    <row r="957" spans="1:60" ht="14.25" hidden="1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</row>
    <row r="958" spans="1:60" ht="14.25" hidden="1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</row>
    <row r="959" spans="1:60" ht="14.25" hidden="1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</row>
    <row r="960" spans="1:60" ht="14.25" hidden="1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</row>
    <row r="961" spans="1:60" ht="14.25" hidden="1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</row>
    <row r="962" spans="1:60" ht="14.25" hidden="1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</row>
    <row r="963" spans="1:60" ht="14.25" hidden="1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</row>
    <row r="964" spans="1:60" ht="14.25" hidden="1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</row>
    <row r="965" spans="1:60" ht="14.25" hidden="1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</row>
    <row r="966" spans="1:60" ht="14.25" hidden="1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</row>
    <row r="967" spans="1:60" ht="14.25" hidden="1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</row>
    <row r="968" spans="1:60" ht="14.25" hidden="1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</row>
    <row r="969" spans="1:60" ht="14.25" hidden="1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</row>
    <row r="970" spans="1:60" ht="14.25" hidden="1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</row>
    <row r="971" spans="1:60" ht="14.25" hidden="1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</row>
    <row r="972" spans="1:60" ht="14.25" hidden="1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</row>
    <row r="973" spans="1:60" ht="14.25" hidden="1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</row>
    <row r="974" spans="1:60" ht="14.25" hidden="1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</row>
    <row r="975" spans="1:60" ht="14.25" hidden="1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</row>
    <row r="976" spans="1:60" ht="14.25" hidden="1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</row>
    <row r="977" spans="1:60" ht="14.25" hidden="1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</row>
    <row r="978" spans="1:60" ht="14.25" hidden="1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</row>
    <row r="979" spans="1:60" ht="14.25" hidden="1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</row>
    <row r="980" spans="1:60" ht="14.25" hidden="1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</row>
    <row r="981" spans="1:60" ht="14.25" hidden="1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</row>
    <row r="982" spans="1:60" ht="14.25" hidden="1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</row>
    <row r="983" spans="1:60" ht="14.25" hidden="1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</row>
    <row r="984" spans="1:60" ht="14.25" hidden="1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</row>
    <row r="985" spans="1:60" ht="14.25" hidden="1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</row>
    <row r="986" spans="1:60" ht="14.25" hidden="1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</row>
    <row r="987" spans="1:60" ht="14.25" hidden="1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</row>
    <row r="988" spans="1:60" ht="14.25" hidden="1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</row>
    <row r="989" spans="1:60" ht="14.25" hidden="1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</row>
    <row r="990" spans="1:60" ht="14.25" hidden="1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</row>
    <row r="991" spans="1:60" ht="14.25" hidden="1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</row>
    <row r="992" spans="1:60" ht="14.25" hidden="1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</row>
    <row r="993" spans="1:60" ht="14.25" hidden="1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</row>
    <row r="994" spans="1:60" ht="14.25" hidden="1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</row>
    <row r="995" spans="1:60" ht="14.25" hidden="1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</row>
    <row r="996" spans="1:60" ht="14.25" hidden="1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</row>
    <row r="997" spans="1:60" ht="14.25" hidden="1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</row>
    <row r="998" spans="1:60" ht="14.25" hidden="1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</row>
  </sheetData>
  <autoFilter ref="A5:BH22"/>
  <mergeCells count="1">
    <mergeCell ref="Y4:AJ4"/>
  </mergeCells>
  <conditionalFormatting sqref="AB2">
    <cfRule type="cellIs" dxfId="346" priority="13" operator="between">
      <formula>0.9</formula>
      <formula>0.94</formula>
    </cfRule>
  </conditionalFormatting>
  <conditionalFormatting sqref="AB2">
    <cfRule type="cellIs" dxfId="345" priority="14" operator="greaterThanOrEqual">
      <formula>1</formula>
    </cfRule>
  </conditionalFormatting>
  <conditionalFormatting sqref="AB2">
    <cfRule type="cellIs" dxfId="344" priority="15" operator="lessThanOrEqual">
      <formula>0.89</formula>
    </cfRule>
  </conditionalFormatting>
  <conditionalFormatting sqref="Y6:Z6 AB6:AC6 AE6:AF6 AH6:AI6">
    <cfRule type="containsBlanks" dxfId="343" priority="16">
      <formula>LEN(TRIM(Y6))=0</formula>
    </cfRule>
  </conditionalFormatting>
  <conditionalFormatting sqref="AA6 AB2 AD6 AG6 AJ6">
    <cfRule type="cellIs" dxfId="342" priority="17" operator="lessThanOrEqual">
      <formula>0.79</formula>
    </cfRule>
  </conditionalFormatting>
  <conditionalFormatting sqref="AA6 AB2 AD6 AG6 AJ6">
    <cfRule type="cellIs" dxfId="341" priority="18" operator="greaterThanOrEqual">
      <formula>1</formula>
    </cfRule>
  </conditionalFormatting>
  <conditionalFormatting sqref="AA6 AB2 AD6 AG6 AJ6">
    <cfRule type="cellIs" dxfId="340" priority="19" operator="between">
      <formula>0.8</formula>
      <formula>0.99</formula>
    </cfRule>
  </conditionalFormatting>
  <conditionalFormatting sqref="Y7:Z7">
    <cfRule type="containsBlanks" dxfId="339" priority="20">
      <formula>LEN(TRIM(Y7))=0</formula>
    </cfRule>
  </conditionalFormatting>
  <conditionalFormatting sqref="AA7:AB7">
    <cfRule type="containsBlanks" dxfId="338" priority="21">
      <formula>LEN(TRIM(AA7))=0</formula>
    </cfRule>
  </conditionalFormatting>
  <conditionalFormatting sqref="AC7:AD7">
    <cfRule type="containsBlanks" dxfId="337" priority="22">
      <formula>LEN(TRIM(AC7))=0</formula>
    </cfRule>
  </conditionalFormatting>
  <conditionalFormatting sqref="AE7:AF7">
    <cfRule type="containsBlanks" dxfId="336" priority="23">
      <formula>LEN(TRIM(AE7))=0</formula>
    </cfRule>
  </conditionalFormatting>
  <conditionalFormatting sqref="AG7">
    <cfRule type="containsBlanks" dxfId="335" priority="24">
      <formula>LEN(TRIM(AG7))=0</formula>
    </cfRule>
  </conditionalFormatting>
  <conditionalFormatting sqref="AH7:AJ7">
    <cfRule type="containsBlanks" dxfId="334" priority="25">
      <formula>LEN(TRIM(AH7))=0</formula>
    </cfRule>
  </conditionalFormatting>
  <conditionalFormatting sqref="AB7 AJ7">
    <cfRule type="containsBlanks" dxfId="333" priority="26">
      <formula>LEN(TRIM(AB7))=0</formula>
    </cfRule>
  </conditionalFormatting>
  <conditionalFormatting sqref="AB7 AJ7">
    <cfRule type="cellIs" dxfId="332" priority="27" operator="lessThanOrEqual">
      <formula>0</formula>
    </cfRule>
  </conditionalFormatting>
  <conditionalFormatting sqref="AB7 AJ7">
    <cfRule type="cellIs" dxfId="331" priority="28" operator="greaterThanOrEqual">
      <formula>0.01</formula>
    </cfRule>
  </conditionalFormatting>
  <conditionalFormatting sqref="Y8:Z8 AB8:AC8 AE8:AF8 AH8:AI8">
    <cfRule type="containsBlanks" dxfId="330" priority="29">
      <formula>LEN(TRIM(Y8))=0</formula>
    </cfRule>
  </conditionalFormatting>
  <conditionalFormatting sqref="AA8 AB7 AD8 AG8 AJ8:AJ15 AJ17 AJ20:AJ22">
    <cfRule type="cellIs" dxfId="329" priority="30" operator="lessThanOrEqual">
      <formula>0.79</formula>
    </cfRule>
  </conditionalFormatting>
  <conditionalFormatting sqref="AA8 AB7 AD8 AG8 AJ8:AJ15 AJ17 AJ20:AJ22">
    <cfRule type="cellIs" dxfId="328" priority="31" operator="greaterThanOrEqual">
      <formula>1</formula>
    </cfRule>
  </conditionalFormatting>
  <conditionalFormatting sqref="AA8 AB7 AD8 AG8 AJ8:AJ15 AJ17 AJ20:AJ22">
    <cfRule type="cellIs" dxfId="327" priority="32" operator="between">
      <formula>0.8</formula>
      <formula>0.99</formula>
    </cfRule>
  </conditionalFormatting>
  <conditionalFormatting sqref="Y9:Z11 AB9:AC11 AE9:AF11 AH9:AI11">
    <cfRule type="containsBlanks" dxfId="326" priority="33">
      <formula>LEN(TRIM(Y9))=0</formula>
    </cfRule>
  </conditionalFormatting>
  <conditionalFormatting sqref="AA9:AA11 AD9:AD11 AG9:AG11 AJ9:AJ15 AJ17 AJ20:AJ22">
    <cfRule type="cellIs" dxfId="325" priority="34" operator="lessThanOrEqual">
      <formula>0.79</formula>
    </cfRule>
  </conditionalFormatting>
  <conditionalFormatting sqref="AA9:AA11 AD9:AD11 AG9:AG11 AJ9:AJ15 AJ17 AJ20:AJ22">
    <cfRule type="cellIs" dxfId="324" priority="35" operator="greaterThanOrEqual">
      <formula>1</formula>
    </cfRule>
  </conditionalFormatting>
  <conditionalFormatting sqref="AA9:AA11 AD9:AD11 AG9:AG11 AJ9:AJ15 AJ17 AJ20:AJ22">
    <cfRule type="cellIs" dxfId="323" priority="36" operator="between">
      <formula>0.8</formula>
      <formula>0.99</formula>
    </cfRule>
  </conditionalFormatting>
  <conditionalFormatting sqref="Y12:AC13 AE12:AI13">
    <cfRule type="containsBlanks" dxfId="322" priority="37">
      <formula>LEN(TRIM(Y12))=0</formula>
    </cfRule>
  </conditionalFormatting>
  <conditionalFormatting sqref="AD12:AD13 AJ12:AJ15 AJ17 AJ20:AJ22">
    <cfRule type="cellIs" dxfId="321" priority="38" operator="lessThanOrEqual">
      <formula>0.79</formula>
    </cfRule>
  </conditionalFormatting>
  <conditionalFormatting sqref="AD12:AD13 AJ12:AJ15 AJ17 AJ20:AJ22">
    <cfRule type="cellIs" dxfId="320" priority="39" operator="greaterThanOrEqual">
      <formula>0.8</formula>
    </cfRule>
  </conditionalFormatting>
  <conditionalFormatting sqref="Y13:AC13 AE13:AI13">
    <cfRule type="containsBlanks" dxfId="319" priority="40">
      <formula>LEN(TRIM(Y13))=0</formula>
    </cfRule>
  </conditionalFormatting>
  <conditionalFormatting sqref="AD13 AJ13:AJ15 AJ17 AJ20:AJ22">
    <cfRule type="cellIs" dxfId="318" priority="41" operator="lessThanOrEqual">
      <formula>0.79</formula>
    </cfRule>
  </conditionalFormatting>
  <conditionalFormatting sqref="AD13 AJ13:AJ15 AJ17 AJ20:AJ22">
    <cfRule type="cellIs" dxfId="317" priority="42" operator="greaterThanOrEqual">
      <formula>0.8</formula>
    </cfRule>
  </conditionalFormatting>
  <conditionalFormatting sqref="Y14:Z14 AB14:AC14 AE14:AF14 AH14:AI14">
    <cfRule type="containsBlanks" dxfId="316" priority="43">
      <formula>LEN(TRIM(Y14))=0</formula>
    </cfRule>
  </conditionalFormatting>
  <conditionalFormatting sqref="AA14 AD14 AG14 AJ14:AJ15 AJ17 AJ20:AJ22">
    <cfRule type="cellIs" dxfId="315" priority="44" operator="lessThanOrEqual">
      <formula>0.99</formula>
    </cfRule>
  </conditionalFormatting>
  <conditionalFormatting sqref="AA14 AD14 AG14 AJ14:AJ15 AJ17 AJ20:AJ22">
    <cfRule type="cellIs" dxfId="314" priority="45" operator="greaterThanOrEqual">
      <formula>1</formula>
    </cfRule>
  </conditionalFormatting>
  <conditionalFormatting sqref="Y15:Z15 AB15:AC15 AE15:AF15 AH15:AI15">
    <cfRule type="containsBlanks" dxfId="313" priority="46">
      <formula>LEN(TRIM(Y15))=0</formula>
    </cfRule>
  </conditionalFormatting>
  <conditionalFormatting sqref="AA15 AJ15 AJ17 AJ20:AJ22">
    <cfRule type="cellIs" dxfId="312" priority="47" operator="lessThanOrEqual">
      <formula>44.9</formula>
    </cfRule>
  </conditionalFormatting>
  <conditionalFormatting sqref="AA15 AJ15 AJ17 AJ20:AJ22">
    <cfRule type="cellIs" dxfId="311" priority="48" operator="greaterThanOrEqual">
      <formula>45</formula>
    </cfRule>
  </conditionalFormatting>
  <conditionalFormatting sqref="AA15">
    <cfRule type="containsBlanks" dxfId="310" priority="49">
      <formula>LEN(TRIM(AA15))=0</formula>
    </cfRule>
  </conditionalFormatting>
  <conditionalFormatting sqref="AJ15">
    <cfRule type="containsBlanks" dxfId="309" priority="51">
      <formula>LEN(TRIM(AJ15))=0</formula>
    </cfRule>
  </conditionalFormatting>
  <conditionalFormatting sqref="AJ15 AJ17 AJ20:AJ22">
    <cfRule type="containsBlanks" dxfId="308" priority="52">
      <formula>LEN(TRIM(AJ15))=0</formula>
    </cfRule>
  </conditionalFormatting>
  <conditionalFormatting sqref="AJ15 AJ17 AJ20:AJ22">
    <cfRule type="containsBlanks" dxfId="307" priority="53">
      <formula>LEN(TRIM(AJ15))=0</formula>
    </cfRule>
  </conditionalFormatting>
  <conditionalFormatting sqref="Z16">
    <cfRule type="containsBlanks" dxfId="306" priority="54">
      <formula>LEN(TRIM(Z16))=0</formula>
    </cfRule>
  </conditionalFormatting>
  <conditionalFormatting sqref="AA16:AB16">
    <cfRule type="containsBlanks" dxfId="305" priority="55">
      <formula>LEN(TRIM(AA16))=0</formula>
    </cfRule>
  </conditionalFormatting>
  <conditionalFormatting sqref="AC16:AD16">
    <cfRule type="containsBlanks" dxfId="304" priority="56">
      <formula>LEN(TRIM(AC16))=0</formula>
    </cfRule>
  </conditionalFormatting>
  <conditionalFormatting sqref="AE16:AF16">
    <cfRule type="containsBlanks" dxfId="303" priority="57">
      <formula>LEN(TRIM(AE16))=0</formula>
    </cfRule>
  </conditionalFormatting>
  <conditionalFormatting sqref="AG16">
    <cfRule type="containsBlanks" dxfId="302" priority="58">
      <formula>LEN(TRIM(AG16))=0</formula>
    </cfRule>
  </conditionalFormatting>
  <conditionalFormatting sqref="AH16:AJ16">
    <cfRule type="containsBlanks" dxfId="301" priority="59">
      <formula>LEN(TRIM(AH16))=0</formula>
    </cfRule>
  </conditionalFormatting>
  <conditionalFormatting sqref="Y16">
    <cfRule type="cellIs" dxfId="300" priority="60" operator="greaterThanOrEqual">
      <formula>0.8</formula>
    </cfRule>
  </conditionalFormatting>
  <conditionalFormatting sqref="Y16">
    <cfRule type="cellIs" dxfId="299" priority="61" operator="lessThanOrEqual">
      <formula>0.79</formula>
    </cfRule>
  </conditionalFormatting>
  <conditionalFormatting sqref="Y17:Z17 AB17:AC17 AE17:AF17 AH17:AI17">
    <cfRule type="containsBlanks" dxfId="298" priority="62">
      <formula>LEN(TRIM(Y17))=0</formula>
    </cfRule>
  </conditionalFormatting>
  <conditionalFormatting sqref="AA17 AD17 AG17 AJ17 AJ20:AJ22">
    <cfRule type="cellIs" dxfId="297" priority="63" operator="lessThanOrEqual">
      <formula>0.94</formula>
    </cfRule>
  </conditionalFormatting>
  <conditionalFormatting sqref="AA17 AD17 AG17 AJ17 AJ20:AJ22">
    <cfRule type="cellIs" dxfId="296" priority="64" operator="greaterThanOrEqual">
      <formula>0.95</formula>
    </cfRule>
  </conditionalFormatting>
  <conditionalFormatting sqref="Y18:Z18">
    <cfRule type="containsBlanks" dxfId="295" priority="65">
      <formula>LEN(TRIM(Y18))=0</formula>
    </cfRule>
  </conditionalFormatting>
  <conditionalFormatting sqref="AA18:AB18">
    <cfRule type="containsBlanks" dxfId="294" priority="66">
      <formula>LEN(TRIM(AA18))=0</formula>
    </cfRule>
  </conditionalFormatting>
  <conditionalFormatting sqref="AC18:AD18">
    <cfRule type="containsBlanks" dxfId="293" priority="67">
      <formula>LEN(TRIM(AC18))=0</formula>
    </cfRule>
  </conditionalFormatting>
  <conditionalFormatting sqref="AE18:AF18">
    <cfRule type="containsBlanks" dxfId="292" priority="68">
      <formula>LEN(TRIM(AE18))=0</formula>
    </cfRule>
  </conditionalFormatting>
  <conditionalFormatting sqref="AG18">
    <cfRule type="containsBlanks" dxfId="291" priority="69">
      <formula>LEN(TRIM(AG18))=0</formula>
    </cfRule>
  </conditionalFormatting>
  <conditionalFormatting sqref="AH18:AJ18">
    <cfRule type="containsBlanks" dxfId="290" priority="70">
      <formula>LEN(TRIM(AH18))=0</formula>
    </cfRule>
  </conditionalFormatting>
  <conditionalFormatting sqref="AJ18">
    <cfRule type="cellIs" dxfId="289" priority="71" operator="greaterThanOrEqual">
      <formula>0.35</formula>
    </cfRule>
  </conditionalFormatting>
  <conditionalFormatting sqref="AJ18">
    <cfRule type="cellIs" dxfId="288" priority="72" operator="lessThanOrEqual">
      <formula>0.34</formula>
    </cfRule>
  </conditionalFormatting>
  <conditionalFormatting sqref="Y19:AC19 AE19:AI19">
    <cfRule type="containsBlanks" dxfId="287" priority="73">
      <formula>LEN(TRIM(Y19))=0</formula>
    </cfRule>
  </conditionalFormatting>
  <conditionalFormatting sqref="AD19 AJ19">
    <cfRule type="cellIs" dxfId="286" priority="74" operator="between">
      <formula>0.9</formula>
      <formula>0.99</formula>
    </cfRule>
  </conditionalFormatting>
  <conditionalFormatting sqref="AD19 AJ19">
    <cfRule type="cellIs" dxfId="285" priority="75" operator="lessThanOrEqual">
      <formula>0.89</formula>
    </cfRule>
  </conditionalFormatting>
  <conditionalFormatting sqref="AD19 AJ19">
    <cfRule type="cellIs" dxfId="284" priority="76" operator="greaterThanOrEqual">
      <formula>1</formula>
    </cfRule>
  </conditionalFormatting>
  <conditionalFormatting sqref="Y20:Z20 AB20:AC20 AE20:AF20 AH20:AI20">
    <cfRule type="containsBlanks" dxfId="283" priority="77">
      <formula>LEN(TRIM(Y20))=0</formula>
    </cfRule>
  </conditionalFormatting>
  <conditionalFormatting sqref="AA20 AD20 AG20 AJ20:AJ22">
    <cfRule type="cellIs" dxfId="282" priority="78" operator="lessThanOrEqual">
      <formula>0.79</formula>
    </cfRule>
  </conditionalFormatting>
  <conditionalFormatting sqref="AA20 AD20 AG20 AJ20:AJ22">
    <cfRule type="cellIs" dxfId="281" priority="79" operator="greaterThanOrEqual">
      <formula>1</formula>
    </cfRule>
  </conditionalFormatting>
  <conditionalFormatting sqref="AA20 AD20 AG20 AJ20:AJ22">
    <cfRule type="cellIs" dxfId="280" priority="80" operator="between">
      <formula>0.8</formula>
      <formula>0.99</formula>
    </cfRule>
  </conditionalFormatting>
  <conditionalFormatting sqref="Y21:AC21 AE21:AI21">
    <cfRule type="containsBlanks" dxfId="279" priority="81">
      <formula>LEN(TRIM(Y21))=0</formula>
    </cfRule>
  </conditionalFormatting>
  <conditionalFormatting sqref="AD21:AD22 AJ21:AJ22">
    <cfRule type="cellIs" dxfId="278" priority="82" operator="lessThanOrEqual">
      <formula>24.9</formula>
    </cfRule>
  </conditionalFormatting>
  <conditionalFormatting sqref="AD21:AD22 AJ21:AJ22">
    <cfRule type="cellIs" dxfId="277" priority="83" operator="greaterThanOrEqual">
      <formula>30</formula>
    </cfRule>
  </conditionalFormatting>
  <conditionalFormatting sqref="AD21:AD22 AJ21:AJ22">
    <cfRule type="containsBlanks" dxfId="276" priority="84">
      <formula>LEN(TRIM(AD21))=0</formula>
    </cfRule>
  </conditionalFormatting>
  <conditionalFormatting sqref="Y22:AC22 AE22:AI22">
    <cfRule type="containsBlanks" dxfId="275" priority="85">
      <formula>LEN(TRIM(Y22))=0</formula>
    </cfRule>
  </conditionalFormatting>
  <conditionalFormatting sqref="AD22 AJ22">
    <cfRule type="cellIs" dxfId="274" priority="86" operator="between">
      <formula>0.9</formula>
      <formula>0.94</formula>
    </cfRule>
  </conditionalFormatting>
  <conditionalFormatting sqref="AD22 AJ22">
    <cfRule type="cellIs" dxfId="273" priority="87" operator="lessThanOrEqual">
      <formula>89%</formula>
    </cfRule>
  </conditionalFormatting>
  <conditionalFormatting sqref="AD22 AJ22">
    <cfRule type="cellIs" dxfId="272" priority="88" operator="greaterThanOrEqual">
      <formula>95%</formula>
    </cfRule>
  </conditionalFormatting>
  <conditionalFormatting sqref="AA6 AB2 AD6 AG6 AJ6">
    <cfRule type="containsBlanks" dxfId="271" priority="89">
      <formula>LEN(TRIM(AA6))=0</formula>
    </cfRule>
  </conditionalFormatting>
  <conditionalFormatting sqref="AA8:AA11 AB7 AD8:AD11 AG8:AG11 AJ8:AJ15 AJ17 AJ20:AJ22">
    <cfRule type="containsBlanks" dxfId="270" priority="90">
      <formula>LEN(TRIM(AA8))=0</formula>
    </cfRule>
  </conditionalFormatting>
  <conditionalFormatting sqref="Y16 AA14 AA17 AA20 AD17 AD19:AD20 AD22 AG14 AJ12:AJ15 AJ17:AJ22 AD12:AD14 AG17 AG20">
    <cfRule type="containsBlanks" dxfId="269" priority="91">
      <formula>LEN(TRIM(Y16))=0</formula>
    </cfRule>
  </conditionalFormatting>
  <conditionalFormatting sqref="AD21:AD22 AJ21">
    <cfRule type="cellIs" dxfId="268" priority="92" operator="between">
      <formula>25</formula>
      <formula>30</formula>
    </cfRule>
  </conditionalFormatting>
  <conditionalFormatting sqref="AD13">
    <cfRule type="cellIs" dxfId="267" priority="11" operator="lessThanOrEqual">
      <formula>0.99</formula>
    </cfRule>
  </conditionalFormatting>
  <conditionalFormatting sqref="AD13">
    <cfRule type="cellIs" dxfId="266" priority="12" operator="greaterThanOrEqual">
      <formula>1</formula>
    </cfRule>
  </conditionalFormatting>
  <conditionalFormatting sqref="AG15">
    <cfRule type="cellIs" dxfId="265" priority="8" operator="lessThanOrEqual">
      <formula>0.99</formula>
    </cfRule>
  </conditionalFormatting>
  <conditionalFormatting sqref="AG15">
    <cfRule type="cellIs" dxfId="264" priority="9" operator="greaterThanOrEqual">
      <formula>1</formula>
    </cfRule>
  </conditionalFormatting>
  <conditionalFormatting sqref="AG15">
    <cfRule type="containsBlanks" dxfId="263" priority="10">
      <formula>LEN(TRIM(AG19))=0</formula>
    </cfRule>
  </conditionalFormatting>
  <conditionalFormatting sqref="AD15">
    <cfRule type="cellIs" dxfId="262" priority="5" operator="lessThanOrEqual">
      <formula>0.99</formula>
    </cfRule>
  </conditionalFormatting>
  <conditionalFormatting sqref="AD15">
    <cfRule type="cellIs" dxfId="261" priority="6" operator="greaterThanOrEqual">
      <formula>1</formula>
    </cfRule>
  </conditionalFormatting>
  <conditionalFormatting sqref="AD15">
    <cfRule type="containsBlanks" dxfId="260" priority="7">
      <formula>LEN(TRIM(AD19))=0</formula>
    </cfRule>
  </conditionalFormatting>
  <conditionalFormatting sqref="AG17">
    <cfRule type="cellIs" dxfId="259" priority="3" operator="lessThanOrEqual">
      <formula>0.99</formula>
    </cfRule>
  </conditionalFormatting>
  <conditionalFormatting sqref="AG17">
    <cfRule type="cellIs" dxfId="258" priority="4" operator="greaterThanOrEqual">
      <formula>1</formula>
    </cfRule>
  </conditionalFormatting>
  <conditionalFormatting sqref="AG20">
    <cfRule type="cellIs" dxfId="257" priority="1" operator="lessThanOrEqual">
      <formula>0.99</formula>
    </cfRule>
  </conditionalFormatting>
  <conditionalFormatting sqref="AG20">
    <cfRule type="cellIs" dxfId="256" priority="2" operator="greaterThanOrEqual">
      <formula>1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AO998"/>
  <sheetViews>
    <sheetView showGridLines="0" zoomScale="80" zoomScaleNormal="80" workbookViewId="0">
      <pane xSplit="7" ySplit="5" topLeftCell="Q32" activePane="bottomRight" state="frozen"/>
      <selection pane="topRight" activeCell="H1" sqref="H1"/>
      <selection pane="bottomLeft" activeCell="A6" sqref="A6"/>
      <selection pane="bottomRight" activeCell="Q34" sqref="Q34"/>
    </sheetView>
  </sheetViews>
  <sheetFormatPr baseColWidth="10" defaultColWidth="14.375" defaultRowHeight="15" customHeight="1"/>
  <cols>
    <col min="1" max="1" width="1.875" customWidth="1"/>
    <col min="2" max="2" width="15.25" customWidth="1"/>
    <col min="3" max="3" width="23.375" customWidth="1"/>
    <col min="4" max="5" width="41.875" hidden="1" customWidth="1"/>
    <col min="6" max="6" width="29.875" hidden="1" customWidth="1"/>
    <col min="7" max="7" width="41.875" customWidth="1"/>
    <col min="8" max="8" width="34.375" customWidth="1"/>
    <col min="9" max="9" width="15.75" customWidth="1"/>
    <col min="10" max="10" width="28.25" customWidth="1"/>
    <col min="11" max="11" width="18.125" customWidth="1"/>
    <col min="12" max="12" width="39.125" customWidth="1"/>
    <col min="13" max="13" width="37" customWidth="1"/>
    <col min="14" max="16" width="39.125" customWidth="1"/>
    <col min="17" max="17" width="22" customWidth="1"/>
    <col min="18" max="18" width="12.125" customWidth="1"/>
    <col min="19" max="19" width="22.75" customWidth="1"/>
    <col min="20" max="20" width="21.625" customWidth="1"/>
    <col min="21" max="21" width="18.25" customWidth="1"/>
    <col min="22" max="22" width="20.25" customWidth="1"/>
    <col min="23" max="23" width="58.75" customWidth="1"/>
    <col min="24" max="24" width="1.625" customWidth="1"/>
    <col min="25" max="36" width="19.875" customWidth="1"/>
    <col min="37" max="37" width="7.125" customWidth="1"/>
    <col min="38" max="38" width="15.25" bestFit="1" customWidth="1"/>
    <col min="39" max="39" width="1.625" customWidth="1"/>
    <col min="40" max="40" width="30.625" customWidth="1"/>
    <col min="41" max="41" width="7.125" customWidth="1"/>
  </cols>
  <sheetData>
    <row r="1" spans="1:41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/>
      <c r="Z1" s="169"/>
      <c r="AA1" s="169"/>
      <c r="AB1" s="169"/>
      <c r="AC1" s="169"/>
      <c r="AD1" s="169"/>
      <c r="AE1" s="169"/>
      <c r="AF1" s="169"/>
      <c r="AG1" s="169"/>
      <c r="AH1" s="168"/>
      <c r="AI1" s="168"/>
      <c r="AJ1" s="168"/>
      <c r="AK1" s="168"/>
      <c r="AL1" s="170"/>
      <c r="AM1" s="171"/>
      <c r="AN1" s="170"/>
      <c r="AO1" s="168"/>
    </row>
    <row r="2" spans="1:41" ht="62.25" customHeight="1">
      <c r="A2" s="168"/>
      <c r="B2" s="172" t="s">
        <v>48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71"/>
      <c r="X2" s="168"/>
      <c r="Y2" s="83"/>
      <c r="Z2" s="173" t="s">
        <v>63</v>
      </c>
      <c r="AA2" s="174"/>
      <c r="AB2" s="175"/>
      <c r="AC2" s="173" t="s">
        <v>64</v>
      </c>
      <c r="AD2" s="173"/>
      <c r="AE2" s="88"/>
      <c r="AF2" s="173" t="s">
        <v>65</v>
      </c>
      <c r="AG2" s="173"/>
      <c r="AH2" s="173"/>
      <c r="AI2" s="89"/>
      <c r="AJ2" s="173" t="s">
        <v>66</v>
      </c>
      <c r="AK2" s="174"/>
      <c r="AL2" s="52"/>
      <c r="AM2" s="52"/>
      <c r="AN2" s="52"/>
      <c r="AO2" s="174"/>
    </row>
    <row r="3" spans="1:41" ht="19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71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</row>
    <row r="4" spans="1:41" ht="36" customHeight="1">
      <c r="A4" s="168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4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168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168"/>
      <c r="AL4" s="176" t="s">
        <v>90</v>
      </c>
      <c r="AM4" s="168"/>
      <c r="AN4" s="176" t="s">
        <v>91</v>
      </c>
      <c r="AO4" s="168"/>
    </row>
    <row r="5" spans="1:41" ht="19.5" customHeight="1">
      <c r="A5" s="16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168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168"/>
      <c r="AL5" s="177"/>
      <c r="AM5" s="168"/>
      <c r="AN5" s="177"/>
      <c r="AO5" s="168"/>
    </row>
    <row r="6" spans="1:41" ht="101.25" customHeight="1">
      <c r="A6" s="168"/>
      <c r="B6" s="99">
        <v>1</v>
      </c>
      <c r="C6" s="100" t="s">
        <v>341</v>
      </c>
      <c r="D6" s="101" t="s">
        <v>105</v>
      </c>
      <c r="E6" s="101" t="s">
        <v>342</v>
      </c>
      <c r="F6" s="100" t="s">
        <v>343</v>
      </c>
      <c r="G6" s="178" t="s">
        <v>344</v>
      </c>
      <c r="H6" s="102" t="s">
        <v>109</v>
      </c>
      <c r="I6" s="100" t="s">
        <v>23</v>
      </c>
      <c r="J6" s="154" t="s">
        <v>345</v>
      </c>
      <c r="K6" s="100" t="s">
        <v>216</v>
      </c>
      <c r="L6" s="100" t="s">
        <v>346</v>
      </c>
      <c r="M6" s="100" t="s">
        <v>347</v>
      </c>
      <c r="N6" s="100" t="s">
        <v>348</v>
      </c>
      <c r="O6" s="100" t="s">
        <v>115</v>
      </c>
      <c r="P6" s="100" t="s">
        <v>349</v>
      </c>
      <c r="Q6" s="100" t="s">
        <v>179</v>
      </c>
      <c r="R6" s="179">
        <v>4.0000000000000001E-3</v>
      </c>
      <c r="S6" s="110">
        <v>4.8999999999999998E-3</v>
      </c>
      <c r="T6" s="100" t="s">
        <v>132</v>
      </c>
      <c r="U6" s="110">
        <v>4.8999999999999998E-3</v>
      </c>
      <c r="V6" s="110">
        <v>5.0000000000000001E-3</v>
      </c>
      <c r="W6" s="100" t="s">
        <v>350</v>
      </c>
      <c r="X6" s="168"/>
      <c r="Y6" s="302">
        <v>5.4999999999999997E-3</v>
      </c>
      <c r="Z6" s="124">
        <v>1.4800000000000001E-2</v>
      </c>
      <c r="AA6" s="180">
        <v>5.1999999999999998E-3</v>
      </c>
      <c r="AB6" s="180">
        <v>8.2000000000000007E-3</v>
      </c>
      <c r="AC6" s="180">
        <v>3.5891299999999998E-3</v>
      </c>
      <c r="AD6" s="302">
        <v>5.7211700000000002E-3</v>
      </c>
      <c r="AE6" s="180">
        <v>1.72712E-3</v>
      </c>
      <c r="AF6" s="180">
        <v>1.11E-2</v>
      </c>
      <c r="AG6" s="136">
        <v>6.6E-3</v>
      </c>
      <c r="AH6" s="136"/>
      <c r="AI6" s="182"/>
      <c r="AJ6" s="136"/>
      <c r="AK6" s="168"/>
      <c r="AL6" s="163">
        <f>AVERAGE(Y6:AJ6)</f>
        <v>6.9374911111111113E-3</v>
      </c>
      <c r="AM6" s="168"/>
      <c r="AN6" s="299">
        <f>R6/AL6</f>
        <v>0.5765773153342979</v>
      </c>
      <c r="AO6" s="168"/>
    </row>
    <row r="7" spans="1:41" ht="75" customHeight="1">
      <c r="A7" s="168"/>
      <c r="B7" s="99">
        <v>2</v>
      </c>
      <c r="C7" s="100" t="s">
        <v>341</v>
      </c>
      <c r="D7" s="101" t="s">
        <v>105</v>
      </c>
      <c r="E7" s="101" t="s">
        <v>342</v>
      </c>
      <c r="F7" s="100" t="s">
        <v>343</v>
      </c>
      <c r="G7" s="140" t="s">
        <v>351</v>
      </c>
      <c r="H7" s="102" t="s">
        <v>109</v>
      </c>
      <c r="I7" s="100" t="s">
        <v>38</v>
      </c>
      <c r="J7" s="154" t="s">
        <v>345</v>
      </c>
      <c r="K7" s="100" t="s">
        <v>216</v>
      </c>
      <c r="L7" s="100" t="s">
        <v>346</v>
      </c>
      <c r="M7" s="100" t="s">
        <v>347</v>
      </c>
      <c r="N7" s="100" t="s">
        <v>352</v>
      </c>
      <c r="O7" s="100" t="s">
        <v>115</v>
      </c>
      <c r="P7" s="100" t="s">
        <v>353</v>
      </c>
      <c r="Q7" s="100" t="s">
        <v>179</v>
      </c>
      <c r="R7" s="104">
        <v>0.8</v>
      </c>
      <c r="S7" s="105">
        <v>0.77</v>
      </c>
      <c r="T7" s="100" t="s">
        <v>119</v>
      </c>
      <c r="U7" s="105">
        <v>0.77</v>
      </c>
      <c r="V7" s="105">
        <v>1</v>
      </c>
      <c r="W7" s="100" t="s">
        <v>354</v>
      </c>
      <c r="X7" s="168"/>
      <c r="Y7" s="114">
        <v>1</v>
      </c>
      <c r="Z7" s="114">
        <v>1</v>
      </c>
      <c r="AA7" s="114">
        <v>1</v>
      </c>
      <c r="AB7" s="114">
        <v>1</v>
      </c>
      <c r="AC7" s="114">
        <v>1</v>
      </c>
      <c r="AD7" s="114">
        <v>1</v>
      </c>
      <c r="AE7" s="124">
        <v>1</v>
      </c>
      <c r="AF7" s="124">
        <v>1</v>
      </c>
      <c r="AG7" s="114">
        <v>1</v>
      </c>
      <c r="AH7" s="114"/>
      <c r="AI7" s="114"/>
      <c r="AJ7" s="183"/>
      <c r="AK7" s="168"/>
      <c r="AL7" s="163">
        <f>AVERAGE(Y7:AJ7)</f>
        <v>1</v>
      </c>
      <c r="AM7" s="168"/>
      <c r="AN7" s="163">
        <f t="shared" ref="AN7:AN9" si="0">AL7/R7</f>
        <v>1.25</v>
      </c>
      <c r="AO7" s="168"/>
    </row>
    <row r="8" spans="1:41" ht="80.25" customHeight="1">
      <c r="A8" s="168"/>
      <c r="B8" s="99">
        <v>3</v>
      </c>
      <c r="C8" s="100" t="s">
        <v>341</v>
      </c>
      <c r="D8" s="101" t="s">
        <v>105</v>
      </c>
      <c r="E8" s="101" t="s">
        <v>355</v>
      </c>
      <c r="F8" s="100" t="s">
        <v>343</v>
      </c>
      <c r="G8" s="140" t="s">
        <v>356</v>
      </c>
      <c r="H8" s="102" t="s">
        <v>125</v>
      </c>
      <c r="I8" s="100" t="s">
        <v>247</v>
      </c>
      <c r="J8" s="154" t="s">
        <v>357</v>
      </c>
      <c r="K8" s="100" t="s">
        <v>216</v>
      </c>
      <c r="L8" s="100" t="s">
        <v>346</v>
      </c>
      <c r="M8" s="100" t="s">
        <v>347</v>
      </c>
      <c r="N8" s="100" t="s">
        <v>358</v>
      </c>
      <c r="O8" s="100" t="s">
        <v>115</v>
      </c>
      <c r="P8" s="100" t="s">
        <v>359</v>
      </c>
      <c r="Q8" s="100" t="s">
        <v>179</v>
      </c>
      <c r="R8" s="104">
        <v>1</v>
      </c>
      <c r="S8" s="100" t="s">
        <v>118</v>
      </c>
      <c r="T8" s="100" t="s">
        <v>119</v>
      </c>
      <c r="U8" s="105">
        <v>0.9</v>
      </c>
      <c r="V8" s="105">
        <v>1</v>
      </c>
      <c r="W8" s="100" t="s">
        <v>360</v>
      </c>
      <c r="X8" s="168"/>
      <c r="Y8" s="114">
        <v>0</v>
      </c>
      <c r="Z8" s="114">
        <v>0</v>
      </c>
      <c r="AA8" s="114">
        <v>0</v>
      </c>
      <c r="AB8" s="114">
        <v>0</v>
      </c>
      <c r="AC8" s="124">
        <v>0.67</v>
      </c>
      <c r="AD8" s="124">
        <v>0.5</v>
      </c>
      <c r="AE8" s="124">
        <v>0.66659999999999997</v>
      </c>
      <c r="AF8" s="180">
        <v>0.33329999999999999</v>
      </c>
      <c r="AG8" s="114">
        <v>1</v>
      </c>
      <c r="AH8" s="114"/>
      <c r="AI8" s="114"/>
      <c r="AJ8" s="183"/>
      <c r="AK8" s="168"/>
      <c r="AL8" s="163">
        <f>AG8</f>
        <v>1</v>
      </c>
      <c r="AM8" s="168"/>
      <c r="AN8" s="163">
        <f t="shared" si="0"/>
        <v>1</v>
      </c>
      <c r="AO8" s="168"/>
    </row>
    <row r="9" spans="1:41" ht="72" customHeight="1">
      <c r="A9" s="168"/>
      <c r="B9" s="99">
        <v>4</v>
      </c>
      <c r="C9" s="100" t="s">
        <v>341</v>
      </c>
      <c r="D9" s="184" t="s">
        <v>361</v>
      </c>
      <c r="E9" s="100" t="s">
        <v>362</v>
      </c>
      <c r="F9" s="100" t="s">
        <v>343</v>
      </c>
      <c r="G9" s="102" t="s">
        <v>363</v>
      </c>
      <c r="H9" s="102" t="s">
        <v>125</v>
      </c>
      <c r="I9" s="100" t="s">
        <v>3</v>
      </c>
      <c r="J9" s="100" t="s">
        <v>364</v>
      </c>
      <c r="K9" s="100" t="s">
        <v>216</v>
      </c>
      <c r="L9" s="100" t="s">
        <v>365</v>
      </c>
      <c r="M9" s="100" t="s">
        <v>347</v>
      </c>
      <c r="N9" s="100" t="s">
        <v>366</v>
      </c>
      <c r="O9" s="100" t="s">
        <v>115</v>
      </c>
      <c r="P9" s="100" t="s">
        <v>367</v>
      </c>
      <c r="Q9" s="100" t="s">
        <v>179</v>
      </c>
      <c r="R9" s="104">
        <v>1</v>
      </c>
      <c r="S9" s="105">
        <v>1</v>
      </c>
      <c r="T9" s="100" t="s">
        <v>119</v>
      </c>
      <c r="U9" s="105">
        <v>1</v>
      </c>
      <c r="V9" s="105">
        <v>1</v>
      </c>
      <c r="W9" s="100" t="s">
        <v>368</v>
      </c>
      <c r="X9" s="168"/>
      <c r="Y9" s="114">
        <v>1</v>
      </c>
      <c r="Z9" s="185">
        <v>1</v>
      </c>
      <c r="AA9" s="185">
        <v>1</v>
      </c>
      <c r="AB9" s="185">
        <v>1</v>
      </c>
      <c r="AC9" s="185">
        <v>1</v>
      </c>
      <c r="AD9" s="114">
        <v>1</v>
      </c>
      <c r="AE9" s="124">
        <v>1</v>
      </c>
      <c r="AF9" s="124">
        <v>1</v>
      </c>
      <c r="AG9" s="124">
        <v>1</v>
      </c>
      <c r="AH9" s="114"/>
      <c r="AI9" s="114"/>
      <c r="AJ9" s="114"/>
      <c r="AK9" s="168"/>
      <c r="AL9" s="163">
        <f>AVERAGE(Y9:AF9,AG9,AH9,AI9,AJ9)</f>
        <v>1</v>
      </c>
      <c r="AM9" s="168"/>
      <c r="AN9" s="163">
        <f t="shared" si="0"/>
        <v>1</v>
      </c>
      <c r="AO9" s="168"/>
    </row>
    <row r="10" spans="1:41" ht="72" customHeight="1">
      <c r="A10" s="168"/>
      <c r="B10" s="99">
        <v>5</v>
      </c>
      <c r="C10" s="100" t="s">
        <v>341</v>
      </c>
      <c r="D10" s="184" t="s">
        <v>361</v>
      </c>
      <c r="E10" s="100" t="s">
        <v>362</v>
      </c>
      <c r="F10" s="100" t="s">
        <v>343</v>
      </c>
      <c r="G10" s="140" t="s">
        <v>369</v>
      </c>
      <c r="H10" s="102" t="s">
        <v>125</v>
      </c>
      <c r="I10" s="100" t="s">
        <v>3</v>
      </c>
      <c r="J10" s="100" t="s">
        <v>370</v>
      </c>
      <c r="K10" s="100" t="s">
        <v>216</v>
      </c>
      <c r="L10" s="100" t="s">
        <v>365</v>
      </c>
      <c r="M10" s="100" t="s">
        <v>347</v>
      </c>
      <c r="N10" s="100" t="s">
        <v>371</v>
      </c>
      <c r="O10" s="100" t="s">
        <v>115</v>
      </c>
      <c r="P10" s="100" t="s">
        <v>372</v>
      </c>
      <c r="Q10" s="100" t="s">
        <v>373</v>
      </c>
      <c r="R10" s="104">
        <v>0</v>
      </c>
      <c r="S10" s="105">
        <v>2.0000000000000001E-4</v>
      </c>
      <c r="T10" s="100" t="s">
        <v>132</v>
      </c>
      <c r="U10" s="105">
        <v>0</v>
      </c>
      <c r="V10" s="105">
        <v>0</v>
      </c>
      <c r="W10" s="100"/>
      <c r="X10" s="168"/>
      <c r="Y10" s="111"/>
      <c r="Z10" s="111"/>
      <c r="AA10" s="111"/>
      <c r="AB10" s="111"/>
      <c r="AC10" s="111"/>
      <c r="AD10" s="114">
        <v>0</v>
      </c>
      <c r="AE10" s="111"/>
      <c r="AF10" s="111"/>
      <c r="AG10" s="111"/>
      <c r="AH10" s="111"/>
      <c r="AI10" s="111"/>
      <c r="AJ10" s="186"/>
      <c r="AK10" s="168"/>
      <c r="AL10" s="163">
        <f>AVERAGE(AD10,AJ10)</f>
        <v>0</v>
      </c>
      <c r="AM10" s="168"/>
      <c r="AN10" s="163">
        <v>1</v>
      </c>
      <c r="AO10" s="168"/>
    </row>
    <row r="11" spans="1:41" ht="174" customHeight="1">
      <c r="A11" s="168"/>
      <c r="B11" s="99">
        <v>6</v>
      </c>
      <c r="C11" s="100" t="s">
        <v>374</v>
      </c>
      <c r="D11" s="101" t="s">
        <v>105</v>
      </c>
      <c r="E11" s="101" t="s">
        <v>375</v>
      </c>
      <c r="F11" s="100" t="s">
        <v>134</v>
      </c>
      <c r="G11" s="102" t="s">
        <v>376</v>
      </c>
      <c r="H11" s="102" t="s">
        <v>109</v>
      </c>
      <c r="I11" s="100" t="s">
        <v>28</v>
      </c>
      <c r="J11" s="100" t="s">
        <v>377</v>
      </c>
      <c r="K11" s="100" t="s">
        <v>216</v>
      </c>
      <c r="L11" s="100" t="s">
        <v>378</v>
      </c>
      <c r="M11" s="100" t="s">
        <v>379</v>
      </c>
      <c r="N11" s="100" t="s">
        <v>380</v>
      </c>
      <c r="O11" s="100" t="s">
        <v>115</v>
      </c>
      <c r="P11" s="100" t="s">
        <v>381</v>
      </c>
      <c r="Q11" s="100" t="s">
        <v>243</v>
      </c>
      <c r="R11" s="104">
        <v>0.75</v>
      </c>
      <c r="S11" s="105">
        <v>0.8</v>
      </c>
      <c r="T11" s="100" t="s">
        <v>119</v>
      </c>
      <c r="U11" s="105">
        <v>0.7</v>
      </c>
      <c r="V11" s="105">
        <v>1</v>
      </c>
      <c r="W11" s="100" t="s">
        <v>382</v>
      </c>
      <c r="X11" s="168"/>
      <c r="Y11" s="111"/>
      <c r="Z11" s="111"/>
      <c r="AA11" s="114">
        <v>1</v>
      </c>
      <c r="AB11" s="114"/>
      <c r="AC11" s="111"/>
      <c r="AD11" s="114">
        <v>1</v>
      </c>
      <c r="AE11" s="111"/>
      <c r="AF11" s="111"/>
      <c r="AG11" s="114">
        <v>1</v>
      </c>
      <c r="AH11" s="111"/>
      <c r="AI11" s="182"/>
      <c r="AJ11" s="114"/>
      <c r="AK11" s="168"/>
      <c r="AL11" s="108">
        <f>AVERAGE(AA11,AD11,AG11,AJ11)</f>
        <v>1</v>
      </c>
      <c r="AM11" s="168"/>
      <c r="AN11" s="108">
        <f>AL11/R11</f>
        <v>1.3333333333333333</v>
      </c>
      <c r="AO11" s="168"/>
    </row>
    <row r="12" spans="1:41" ht="130.5" customHeight="1">
      <c r="A12" s="168"/>
      <c r="B12" s="99">
        <v>7</v>
      </c>
      <c r="C12" s="100" t="s">
        <v>374</v>
      </c>
      <c r="D12" s="101" t="s">
        <v>383</v>
      </c>
      <c r="E12" s="101" t="s">
        <v>384</v>
      </c>
      <c r="F12" s="100" t="s">
        <v>385</v>
      </c>
      <c r="G12" s="187" t="s">
        <v>386</v>
      </c>
      <c r="H12" s="102" t="s">
        <v>125</v>
      </c>
      <c r="I12" s="100" t="s">
        <v>3</v>
      </c>
      <c r="J12" s="135" t="s">
        <v>387</v>
      </c>
      <c r="K12" s="100" t="s">
        <v>216</v>
      </c>
      <c r="L12" s="100" t="s">
        <v>378</v>
      </c>
      <c r="M12" s="100" t="s">
        <v>379</v>
      </c>
      <c r="N12" s="100" t="s">
        <v>388</v>
      </c>
      <c r="O12" s="100" t="s">
        <v>115</v>
      </c>
      <c r="P12" s="100" t="s">
        <v>389</v>
      </c>
      <c r="Q12" s="100" t="s">
        <v>373</v>
      </c>
      <c r="R12" s="104">
        <v>0.6</v>
      </c>
      <c r="S12" s="100" t="s">
        <v>145</v>
      </c>
      <c r="T12" s="100" t="s">
        <v>119</v>
      </c>
      <c r="U12" s="105">
        <v>0.5</v>
      </c>
      <c r="V12" s="105">
        <v>1</v>
      </c>
      <c r="W12" s="160"/>
      <c r="X12" s="168"/>
      <c r="Y12" s="111"/>
      <c r="Z12" s="111"/>
      <c r="AA12" s="111"/>
      <c r="AB12" s="111"/>
      <c r="AC12" s="111"/>
      <c r="AD12" s="124">
        <v>1</v>
      </c>
      <c r="AE12" s="111"/>
      <c r="AF12" s="111"/>
      <c r="AG12" s="111"/>
      <c r="AH12" s="111"/>
      <c r="AI12" s="130"/>
      <c r="AJ12" s="114"/>
      <c r="AK12" s="168"/>
      <c r="AL12" s="300">
        <f>AVERAGE(AD12,AJ12)</f>
        <v>1</v>
      </c>
      <c r="AM12" s="168"/>
      <c r="AN12" s="163">
        <f t="shared" ref="AN12:AN15" si="1">AL12/R12</f>
        <v>1.6666666666666667</v>
      </c>
      <c r="AO12" s="168"/>
    </row>
    <row r="13" spans="1:41" ht="130.5" customHeight="1">
      <c r="A13" s="168"/>
      <c r="B13" s="99">
        <v>8</v>
      </c>
      <c r="C13" s="100" t="s">
        <v>374</v>
      </c>
      <c r="D13" s="101" t="s">
        <v>383</v>
      </c>
      <c r="E13" s="101" t="s">
        <v>384</v>
      </c>
      <c r="F13" s="100" t="s">
        <v>385</v>
      </c>
      <c r="G13" s="187" t="s">
        <v>390</v>
      </c>
      <c r="H13" s="102" t="s">
        <v>125</v>
      </c>
      <c r="I13" s="100" t="s">
        <v>3</v>
      </c>
      <c r="J13" s="135" t="s">
        <v>391</v>
      </c>
      <c r="K13" s="100" t="s">
        <v>216</v>
      </c>
      <c r="L13" s="100" t="s">
        <v>378</v>
      </c>
      <c r="M13" s="100" t="s">
        <v>379</v>
      </c>
      <c r="N13" s="100" t="s">
        <v>392</v>
      </c>
      <c r="O13" s="100" t="s">
        <v>115</v>
      </c>
      <c r="P13" s="100" t="s">
        <v>393</v>
      </c>
      <c r="Q13" s="100" t="s">
        <v>373</v>
      </c>
      <c r="R13" s="104">
        <v>0.65</v>
      </c>
      <c r="S13" s="100" t="s">
        <v>145</v>
      </c>
      <c r="T13" s="100" t="s">
        <v>119</v>
      </c>
      <c r="U13" s="105">
        <v>0.5</v>
      </c>
      <c r="V13" s="105">
        <v>1</v>
      </c>
      <c r="W13" s="160"/>
      <c r="X13" s="168"/>
      <c r="Y13" s="111"/>
      <c r="Z13" s="111"/>
      <c r="AA13" s="111"/>
      <c r="AB13" s="111"/>
      <c r="AC13" s="111"/>
      <c r="AD13" s="114">
        <v>1</v>
      </c>
      <c r="AE13" s="111"/>
      <c r="AF13" s="111"/>
      <c r="AG13" s="111"/>
      <c r="AH13" s="111"/>
      <c r="AI13" s="130"/>
      <c r="AJ13" s="114"/>
      <c r="AK13" s="168"/>
      <c r="AL13" s="163">
        <f t="shared" ref="AL13" si="2">AVERAGE(AD13,AJ13)</f>
        <v>1</v>
      </c>
      <c r="AM13" s="168"/>
      <c r="AN13" s="163">
        <f t="shared" si="1"/>
        <v>1.5384615384615383</v>
      </c>
      <c r="AO13" s="168"/>
    </row>
    <row r="14" spans="1:41" ht="130.5" customHeight="1">
      <c r="A14" s="168"/>
      <c r="B14" s="99">
        <v>9</v>
      </c>
      <c r="C14" s="100" t="s">
        <v>374</v>
      </c>
      <c r="D14" s="101" t="s">
        <v>383</v>
      </c>
      <c r="E14" s="101" t="s">
        <v>384</v>
      </c>
      <c r="F14" s="100" t="s">
        <v>385</v>
      </c>
      <c r="G14" s="187" t="s">
        <v>394</v>
      </c>
      <c r="H14" s="102" t="s">
        <v>125</v>
      </c>
      <c r="I14" s="100" t="s">
        <v>3</v>
      </c>
      <c r="J14" s="135" t="s">
        <v>395</v>
      </c>
      <c r="K14" s="100" t="s">
        <v>216</v>
      </c>
      <c r="L14" s="100" t="s">
        <v>378</v>
      </c>
      <c r="M14" s="100" t="s">
        <v>379</v>
      </c>
      <c r="N14" s="100" t="s">
        <v>396</v>
      </c>
      <c r="O14" s="100" t="s">
        <v>115</v>
      </c>
      <c r="P14" s="100" t="s">
        <v>397</v>
      </c>
      <c r="Q14" s="100" t="s">
        <v>373</v>
      </c>
      <c r="R14" s="104">
        <v>0.8</v>
      </c>
      <c r="S14" s="100" t="s">
        <v>145</v>
      </c>
      <c r="T14" s="100" t="s">
        <v>119</v>
      </c>
      <c r="U14" s="105">
        <v>0.7</v>
      </c>
      <c r="V14" s="105">
        <v>1</v>
      </c>
      <c r="W14" s="160"/>
      <c r="X14" s="168"/>
      <c r="Y14" s="111"/>
      <c r="Z14" s="111"/>
      <c r="AA14" s="111"/>
      <c r="AB14" s="111"/>
      <c r="AC14" s="111"/>
      <c r="AD14" s="114">
        <v>1</v>
      </c>
      <c r="AE14" s="111"/>
      <c r="AF14" s="111"/>
      <c r="AG14" s="111"/>
      <c r="AH14" s="111"/>
      <c r="AI14" s="130"/>
      <c r="AJ14" s="114"/>
      <c r="AK14" s="168"/>
      <c r="AL14" s="163">
        <f>(AD14+AJ14)/2</f>
        <v>0.5</v>
      </c>
      <c r="AM14" s="168"/>
      <c r="AN14" s="163">
        <f t="shared" si="1"/>
        <v>0.625</v>
      </c>
      <c r="AO14" s="168"/>
    </row>
    <row r="15" spans="1:41" ht="130.5" customHeight="1">
      <c r="A15" s="168"/>
      <c r="B15" s="99">
        <v>10</v>
      </c>
      <c r="C15" s="100" t="s">
        <v>398</v>
      </c>
      <c r="D15" s="101" t="s">
        <v>200</v>
      </c>
      <c r="E15" s="101" t="s">
        <v>399</v>
      </c>
      <c r="F15" s="100" t="s">
        <v>400</v>
      </c>
      <c r="G15" s="188" t="s">
        <v>401</v>
      </c>
      <c r="H15" s="102" t="s">
        <v>109</v>
      </c>
      <c r="I15" s="100" t="s">
        <v>23</v>
      </c>
      <c r="J15" s="135" t="s">
        <v>402</v>
      </c>
      <c r="K15" s="100" t="s">
        <v>111</v>
      </c>
      <c r="L15" s="100" t="s">
        <v>205</v>
      </c>
      <c r="M15" s="100" t="s">
        <v>403</v>
      </c>
      <c r="N15" s="100" t="s">
        <v>404</v>
      </c>
      <c r="O15" s="100" t="s">
        <v>115</v>
      </c>
      <c r="P15" s="100" t="s">
        <v>405</v>
      </c>
      <c r="Q15" s="100" t="s">
        <v>243</v>
      </c>
      <c r="R15" s="104">
        <v>1</v>
      </c>
      <c r="S15" s="100" t="s">
        <v>118</v>
      </c>
      <c r="T15" s="100" t="s">
        <v>119</v>
      </c>
      <c r="U15" s="105">
        <v>0.9</v>
      </c>
      <c r="V15" s="105">
        <v>1</v>
      </c>
      <c r="W15" s="160" t="s">
        <v>406</v>
      </c>
      <c r="X15" s="168"/>
      <c r="Y15" s="111"/>
      <c r="Z15" s="111"/>
      <c r="AA15" s="189">
        <v>0</v>
      </c>
      <c r="AB15" s="111"/>
      <c r="AC15" s="111"/>
      <c r="AD15" s="189">
        <v>0</v>
      </c>
      <c r="AE15" s="111"/>
      <c r="AF15" s="111"/>
      <c r="AG15" s="189">
        <v>0</v>
      </c>
      <c r="AH15" s="111"/>
      <c r="AI15" s="130"/>
      <c r="AJ15" s="189"/>
      <c r="AK15" s="168"/>
      <c r="AL15" s="108">
        <f t="shared" ref="AL15" si="3">AVERAGE(AA15,AD15,AG15,AJ15)</f>
        <v>0</v>
      </c>
      <c r="AM15" s="168"/>
      <c r="AN15" s="108">
        <f t="shared" si="1"/>
        <v>0</v>
      </c>
      <c r="AO15" s="168"/>
    </row>
    <row r="16" spans="1:41" ht="75" customHeight="1">
      <c r="A16" s="168"/>
      <c r="B16" s="99">
        <v>11</v>
      </c>
      <c r="C16" s="100" t="s">
        <v>398</v>
      </c>
      <c r="D16" s="101" t="s">
        <v>200</v>
      </c>
      <c r="E16" s="101" t="s">
        <v>399</v>
      </c>
      <c r="F16" s="100" t="s">
        <v>400</v>
      </c>
      <c r="G16" s="190" t="s">
        <v>407</v>
      </c>
      <c r="H16" s="102" t="s">
        <v>109</v>
      </c>
      <c r="I16" s="100" t="s">
        <v>3</v>
      </c>
      <c r="J16" s="135" t="s">
        <v>408</v>
      </c>
      <c r="K16" s="100" t="s">
        <v>111</v>
      </c>
      <c r="L16" s="100" t="s">
        <v>205</v>
      </c>
      <c r="M16" s="100" t="s">
        <v>403</v>
      </c>
      <c r="N16" s="100" t="s">
        <v>409</v>
      </c>
      <c r="O16" s="100" t="s">
        <v>115</v>
      </c>
      <c r="P16" s="100" t="s">
        <v>410</v>
      </c>
      <c r="Q16" s="100" t="s">
        <v>243</v>
      </c>
      <c r="R16" s="104">
        <v>0.6</v>
      </c>
      <c r="S16" s="100" t="s">
        <v>118</v>
      </c>
      <c r="T16" s="100" t="s">
        <v>132</v>
      </c>
      <c r="U16" s="105">
        <v>0.7</v>
      </c>
      <c r="V16" s="105">
        <v>0.5</v>
      </c>
      <c r="W16" s="100" t="s">
        <v>411</v>
      </c>
      <c r="X16" s="168"/>
      <c r="Y16" s="136"/>
      <c r="Z16" s="136"/>
      <c r="AA16" s="189">
        <v>0</v>
      </c>
      <c r="AB16" s="136"/>
      <c r="AC16" s="136"/>
      <c r="AD16" s="189">
        <v>0</v>
      </c>
      <c r="AE16" s="111"/>
      <c r="AF16" s="111"/>
      <c r="AG16" s="189">
        <v>0</v>
      </c>
      <c r="AH16" s="111"/>
      <c r="AI16" s="130"/>
      <c r="AJ16" s="136"/>
      <c r="AK16" s="168"/>
      <c r="AL16" s="163">
        <f>AVERAGE(AA16,AD16,AG16,AJ16)</f>
        <v>0</v>
      </c>
      <c r="AM16" s="168"/>
      <c r="AN16" s="189">
        <v>0</v>
      </c>
      <c r="AO16" s="168"/>
    </row>
    <row r="17" spans="1:41" ht="75" customHeight="1">
      <c r="A17" s="168"/>
      <c r="B17" s="99">
        <v>12</v>
      </c>
      <c r="C17" s="100" t="s">
        <v>398</v>
      </c>
      <c r="D17" s="101" t="s">
        <v>200</v>
      </c>
      <c r="E17" s="101" t="s">
        <v>399</v>
      </c>
      <c r="F17" s="100" t="s">
        <v>400</v>
      </c>
      <c r="G17" s="188" t="s">
        <v>412</v>
      </c>
      <c r="H17" s="102" t="s">
        <v>125</v>
      </c>
      <c r="I17" s="100" t="s">
        <v>3</v>
      </c>
      <c r="J17" s="135" t="s">
        <v>413</v>
      </c>
      <c r="K17" s="100" t="s">
        <v>111</v>
      </c>
      <c r="L17" s="100" t="s">
        <v>414</v>
      </c>
      <c r="M17" s="100" t="s">
        <v>403</v>
      </c>
      <c r="N17" s="100" t="s">
        <v>415</v>
      </c>
      <c r="O17" s="100" t="s">
        <v>115</v>
      </c>
      <c r="P17" s="100" t="s">
        <v>416</v>
      </c>
      <c r="Q17" s="100" t="s">
        <v>243</v>
      </c>
      <c r="R17" s="104">
        <v>1</v>
      </c>
      <c r="S17" s="105">
        <v>0.95</v>
      </c>
      <c r="T17" s="100" t="s">
        <v>119</v>
      </c>
      <c r="U17" s="105">
        <v>0.9</v>
      </c>
      <c r="V17" s="105">
        <v>1</v>
      </c>
      <c r="W17" s="100" t="s">
        <v>417</v>
      </c>
      <c r="X17" s="168"/>
      <c r="Y17" s="111"/>
      <c r="Z17" s="111"/>
      <c r="AA17" s="123">
        <v>0</v>
      </c>
      <c r="AB17" s="111"/>
      <c r="AC17" s="111"/>
      <c r="AD17" s="123">
        <v>0</v>
      </c>
      <c r="AE17" s="111"/>
      <c r="AF17" s="111"/>
      <c r="AG17" s="189">
        <v>0</v>
      </c>
      <c r="AH17" s="111"/>
      <c r="AI17" s="130"/>
      <c r="AJ17" s="189"/>
      <c r="AK17" s="168"/>
      <c r="AL17" s="163">
        <f t="shared" ref="AL17:AL18" si="4">AVERAGE(AD17:AJ17)</f>
        <v>0</v>
      </c>
      <c r="AM17" s="168"/>
      <c r="AN17" s="163">
        <f t="shared" ref="AN17:AN18" si="5">AL17/R17</f>
        <v>0</v>
      </c>
      <c r="AO17" s="168"/>
    </row>
    <row r="18" spans="1:41" ht="159" customHeight="1">
      <c r="A18" s="168"/>
      <c r="B18" s="99">
        <v>13</v>
      </c>
      <c r="C18" s="100" t="s">
        <v>398</v>
      </c>
      <c r="D18" s="101" t="s">
        <v>200</v>
      </c>
      <c r="E18" s="101" t="s">
        <v>418</v>
      </c>
      <c r="F18" s="100" t="s">
        <v>400</v>
      </c>
      <c r="G18" s="188" t="s">
        <v>419</v>
      </c>
      <c r="H18" s="102" t="s">
        <v>125</v>
      </c>
      <c r="I18" s="100" t="s">
        <v>3</v>
      </c>
      <c r="J18" s="135" t="s">
        <v>420</v>
      </c>
      <c r="K18" s="100" t="s">
        <v>111</v>
      </c>
      <c r="L18" s="100" t="s">
        <v>414</v>
      </c>
      <c r="M18" s="100" t="s">
        <v>403</v>
      </c>
      <c r="N18" s="100" t="s">
        <v>421</v>
      </c>
      <c r="O18" s="100" t="s">
        <v>115</v>
      </c>
      <c r="P18" s="100" t="s">
        <v>422</v>
      </c>
      <c r="Q18" s="100" t="s">
        <v>243</v>
      </c>
      <c r="R18" s="104">
        <v>1</v>
      </c>
      <c r="S18" s="105">
        <v>0.95</v>
      </c>
      <c r="T18" s="100" t="s">
        <v>119</v>
      </c>
      <c r="U18" s="105">
        <v>0.8</v>
      </c>
      <c r="V18" s="105">
        <v>1</v>
      </c>
      <c r="W18" s="160" t="s">
        <v>423</v>
      </c>
      <c r="X18" s="168"/>
      <c r="Y18" s="111"/>
      <c r="Z18" s="111"/>
      <c r="AA18" s="189">
        <v>0</v>
      </c>
      <c r="AB18" s="111"/>
      <c r="AC18" s="111"/>
      <c r="AD18" s="189">
        <v>0</v>
      </c>
      <c r="AE18" s="111"/>
      <c r="AF18" s="111"/>
      <c r="AG18" s="189">
        <v>0</v>
      </c>
      <c r="AH18" s="111"/>
      <c r="AI18" s="130"/>
      <c r="AJ18" s="189"/>
      <c r="AK18" s="168"/>
      <c r="AL18" s="163">
        <f t="shared" si="4"/>
        <v>0</v>
      </c>
      <c r="AM18" s="168"/>
      <c r="AN18" s="163">
        <f t="shared" si="5"/>
        <v>0</v>
      </c>
      <c r="AO18" s="168"/>
    </row>
    <row r="19" spans="1:41" ht="87" customHeight="1">
      <c r="A19" s="168"/>
      <c r="B19" s="99">
        <v>14</v>
      </c>
      <c r="C19" s="100" t="s">
        <v>424</v>
      </c>
      <c r="D19" s="101" t="s">
        <v>121</v>
      </c>
      <c r="E19" s="101" t="s">
        <v>425</v>
      </c>
      <c r="F19" s="100" t="s">
        <v>426</v>
      </c>
      <c r="G19" s="102" t="s">
        <v>427</v>
      </c>
      <c r="H19" s="102" t="s">
        <v>109</v>
      </c>
      <c r="I19" s="100" t="s">
        <v>28</v>
      </c>
      <c r="J19" s="154" t="s">
        <v>428</v>
      </c>
      <c r="K19" s="100" t="s">
        <v>216</v>
      </c>
      <c r="L19" s="100" t="s">
        <v>429</v>
      </c>
      <c r="M19" s="100" t="s">
        <v>347</v>
      </c>
      <c r="N19" s="100" t="s">
        <v>430</v>
      </c>
      <c r="O19" s="100" t="s">
        <v>115</v>
      </c>
      <c r="P19" s="100" t="s">
        <v>431</v>
      </c>
      <c r="Q19" s="100" t="s">
        <v>165</v>
      </c>
      <c r="R19" s="104">
        <v>0.95</v>
      </c>
      <c r="S19" s="105">
        <v>0.87</v>
      </c>
      <c r="T19" s="100" t="s">
        <v>119</v>
      </c>
      <c r="U19" s="105">
        <v>0.87</v>
      </c>
      <c r="V19" s="105">
        <v>1</v>
      </c>
      <c r="W19" s="100" t="s">
        <v>432</v>
      </c>
      <c r="X19" s="168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30"/>
      <c r="AJ19" s="114"/>
      <c r="AK19" s="168"/>
      <c r="AL19" s="108">
        <f>AJ19</f>
        <v>0</v>
      </c>
      <c r="AM19" s="168"/>
      <c r="AN19" s="108">
        <f>+AL19/R19</f>
        <v>0</v>
      </c>
      <c r="AO19" s="168"/>
    </row>
    <row r="20" spans="1:41" ht="87" customHeight="1">
      <c r="A20" s="168"/>
      <c r="B20" s="99">
        <v>15</v>
      </c>
      <c r="C20" s="100" t="s">
        <v>424</v>
      </c>
      <c r="D20" s="101" t="s">
        <v>121</v>
      </c>
      <c r="E20" s="101" t="s">
        <v>433</v>
      </c>
      <c r="F20" s="100" t="s">
        <v>426</v>
      </c>
      <c r="G20" s="102" t="s">
        <v>434</v>
      </c>
      <c r="H20" s="102" t="s">
        <v>125</v>
      </c>
      <c r="I20" s="100" t="s">
        <v>3</v>
      </c>
      <c r="J20" s="154" t="s">
        <v>435</v>
      </c>
      <c r="K20" s="100" t="s">
        <v>216</v>
      </c>
      <c r="L20" s="100" t="s">
        <v>436</v>
      </c>
      <c r="M20" s="100" t="s">
        <v>437</v>
      </c>
      <c r="N20" s="100" t="s">
        <v>438</v>
      </c>
      <c r="O20" s="100" t="s">
        <v>115</v>
      </c>
      <c r="P20" s="100" t="s">
        <v>439</v>
      </c>
      <c r="Q20" s="100" t="s">
        <v>243</v>
      </c>
      <c r="R20" s="104">
        <v>0.95</v>
      </c>
      <c r="S20" s="105">
        <v>1</v>
      </c>
      <c r="T20" s="100" t="s">
        <v>119</v>
      </c>
      <c r="U20" s="105">
        <v>0.9</v>
      </c>
      <c r="V20" s="105">
        <v>1</v>
      </c>
      <c r="W20" s="100" t="s">
        <v>440</v>
      </c>
      <c r="X20" s="168"/>
      <c r="Y20" s="111"/>
      <c r="Z20" s="111"/>
      <c r="AA20" s="114">
        <v>1</v>
      </c>
      <c r="AB20" s="111"/>
      <c r="AC20" s="111"/>
      <c r="AD20" s="114">
        <v>1</v>
      </c>
      <c r="AE20" s="111"/>
      <c r="AF20" s="111"/>
      <c r="AG20" s="114">
        <v>1</v>
      </c>
      <c r="AH20" s="111"/>
      <c r="AI20" s="182"/>
      <c r="AJ20" s="114"/>
      <c r="AK20" s="168"/>
      <c r="AL20" s="163">
        <f>AVERAGE(AA20:AJ20)</f>
        <v>1</v>
      </c>
      <c r="AM20" s="168"/>
      <c r="AN20" s="163">
        <f t="shared" ref="AN20:AN22" si="6">AL20/R20</f>
        <v>1.0526315789473684</v>
      </c>
      <c r="AO20" s="168"/>
    </row>
    <row r="21" spans="1:41" ht="63" customHeight="1">
      <c r="A21" s="168"/>
      <c r="B21" s="191">
        <v>16</v>
      </c>
      <c r="C21" s="100" t="s">
        <v>424</v>
      </c>
      <c r="D21" s="101" t="s">
        <v>121</v>
      </c>
      <c r="E21" s="101" t="s">
        <v>441</v>
      </c>
      <c r="F21" s="100" t="s">
        <v>426</v>
      </c>
      <c r="G21" s="102" t="s">
        <v>442</v>
      </c>
      <c r="H21" s="102" t="s">
        <v>125</v>
      </c>
      <c r="I21" s="100" t="s">
        <v>3</v>
      </c>
      <c r="J21" s="154" t="s">
        <v>443</v>
      </c>
      <c r="K21" s="100" t="s">
        <v>216</v>
      </c>
      <c r="L21" s="100" t="s">
        <v>444</v>
      </c>
      <c r="M21" s="100" t="s">
        <v>437</v>
      </c>
      <c r="N21" s="100" t="s">
        <v>445</v>
      </c>
      <c r="O21" s="100" t="s">
        <v>115</v>
      </c>
      <c r="P21" s="100" t="s">
        <v>446</v>
      </c>
      <c r="Q21" s="100" t="s">
        <v>131</v>
      </c>
      <c r="R21" s="104">
        <v>1</v>
      </c>
      <c r="S21" s="105">
        <v>1</v>
      </c>
      <c r="T21" s="100" t="s">
        <v>119</v>
      </c>
      <c r="U21" s="105">
        <v>0.9</v>
      </c>
      <c r="V21" s="105">
        <v>1</v>
      </c>
      <c r="W21" s="160" t="s">
        <v>447</v>
      </c>
      <c r="X21" s="168"/>
      <c r="Y21" s="111"/>
      <c r="Z21" s="111"/>
      <c r="AA21" s="111"/>
      <c r="AB21" s="111"/>
      <c r="AC21" s="111"/>
      <c r="AD21" s="114">
        <v>1</v>
      </c>
      <c r="AE21" s="111"/>
      <c r="AF21" s="111"/>
      <c r="AG21" s="111"/>
      <c r="AH21" s="192"/>
      <c r="AI21" s="193"/>
      <c r="AJ21" s="114"/>
      <c r="AK21" s="168"/>
      <c r="AL21" s="108">
        <f>AVERAGE(AD21,AJ21)</f>
        <v>1</v>
      </c>
      <c r="AM21" s="168"/>
      <c r="AN21" s="108">
        <f t="shared" si="6"/>
        <v>1</v>
      </c>
      <c r="AO21" s="168"/>
    </row>
    <row r="22" spans="1:41" ht="71.25" customHeight="1">
      <c r="A22" s="168"/>
      <c r="B22" s="191">
        <v>17</v>
      </c>
      <c r="C22" s="100" t="s">
        <v>448</v>
      </c>
      <c r="D22" s="101" t="s">
        <v>105</v>
      </c>
      <c r="E22" s="101" t="s">
        <v>449</v>
      </c>
      <c r="F22" s="100" t="s">
        <v>134</v>
      </c>
      <c r="G22" s="102" t="s">
        <v>450</v>
      </c>
      <c r="H22" s="102" t="s">
        <v>109</v>
      </c>
      <c r="I22" s="100" t="s">
        <v>3</v>
      </c>
      <c r="J22" s="100" t="s">
        <v>451</v>
      </c>
      <c r="K22" s="100" t="s">
        <v>216</v>
      </c>
      <c r="L22" s="100" t="s">
        <v>452</v>
      </c>
      <c r="M22" s="100" t="s">
        <v>453</v>
      </c>
      <c r="N22" s="100" t="s">
        <v>454</v>
      </c>
      <c r="O22" s="100" t="s">
        <v>115</v>
      </c>
      <c r="P22" s="100" t="s">
        <v>455</v>
      </c>
      <c r="Q22" s="100" t="s">
        <v>243</v>
      </c>
      <c r="R22" s="104">
        <v>0.7</v>
      </c>
      <c r="S22" s="100" t="s">
        <v>118</v>
      </c>
      <c r="T22" s="100" t="s">
        <v>119</v>
      </c>
      <c r="U22" s="105">
        <v>0.6</v>
      </c>
      <c r="V22" s="105">
        <v>1</v>
      </c>
      <c r="W22" s="100" t="s">
        <v>456</v>
      </c>
      <c r="X22" s="168"/>
      <c r="Y22" s="111"/>
      <c r="Z22" s="111"/>
      <c r="AA22" s="189">
        <v>0</v>
      </c>
      <c r="AB22" s="111"/>
      <c r="AC22" s="111"/>
      <c r="AD22" s="189">
        <v>0</v>
      </c>
      <c r="AE22" s="111"/>
      <c r="AF22" s="111"/>
      <c r="AG22" s="189">
        <v>0</v>
      </c>
      <c r="AH22" s="111"/>
      <c r="AI22" s="182"/>
      <c r="AJ22" s="189"/>
      <c r="AK22" s="168"/>
      <c r="AL22" s="163">
        <f>AVERAGE(AA22,AD22,AG22,AJ22)</f>
        <v>0</v>
      </c>
      <c r="AM22" s="168"/>
      <c r="AN22" s="108">
        <f t="shared" si="6"/>
        <v>0</v>
      </c>
      <c r="AO22" s="168"/>
    </row>
    <row r="23" spans="1:41" ht="42" customHeight="1">
      <c r="A23" s="168"/>
      <c r="B23" s="191">
        <v>18</v>
      </c>
      <c r="C23" s="100" t="s">
        <v>448</v>
      </c>
      <c r="D23" s="101" t="s">
        <v>105</v>
      </c>
      <c r="E23" s="101" t="s">
        <v>457</v>
      </c>
      <c r="F23" s="100" t="s">
        <v>385</v>
      </c>
      <c r="G23" s="102" t="s">
        <v>458</v>
      </c>
      <c r="H23" s="102" t="s">
        <v>125</v>
      </c>
      <c r="I23" s="100" t="s">
        <v>3</v>
      </c>
      <c r="J23" s="100" t="s">
        <v>459</v>
      </c>
      <c r="K23" s="100" t="s">
        <v>216</v>
      </c>
      <c r="L23" s="100" t="s">
        <v>452</v>
      </c>
      <c r="M23" s="100" t="s">
        <v>453</v>
      </c>
      <c r="N23" s="100" t="s">
        <v>460</v>
      </c>
      <c r="O23" s="100" t="s">
        <v>115</v>
      </c>
      <c r="P23" s="100" t="s">
        <v>461</v>
      </c>
      <c r="Q23" s="100" t="s">
        <v>131</v>
      </c>
      <c r="R23" s="104">
        <v>0.9</v>
      </c>
      <c r="S23" s="105">
        <v>0.75</v>
      </c>
      <c r="T23" s="100" t="s">
        <v>119</v>
      </c>
      <c r="U23" s="105">
        <v>0.8</v>
      </c>
      <c r="V23" s="105">
        <v>1</v>
      </c>
      <c r="W23" s="160" t="s">
        <v>462</v>
      </c>
      <c r="X23" s="168"/>
      <c r="Y23" s="111"/>
      <c r="Z23" s="111"/>
      <c r="AA23" s="111"/>
      <c r="AB23" s="111"/>
      <c r="AC23" s="111"/>
      <c r="AD23" s="114"/>
      <c r="AE23" s="111">
        <v>13</v>
      </c>
      <c r="AF23" s="111"/>
      <c r="AG23" s="111"/>
      <c r="AH23" s="192"/>
      <c r="AI23" s="193"/>
      <c r="AJ23" s="194"/>
      <c r="AK23" s="168"/>
      <c r="AL23" s="108">
        <f t="shared" ref="AL23:AL26" si="7">AJ23</f>
        <v>0</v>
      </c>
      <c r="AM23" s="168"/>
      <c r="AN23" s="108">
        <f t="shared" ref="AN23:AN26" si="8">+AL23/R23</f>
        <v>0</v>
      </c>
      <c r="AO23" s="168"/>
    </row>
    <row r="24" spans="1:41" ht="39.75" hidden="1" customHeight="1">
      <c r="A24" s="168"/>
      <c r="B24" s="191">
        <v>19</v>
      </c>
      <c r="C24" s="100" t="s">
        <v>448</v>
      </c>
      <c r="D24" s="101" t="s">
        <v>105</v>
      </c>
      <c r="E24" s="101" t="s">
        <v>457</v>
      </c>
      <c r="F24" s="100" t="s">
        <v>385</v>
      </c>
      <c r="G24" s="102" t="s">
        <v>463</v>
      </c>
      <c r="H24" s="102" t="s">
        <v>125</v>
      </c>
      <c r="I24" s="100" t="s">
        <v>3</v>
      </c>
      <c r="J24" s="100" t="s">
        <v>464</v>
      </c>
      <c r="K24" s="100" t="s">
        <v>216</v>
      </c>
      <c r="L24" s="100" t="s">
        <v>452</v>
      </c>
      <c r="M24" s="100" t="s">
        <v>453</v>
      </c>
      <c r="N24" s="100" t="s">
        <v>465</v>
      </c>
      <c r="O24" s="100" t="s">
        <v>115</v>
      </c>
      <c r="P24" s="100" t="s">
        <v>466</v>
      </c>
      <c r="Q24" s="100" t="s">
        <v>131</v>
      </c>
      <c r="R24" s="104">
        <v>0.9</v>
      </c>
      <c r="S24" s="105">
        <v>0.6</v>
      </c>
      <c r="T24" s="100" t="s">
        <v>119</v>
      </c>
      <c r="U24" s="105">
        <v>0.85</v>
      </c>
      <c r="V24" s="105">
        <v>1</v>
      </c>
      <c r="W24" s="160" t="s">
        <v>467</v>
      </c>
      <c r="X24" s="168"/>
      <c r="Y24" s="111"/>
      <c r="Z24" s="111"/>
      <c r="AA24" s="111"/>
      <c r="AB24" s="111"/>
      <c r="AC24" s="111"/>
      <c r="AD24" s="114"/>
      <c r="AE24" s="111"/>
      <c r="AF24" s="111"/>
      <c r="AG24" s="111"/>
      <c r="AH24" s="192"/>
      <c r="AI24" s="193"/>
      <c r="AJ24" s="194"/>
      <c r="AK24" s="168"/>
      <c r="AL24" s="108">
        <f t="shared" si="7"/>
        <v>0</v>
      </c>
      <c r="AM24" s="168"/>
      <c r="AN24" s="108">
        <f t="shared" si="8"/>
        <v>0</v>
      </c>
      <c r="AO24" s="168"/>
    </row>
    <row r="25" spans="1:41" ht="34.5" hidden="1" customHeight="1">
      <c r="A25" s="168"/>
      <c r="B25" s="191">
        <v>20</v>
      </c>
      <c r="C25" s="100" t="s">
        <v>448</v>
      </c>
      <c r="D25" s="101" t="s">
        <v>105</v>
      </c>
      <c r="E25" s="101" t="s">
        <v>457</v>
      </c>
      <c r="F25" s="100" t="s">
        <v>282</v>
      </c>
      <c r="G25" s="102" t="s">
        <v>468</v>
      </c>
      <c r="H25" s="102" t="s">
        <v>125</v>
      </c>
      <c r="I25" s="100" t="s">
        <v>3</v>
      </c>
      <c r="J25" s="100" t="s">
        <v>469</v>
      </c>
      <c r="K25" s="100" t="s">
        <v>216</v>
      </c>
      <c r="L25" s="100" t="s">
        <v>452</v>
      </c>
      <c r="M25" s="100" t="s">
        <v>453</v>
      </c>
      <c r="N25" s="100" t="s">
        <v>470</v>
      </c>
      <c r="O25" s="100" t="s">
        <v>115</v>
      </c>
      <c r="P25" s="100" t="s">
        <v>471</v>
      </c>
      <c r="Q25" s="100" t="s">
        <v>131</v>
      </c>
      <c r="R25" s="104">
        <v>0.9</v>
      </c>
      <c r="S25" s="100">
        <v>66.599999999999994</v>
      </c>
      <c r="T25" s="100" t="s">
        <v>119</v>
      </c>
      <c r="U25" s="105">
        <v>0.85</v>
      </c>
      <c r="V25" s="105">
        <v>1</v>
      </c>
      <c r="W25" s="160" t="s">
        <v>472</v>
      </c>
      <c r="X25" s="168"/>
      <c r="Y25" s="111"/>
      <c r="Z25" s="111"/>
      <c r="AA25" s="111"/>
      <c r="AB25" s="111"/>
      <c r="AC25" s="111"/>
      <c r="AD25" s="114"/>
      <c r="AE25" s="111"/>
      <c r="AF25" s="111"/>
      <c r="AG25" s="111"/>
      <c r="AH25" s="192"/>
      <c r="AI25" s="193"/>
      <c r="AJ25" s="194"/>
      <c r="AK25" s="168"/>
      <c r="AL25" s="108">
        <f t="shared" si="7"/>
        <v>0</v>
      </c>
      <c r="AM25" s="168"/>
      <c r="AN25" s="108">
        <f t="shared" si="8"/>
        <v>0</v>
      </c>
      <c r="AO25" s="168"/>
    </row>
    <row r="26" spans="1:41" ht="9.75" hidden="1" customHeight="1">
      <c r="A26" s="168"/>
      <c r="B26" s="191">
        <v>21</v>
      </c>
      <c r="C26" s="100" t="s">
        <v>448</v>
      </c>
      <c r="D26" s="101" t="s">
        <v>105</v>
      </c>
      <c r="E26" s="101" t="s">
        <v>457</v>
      </c>
      <c r="F26" s="100" t="s">
        <v>282</v>
      </c>
      <c r="G26" s="102" t="s">
        <v>473</v>
      </c>
      <c r="H26" s="102" t="s">
        <v>125</v>
      </c>
      <c r="I26" s="100" t="s">
        <v>3</v>
      </c>
      <c r="J26" s="100" t="s">
        <v>474</v>
      </c>
      <c r="K26" s="100" t="s">
        <v>216</v>
      </c>
      <c r="L26" s="100" t="s">
        <v>452</v>
      </c>
      <c r="M26" s="100" t="s">
        <v>453</v>
      </c>
      <c r="N26" s="100" t="s">
        <v>475</v>
      </c>
      <c r="O26" s="100" t="s">
        <v>115</v>
      </c>
      <c r="P26" s="100" t="s">
        <v>476</v>
      </c>
      <c r="Q26" s="100" t="s">
        <v>131</v>
      </c>
      <c r="R26" s="104">
        <v>0.9</v>
      </c>
      <c r="S26" s="100">
        <v>81</v>
      </c>
      <c r="T26" s="100" t="s">
        <v>119</v>
      </c>
      <c r="U26" s="105">
        <v>0.85</v>
      </c>
      <c r="V26" s="105">
        <v>1</v>
      </c>
      <c r="W26" s="160" t="s">
        <v>477</v>
      </c>
      <c r="X26" s="168"/>
      <c r="Y26" s="111"/>
      <c r="Z26" s="111"/>
      <c r="AA26" s="111"/>
      <c r="AB26" s="111"/>
      <c r="AC26" s="111"/>
      <c r="AD26" s="114"/>
      <c r="AE26" s="111"/>
      <c r="AF26" s="111"/>
      <c r="AG26" s="111"/>
      <c r="AH26" s="192"/>
      <c r="AI26" s="193"/>
      <c r="AJ26" s="194"/>
      <c r="AK26" s="168"/>
      <c r="AL26" s="108">
        <f t="shared" si="7"/>
        <v>0</v>
      </c>
      <c r="AM26" s="168"/>
      <c r="AN26" s="108">
        <f t="shared" si="8"/>
        <v>0</v>
      </c>
      <c r="AO26" s="168"/>
    </row>
    <row r="27" spans="1:41" ht="101.25" customHeight="1">
      <c r="A27" s="168"/>
      <c r="B27" s="191">
        <v>22</v>
      </c>
      <c r="C27" s="100" t="s">
        <v>448</v>
      </c>
      <c r="D27" s="101" t="s">
        <v>105</v>
      </c>
      <c r="E27" s="101" t="s">
        <v>457</v>
      </c>
      <c r="F27" s="100" t="s">
        <v>385</v>
      </c>
      <c r="G27" s="102" t="s">
        <v>478</v>
      </c>
      <c r="H27" s="102" t="s">
        <v>125</v>
      </c>
      <c r="I27" s="100" t="s">
        <v>28</v>
      </c>
      <c r="J27" s="100" t="s">
        <v>479</v>
      </c>
      <c r="K27" s="100" t="s">
        <v>216</v>
      </c>
      <c r="L27" s="100" t="s">
        <v>452</v>
      </c>
      <c r="M27" s="100" t="s">
        <v>453</v>
      </c>
      <c r="N27" s="100" t="s">
        <v>480</v>
      </c>
      <c r="O27" s="100" t="s">
        <v>220</v>
      </c>
      <c r="P27" s="100" t="s">
        <v>481</v>
      </c>
      <c r="Q27" s="100" t="s">
        <v>482</v>
      </c>
      <c r="R27" s="102">
        <v>0.3</v>
      </c>
      <c r="S27" s="100" t="s">
        <v>483</v>
      </c>
      <c r="T27" s="100" t="s">
        <v>132</v>
      </c>
      <c r="U27" s="105" t="s">
        <v>484</v>
      </c>
      <c r="V27" s="100" t="s">
        <v>485</v>
      </c>
      <c r="W27" s="160" t="s">
        <v>467</v>
      </c>
      <c r="X27" s="168"/>
      <c r="Y27" s="181">
        <v>0.49</v>
      </c>
      <c r="Z27" s="181">
        <v>0.54</v>
      </c>
      <c r="AA27" s="195">
        <v>0.48</v>
      </c>
      <c r="AB27" s="181">
        <v>68</v>
      </c>
      <c r="AC27" s="165">
        <v>77</v>
      </c>
      <c r="AD27" s="181">
        <v>152</v>
      </c>
      <c r="AE27" s="181">
        <v>115</v>
      </c>
      <c r="AF27" s="181">
        <v>130</v>
      </c>
      <c r="AG27" s="196" t="s">
        <v>774</v>
      </c>
      <c r="AH27" s="196"/>
      <c r="AI27" s="111"/>
      <c r="AJ27" s="182"/>
      <c r="AK27" s="168"/>
      <c r="AL27" s="197">
        <f t="shared" ref="AL27:AL28" si="9">AVERAGE(Y27:AJ27)</f>
        <v>67.938749999999999</v>
      </c>
      <c r="AM27" s="168"/>
      <c r="AN27" s="163">
        <v>1</v>
      </c>
      <c r="AO27" s="168"/>
    </row>
    <row r="28" spans="1:41" ht="101.25" customHeight="1">
      <c r="A28" s="168"/>
      <c r="B28" s="191">
        <v>23</v>
      </c>
      <c r="C28" s="100" t="s">
        <v>448</v>
      </c>
      <c r="D28" s="101" t="s">
        <v>105</v>
      </c>
      <c r="E28" s="101" t="s">
        <v>457</v>
      </c>
      <c r="F28" s="100" t="s">
        <v>385</v>
      </c>
      <c r="G28" s="102" t="s">
        <v>486</v>
      </c>
      <c r="H28" s="102" t="s">
        <v>125</v>
      </c>
      <c r="I28" s="100" t="s">
        <v>28</v>
      </c>
      <c r="J28" s="100" t="s">
        <v>487</v>
      </c>
      <c r="K28" s="100" t="s">
        <v>216</v>
      </c>
      <c r="L28" s="100" t="s">
        <v>488</v>
      </c>
      <c r="M28" s="100" t="s">
        <v>453</v>
      </c>
      <c r="N28" s="100" t="s">
        <v>489</v>
      </c>
      <c r="O28" s="100" t="s">
        <v>220</v>
      </c>
      <c r="P28" s="100" t="s">
        <v>490</v>
      </c>
      <c r="Q28" s="100" t="s">
        <v>491</v>
      </c>
      <c r="R28" s="198">
        <v>210</v>
      </c>
      <c r="S28" s="133">
        <v>2</v>
      </c>
      <c r="T28" s="199" t="s">
        <v>132</v>
      </c>
      <c r="U28" s="133">
        <v>180</v>
      </c>
      <c r="V28" s="133">
        <v>230</v>
      </c>
      <c r="W28" s="160" t="s">
        <v>462</v>
      </c>
      <c r="X28" s="168"/>
      <c r="Y28" s="195">
        <v>14.98</v>
      </c>
      <c r="Z28" s="195">
        <v>17.95</v>
      </c>
      <c r="AA28" s="111">
        <v>16.97</v>
      </c>
      <c r="AB28" s="181">
        <v>16.07</v>
      </c>
      <c r="AC28" s="200">
        <v>20.329999999999998</v>
      </c>
      <c r="AD28" s="181">
        <v>18.84</v>
      </c>
      <c r="AE28" s="201">
        <v>25.035</v>
      </c>
      <c r="AF28" s="181">
        <v>28.864999999999998</v>
      </c>
      <c r="AG28" s="111" t="s">
        <v>775</v>
      </c>
      <c r="AH28" s="111"/>
      <c r="AI28" s="182"/>
      <c r="AJ28" s="182"/>
      <c r="AK28" s="168"/>
      <c r="AL28" s="197">
        <f t="shared" si="9"/>
        <v>19.880000000000003</v>
      </c>
      <c r="AM28" s="168"/>
      <c r="AN28" s="163">
        <f>R28/AL28</f>
        <v>10.56338028169014</v>
      </c>
      <c r="AO28" s="168"/>
    </row>
    <row r="29" spans="1:41" ht="54" customHeight="1">
      <c r="A29" s="168"/>
      <c r="B29" s="191">
        <v>24</v>
      </c>
      <c r="C29" s="100" t="s">
        <v>448</v>
      </c>
      <c r="D29" s="101" t="s">
        <v>105</v>
      </c>
      <c r="E29" s="101" t="s">
        <v>106</v>
      </c>
      <c r="F29" s="100" t="s">
        <v>134</v>
      </c>
      <c r="G29" s="140" t="s">
        <v>492</v>
      </c>
      <c r="H29" s="102" t="s">
        <v>125</v>
      </c>
      <c r="I29" s="100" t="s">
        <v>3</v>
      </c>
      <c r="J29" s="100" t="s">
        <v>493</v>
      </c>
      <c r="K29" s="100" t="s">
        <v>216</v>
      </c>
      <c r="L29" s="100" t="s">
        <v>452</v>
      </c>
      <c r="M29" s="100" t="s">
        <v>453</v>
      </c>
      <c r="N29" s="100" t="s">
        <v>494</v>
      </c>
      <c r="O29" s="100" t="s">
        <v>115</v>
      </c>
      <c r="P29" s="100" t="s">
        <v>495</v>
      </c>
      <c r="Q29" s="100" t="s">
        <v>131</v>
      </c>
      <c r="R29" s="104">
        <v>1</v>
      </c>
      <c r="S29" s="100">
        <v>0</v>
      </c>
      <c r="T29" s="100" t="s">
        <v>132</v>
      </c>
      <c r="U29" s="105" t="s">
        <v>496</v>
      </c>
      <c r="V29" s="105">
        <v>0.01</v>
      </c>
      <c r="W29" s="160" t="s">
        <v>477</v>
      </c>
      <c r="X29" s="168"/>
      <c r="Y29" s="111"/>
      <c r="Z29" s="111"/>
      <c r="AA29" s="111"/>
      <c r="AB29" s="111"/>
      <c r="AC29" s="124">
        <v>0.9294</v>
      </c>
      <c r="AD29" s="302">
        <v>0.47058</v>
      </c>
      <c r="AE29" s="302">
        <v>0.1411</v>
      </c>
      <c r="AF29" s="180">
        <v>0.43519999999999998</v>
      </c>
      <c r="AG29" s="180">
        <v>0</v>
      </c>
      <c r="AH29" s="192"/>
      <c r="AI29" s="193"/>
      <c r="AJ29" s="122"/>
      <c r="AK29" s="168"/>
      <c r="AL29" s="163">
        <f>AVERAGE(AD29,AJ29)</f>
        <v>0.47058</v>
      </c>
      <c r="AM29" s="168"/>
      <c r="AN29" s="163">
        <f t="shared" ref="AN29:AN31" si="10">+AL29/R29</f>
        <v>0.47058</v>
      </c>
      <c r="AO29" s="168"/>
    </row>
    <row r="30" spans="1:41" ht="75" customHeight="1">
      <c r="A30" s="168"/>
      <c r="B30" s="191">
        <v>25</v>
      </c>
      <c r="C30" s="100" t="s">
        <v>497</v>
      </c>
      <c r="D30" s="101" t="s">
        <v>105</v>
      </c>
      <c r="E30" s="101" t="s">
        <v>498</v>
      </c>
      <c r="F30" s="100" t="s">
        <v>499</v>
      </c>
      <c r="G30" s="102" t="s">
        <v>500</v>
      </c>
      <c r="H30" s="102" t="s">
        <v>109</v>
      </c>
      <c r="I30" s="100" t="s">
        <v>23</v>
      </c>
      <c r="J30" s="154" t="s">
        <v>501</v>
      </c>
      <c r="K30" s="100" t="s">
        <v>502</v>
      </c>
      <c r="L30" s="100" t="s">
        <v>503</v>
      </c>
      <c r="M30" s="100" t="s">
        <v>347</v>
      </c>
      <c r="N30" s="100" t="s">
        <v>504</v>
      </c>
      <c r="O30" s="100" t="s">
        <v>115</v>
      </c>
      <c r="P30" s="100" t="s">
        <v>505</v>
      </c>
      <c r="Q30" s="100" t="s">
        <v>165</v>
      </c>
      <c r="R30" s="104">
        <v>1</v>
      </c>
      <c r="S30" s="100" t="s">
        <v>118</v>
      </c>
      <c r="T30" s="100" t="s">
        <v>119</v>
      </c>
      <c r="U30" s="105">
        <v>1</v>
      </c>
      <c r="V30" s="105">
        <v>1</v>
      </c>
      <c r="W30" s="100" t="s">
        <v>506</v>
      </c>
      <c r="X30" s="168"/>
      <c r="Y30" s="202"/>
      <c r="Z30" s="111"/>
      <c r="AA30" s="111"/>
      <c r="AB30" s="111"/>
      <c r="AC30" s="111"/>
      <c r="AD30" s="111"/>
      <c r="AE30" s="111"/>
      <c r="AF30" s="111"/>
      <c r="AG30" s="111"/>
      <c r="AH30" s="111"/>
      <c r="AI30" s="130"/>
      <c r="AJ30" s="114"/>
      <c r="AK30" s="168"/>
      <c r="AL30" s="108">
        <f t="shared" ref="AL30:AL31" si="11">AJ30</f>
        <v>0</v>
      </c>
      <c r="AM30" s="168"/>
      <c r="AN30" s="108">
        <f t="shared" si="10"/>
        <v>0</v>
      </c>
      <c r="AO30" s="168"/>
    </row>
    <row r="31" spans="1:41" ht="72" customHeight="1">
      <c r="A31" s="168"/>
      <c r="B31" s="191">
        <v>26</v>
      </c>
      <c r="C31" s="100" t="s">
        <v>497</v>
      </c>
      <c r="D31" s="101" t="s">
        <v>507</v>
      </c>
      <c r="E31" s="101" t="s">
        <v>508</v>
      </c>
      <c r="F31" s="100" t="s">
        <v>509</v>
      </c>
      <c r="G31" s="102" t="s">
        <v>510</v>
      </c>
      <c r="H31" s="102" t="s">
        <v>109</v>
      </c>
      <c r="I31" s="100" t="s">
        <v>36</v>
      </c>
      <c r="J31" s="154" t="s">
        <v>511</v>
      </c>
      <c r="K31" s="100" t="s">
        <v>502</v>
      </c>
      <c r="L31" s="100" t="s">
        <v>503</v>
      </c>
      <c r="M31" s="100" t="s">
        <v>347</v>
      </c>
      <c r="N31" s="100" t="s">
        <v>512</v>
      </c>
      <c r="O31" s="100" t="s">
        <v>115</v>
      </c>
      <c r="P31" s="100" t="s">
        <v>513</v>
      </c>
      <c r="Q31" s="100" t="s">
        <v>165</v>
      </c>
      <c r="R31" s="104">
        <v>0.7</v>
      </c>
      <c r="S31" s="100" t="s">
        <v>118</v>
      </c>
      <c r="T31" s="100" t="s">
        <v>119</v>
      </c>
      <c r="U31" s="105">
        <v>0.6</v>
      </c>
      <c r="V31" s="105">
        <v>1</v>
      </c>
      <c r="W31" s="100" t="s">
        <v>514</v>
      </c>
      <c r="X31" s="168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30"/>
      <c r="AJ31" s="114"/>
      <c r="AK31" s="168"/>
      <c r="AL31" s="108">
        <f t="shared" si="11"/>
        <v>0</v>
      </c>
      <c r="AM31" s="168"/>
      <c r="AN31" s="108">
        <f t="shared" si="10"/>
        <v>0</v>
      </c>
      <c r="AO31" s="168"/>
    </row>
    <row r="32" spans="1:41" ht="75" customHeight="1">
      <c r="A32" s="168"/>
      <c r="B32" s="191">
        <v>27</v>
      </c>
      <c r="C32" s="100" t="s">
        <v>497</v>
      </c>
      <c r="D32" s="101" t="s">
        <v>105</v>
      </c>
      <c r="E32" s="101" t="s">
        <v>515</v>
      </c>
      <c r="F32" s="100" t="s">
        <v>516</v>
      </c>
      <c r="G32" s="102" t="s">
        <v>517</v>
      </c>
      <c r="H32" s="102" t="s">
        <v>125</v>
      </c>
      <c r="I32" s="100" t="s">
        <v>23</v>
      </c>
      <c r="J32" s="154" t="s">
        <v>518</v>
      </c>
      <c r="K32" s="100" t="s">
        <v>502</v>
      </c>
      <c r="L32" s="100" t="s">
        <v>503</v>
      </c>
      <c r="M32" s="100" t="s">
        <v>347</v>
      </c>
      <c r="N32" s="100" t="s">
        <v>519</v>
      </c>
      <c r="O32" s="100" t="s">
        <v>115</v>
      </c>
      <c r="P32" s="100" t="s">
        <v>520</v>
      </c>
      <c r="Q32" s="100" t="s">
        <v>243</v>
      </c>
      <c r="R32" s="104">
        <v>1</v>
      </c>
      <c r="S32" s="100" t="s">
        <v>118</v>
      </c>
      <c r="T32" s="100" t="s">
        <v>119</v>
      </c>
      <c r="U32" s="105">
        <v>1</v>
      </c>
      <c r="V32" s="105">
        <v>1</v>
      </c>
      <c r="W32" s="100" t="s">
        <v>521</v>
      </c>
      <c r="X32" s="168"/>
      <c r="Y32" s="111"/>
      <c r="Z32" s="111"/>
      <c r="AA32" s="114">
        <v>1</v>
      </c>
      <c r="AB32" s="111"/>
      <c r="AC32" s="111"/>
      <c r="AD32" s="114">
        <v>1</v>
      </c>
      <c r="AE32" s="111"/>
      <c r="AF32" s="111"/>
      <c r="AG32" s="114">
        <v>1</v>
      </c>
      <c r="AH32" s="111"/>
      <c r="AI32" s="182"/>
      <c r="AJ32" s="114"/>
      <c r="AK32" s="168"/>
      <c r="AL32" s="163">
        <f>AVERAGE(AA32,AJ32)</f>
        <v>1</v>
      </c>
      <c r="AM32" s="168"/>
      <c r="AN32" s="163">
        <f>AL32/R32</f>
        <v>1</v>
      </c>
      <c r="AO32" s="168"/>
    </row>
    <row r="33" spans="1:41" ht="75" customHeight="1">
      <c r="A33" s="168"/>
      <c r="B33" s="191">
        <v>28</v>
      </c>
      <c r="C33" s="100" t="s">
        <v>522</v>
      </c>
      <c r="D33" s="101" t="s">
        <v>105</v>
      </c>
      <c r="E33" s="101" t="s">
        <v>523</v>
      </c>
      <c r="F33" s="100" t="s">
        <v>385</v>
      </c>
      <c r="G33" s="102" t="s">
        <v>524</v>
      </c>
      <c r="H33" s="102" t="s">
        <v>109</v>
      </c>
      <c r="I33" s="100" t="s">
        <v>28</v>
      </c>
      <c r="J33" s="154" t="s">
        <v>525</v>
      </c>
      <c r="K33" s="100" t="s">
        <v>216</v>
      </c>
      <c r="L33" s="100" t="s">
        <v>526</v>
      </c>
      <c r="M33" s="100" t="s">
        <v>527</v>
      </c>
      <c r="N33" s="100" t="s">
        <v>528</v>
      </c>
      <c r="O33" s="100" t="s">
        <v>115</v>
      </c>
      <c r="P33" s="100" t="s">
        <v>529</v>
      </c>
      <c r="Q33" s="100" t="s">
        <v>165</v>
      </c>
      <c r="R33" s="104">
        <v>0.85</v>
      </c>
      <c r="S33" s="105">
        <v>0.85</v>
      </c>
      <c r="T33" s="100" t="s">
        <v>119</v>
      </c>
      <c r="U33" s="105">
        <v>0.85</v>
      </c>
      <c r="V33" s="105">
        <v>1</v>
      </c>
      <c r="W33" s="100" t="s">
        <v>530</v>
      </c>
      <c r="X33" s="168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30"/>
      <c r="AJ33" s="114"/>
      <c r="AK33" s="168"/>
      <c r="AL33" s="108">
        <f t="shared" ref="AL33:AL34" si="12">AJ33</f>
        <v>0</v>
      </c>
      <c r="AM33" s="168"/>
      <c r="AN33" s="163">
        <f t="shared" ref="AN33:AN34" si="13">+AL33/R33</f>
        <v>0</v>
      </c>
      <c r="AO33" s="168"/>
    </row>
    <row r="34" spans="1:41" ht="75" customHeight="1">
      <c r="A34" s="168"/>
      <c r="B34" s="191">
        <v>29</v>
      </c>
      <c r="C34" s="100" t="s">
        <v>522</v>
      </c>
      <c r="D34" s="101" t="s">
        <v>105</v>
      </c>
      <c r="E34" s="101" t="s">
        <v>531</v>
      </c>
      <c r="F34" s="100" t="s">
        <v>385</v>
      </c>
      <c r="G34" s="102" t="s">
        <v>532</v>
      </c>
      <c r="H34" s="102" t="s">
        <v>109</v>
      </c>
      <c r="I34" s="100" t="s">
        <v>28</v>
      </c>
      <c r="J34" s="154" t="s">
        <v>533</v>
      </c>
      <c r="K34" s="100" t="s">
        <v>216</v>
      </c>
      <c r="L34" s="100" t="s">
        <v>526</v>
      </c>
      <c r="M34" s="100" t="s">
        <v>527</v>
      </c>
      <c r="N34" s="100" t="s">
        <v>534</v>
      </c>
      <c r="O34" s="100" t="s">
        <v>115</v>
      </c>
      <c r="P34" s="100" t="s">
        <v>535</v>
      </c>
      <c r="Q34" s="100" t="s">
        <v>165</v>
      </c>
      <c r="R34" s="104">
        <v>0.8</v>
      </c>
      <c r="S34" s="105">
        <v>0.8</v>
      </c>
      <c r="T34" s="100" t="s">
        <v>119</v>
      </c>
      <c r="U34" s="105">
        <v>0.8</v>
      </c>
      <c r="V34" s="105">
        <v>1</v>
      </c>
      <c r="W34" s="100" t="s">
        <v>536</v>
      </c>
      <c r="X34" s="168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30"/>
      <c r="AJ34" s="114"/>
      <c r="AK34" s="168"/>
      <c r="AL34" s="108">
        <f t="shared" si="12"/>
        <v>0</v>
      </c>
      <c r="AM34" s="168"/>
      <c r="AN34" s="163">
        <f t="shared" si="13"/>
        <v>0</v>
      </c>
      <c r="AO34" s="168"/>
    </row>
    <row r="35" spans="1:41" ht="19.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70"/>
      <c r="AM35" s="171"/>
      <c r="AN35" s="170"/>
      <c r="AO35" s="168"/>
    </row>
    <row r="36" spans="1:41" ht="19.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70"/>
      <c r="AM36" s="171"/>
      <c r="AN36" s="170"/>
      <c r="AO36" s="168"/>
    </row>
    <row r="37" spans="1:41" ht="19.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70"/>
      <c r="AM37" s="171"/>
      <c r="AN37" s="170"/>
      <c r="AO37" s="168"/>
    </row>
    <row r="38" spans="1:41" ht="19.5" hidden="1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70"/>
      <c r="AM38" s="171"/>
      <c r="AN38" s="170"/>
      <c r="AO38" s="168"/>
    </row>
    <row r="39" spans="1:41" ht="19.5" hidden="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70"/>
      <c r="AM39" s="171"/>
      <c r="AN39" s="170"/>
      <c r="AO39" s="168"/>
    </row>
    <row r="40" spans="1:41" ht="19.5" hidden="1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70"/>
      <c r="AM40" s="171"/>
      <c r="AN40" s="170"/>
      <c r="AO40" s="168"/>
    </row>
    <row r="41" spans="1:41" ht="19.5" hidden="1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203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204"/>
      <c r="AK41" s="168"/>
      <c r="AL41" s="170"/>
      <c r="AM41" s="171"/>
      <c r="AN41" s="170"/>
      <c r="AO41" s="168"/>
    </row>
    <row r="42" spans="1:41" ht="19.5" hidden="1" customHeigh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203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204"/>
      <c r="AK42" s="168"/>
      <c r="AL42" s="170"/>
      <c r="AM42" s="171"/>
      <c r="AN42" s="170"/>
      <c r="AO42" s="168"/>
    </row>
    <row r="43" spans="1:41" ht="19.5" hidden="1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203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204"/>
      <c r="AK43" s="168"/>
      <c r="AL43" s="170"/>
      <c r="AM43" s="171"/>
      <c r="AN43" s="170"/>
      <c r="AO43" s="168"/>
    </row>
    <row r="44" spans="1:41" ht="19.5" hidden="1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203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204"/>
      <c r="AK44" s="168"/>
      <c r="AL44" s="170"/>
      <c r="AM44" s="171"/>
      <c r="AN44" s="170"/>
      <c r="AO44" s="168"/>
    </row>
    <row r="45" spans="1:41" ht="19.5" hidden="1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203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204"/>
      <c r="AK45" s="168"/>
      <c r="AL45" s="170"/>
      <c r="AM45" s="171"/>
      <c r="AN45" s="170"/>
      <c r="AO45" s="168"/>
    </row>
    <row r="46" spans="1:41" ht="19.5" hidden="1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03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204"/>
      <c r="AK46" s="168"/>
      <c r="AL46" s="170"/>
      <c r="AM46" s="171"/>
      <c r="AN46" s="170"/>
      <c r="AO46" s="168"/>
    </row>
    <row r="47" spans="1:41" ht="19.5" hidden="1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03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204"/>
      <c r="AK47" s="168"/>
      <c r="AL47" s="170"/>
      <c r="AM47" s="171"/>
      <c r="AN47" s="170"/>
      <c r="AO47" s="168"/>
    </row>
    <row r="48" spans="1:41" ht="19.5" hidden="1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203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204"/>
      <c r="AK48" s="168"/>
      <c r="AL48" s="170"/>
      <c r="AM48" s="171"/>
      <c r="AN48" s="170"/>
      <c r="AO48" s="168"/>
    </row>
    <row r="49" spans="1:41" ht="19.5" hidden="1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203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204"/>
      <c r="AK49" s="168"/>
      <c r="AL49" s="170"/>
      <c r="AM49" s="171"/>
      <c r="AN49" s="170"/>
      <c r="AO49" s="168"/>
    </row>
    <row r="50" spans="1:41" ht="19.5" hidden="1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203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204"/>
      <c r="AK50" s="168"/>
      <c r="AL50" s="170"/>
      <c r="AM50" s="171"/>
      <c r="AN50" s="170"/>
      <c r="AO50" s="168"/>
    </row>
    <row r="51" spans="1:41" ht="19.5" hidden="1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203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204"/>
      <c r="AK51" s="168"/>
      <c r="AL51" s="170"/>
      <c r="AM51" s="171"/>
      <c r="AN51" s="170"/>
      <c r="AO51" s="168"/>
    </row>
    <row r="52" spans="1:41" ht="19.5" hidden="1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203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204"/>
      <c r="AK52" s="168"/>
      <c r="AL52" s="170"/>
      <c r="AM52" s="171"/>
      <c r="AN52" s="170"/>
      <c r="AO52" s="168"/>
    </row>
    <row r="53" spans="1:41" ht="19.5" hidden="1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203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204"/>
      <c r="AK53" s="168"/>
      <c r="AL53" s="170"/>
      <c r="AM53" s="171"/>
      <c r="AN53" s="170"/>
      <c r="AO53" s="168"/>
    </row>
    <row r="54" spans="1:41" ht="19.5" hidden="1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203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204"/>
      <c r="AK54" s="168"/>
      <c r="AL54" s="170"/>
      <c r="AM54" s="171"/>
      <c r="AN54" s="170"/>
      <c r="AO54" s="168"/>
    </row>
    <row r="55" spans="1:41" ht="19.5" hidden="1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203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204"/>
      <c r="AK55" s="168"/>
      <c r="AL55" s="170"/>
      <c r="AM55" s="171"/>
      <c r="AN55" s="170"/>
      <c r="AO55" s="168"/>
    </row>
    <row r="56" spans="1:41" ht="19.5" hidden="1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203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204"/>
      <c r="AK56" s="168"/>
      <c r="AL56" s="170"/>
      <c r="AM56" s="171"/>
      <c r="AN56" s="170"/>
      <c r="AO56" s="168"/>
    </row>
    <row r="57" spans="1:41" ht="19.5" hidden="1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203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204"/>
      <c r="AK57" s="168"/>
      <c r="AL57" s="170"/>
      <c r="AM57" s="171"/>
      <c r="AN57" s="170"/>
      <c r="AO57" s="168"/>
    </row>
    <row r="58" spans="1:41" ht="19.5" hidden="1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203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204"/>
      <c r="AK58" s="168"/>
      <c r="AL58" s="170"/>
      <c r="AM58" s="171"/>
      <c r="AN58" s="170"/>
      <c r="AO58" s="168"/>
    </row>
    <row r="59" spans="1:41" ht="19.5" hidden="1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203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204"/>
      <c r="AK59" s="168"/>
      <c r="AL59" s="170"/>
      <c r="AM59" s="171"/>
      <c r="AN59" s="170"/>
      <c r="AO59" s="168"/>
    </row>
    <row r="60" spans="1:41" ht="19.5" hidden="1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203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204"/>
      <c r="AK60" s="168"/>
      <c r="AL60" s="170"/>
      <c r="AM60" s="171"/>
      <c r="AN60" s="170"/>
      <c r="AO60" s="168"/>
    </row>
    <row r="61" spans="1:41" ht="19.5" hidden="1" customHeight="1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203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204"/>
      <c r="AK61" s="168"/>
      <c r="AL61" s="170"/>
      <c r="AM61" s="171"/>
      <c r="AN61" s="170"/>
      <c r="AO61" s="168"/>
    </row>
    <row r="62" spans="1:41" ht="19.5" hidden="1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203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204"/>
      <c r="AK62" s="168"/>
      <c r="AL62" s="170"/>
      <c r="AM62" s="171"/>
      <c r="AN62" s="170"/>
      <c r="AO62" s="168"/>
    </row>
    <row r="63" spans="1:41" ht="19.5" hidden="1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203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204"/>
      <c r="AK63" s="168"/>
      <c r="AL63" s="170"/>
      <c r="AM63" s="171"/>
      <c r="AN63" s="170"/>
      <c r="AO63" s="168"/>
    </row>
    <row r="64" spans="1:41" ht="19.5" hidden="1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203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204"/>
      <c r="AK64" s="168"/>
      <c r="AL64" s="170"/>
      <c r="AM64" s="171"/>
      <c r="AN64" s="170"/>
      <c r="AO64" s="168"/>
    </row>
    <row r="65" spans="1:41" ht="19.5" hidden="1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203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204"/>
      <c r="AK65" s="168"/>
      <c r="AL65" s="170"/>
      <c r="AM65" s="171"/>
      <c r="AN65" s="170"/>
      <c r="AO65" s="168"/>
    </row>
    <row r="66" spans="1:41" ht="19.5" hidden="1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203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204"/>
      <c r="AK66" s="168"/>
      <c r="AL66" s="170"/>
      <c r="AM66" s="171"/>
      <c r="AN66" s="170"/>
      <c r="AO66" s="168"/>
    </row>
    <row r="67" spans="1:41" ht="19.5" hidden="1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203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204"/>
      <c r="AK67" s="168"/>
      <c r="AL67" s="170"/>
      <c r="AM67" s="171"/>
      <c r="AN67" s="170"/>
      <c r="AO67" s="168"/>
    </row>
    <row r="68" spans="1:41" ht="19.5" hidden="1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203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204"/>
      <c r="AK68" s="168"/>
      <c r="AL68" s="170"/>
      <c r="AM68" s="171"/>
      <c r="AN68" s="170"/>
      <c r="AO68" s="168"/>
    </row>
    <row r="69" spans="1:41" ht="19.5" hidden="1" customHeight="1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203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204"/>
      <c r="AK69" s="168"/>
      <c r="AL69" s="170"/>
      <c r="AM69" s="171"/>
      <c r="AN69" s="170"/>
      <c r="AO69" s="168"/>
    </row>
    <row r="70" spans="1:41" ht="19.5" hidden="1" customHeigh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203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204"/>
      <c r="AK70" s="168"/>
      <c r="AL70" s="170"/>
      <c r="AM70" s="171"/>
      <c r="AN70" s="170"/>
      <c r="AO70" s="168"/>
    </row>
    <row r="71" spans="1:41" ht="19.5" hidden="1" customHeight="1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203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204"/>
      <c r="AK71" s="168"/>
      <c r="AL71" s="170"/>
      <c r="AM71" s="171"/>
      <c r="AN71" s="170"/>
      <c r="AO71" s="168"/>
    </row>
    <row r="72" spans="1:41" ht="19.5" hidden="1" customHeight="1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203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204"/>
      <c r="AK72" s="168"/>
      <c r="AL72" s="170"/>
      <c r="AM72" s="171"/>
      <c r="AN72" s="170"/>
      <c r="AO72" s="168"/>
    </row>
    <row r="73" spans="1:41" ht="19.5" hidden="1" customHeight="1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203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204"/>
      <c r="AK73" s="168"/>
      <c r="AL73" s="170"/>
      <c r="AM73" s="171"/>
      <c r="AN73" s="170"/>
      <c r="AO73" s="168"/>
    </row>
    <row r="74" spans="1:41" ht="19.5" hidden="1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203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204"/>
      <c r="AK74" s="168"/>
      <c r="AL74" s="170"/>
      <c r="AM74" s="171"/>
      <c r="AN74" s="170"/>
      <c r="AO74" s="168"/>
    </row>
    <row r="75" spans="1:41" ht="19.5" hidden="1" customHeight="1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203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204"/>
      <c r="AK75" s="168"/>
      <c r="AL75" s="170"/>
      <c r="AM75" s="171"/>
      <c r="AN75" s="170"/>
      <c r="AO75" s="168"/>
    </row>
    <row r="76" spans="1:41" ht="19.5" hidden="1" customHeight="1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203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204"/>
      <c r="AK76" s="168"/>
      <c r="AL76" s="170"/>
      <c r="AM76" s="171"/>
      <c r="AN76" s="170"/>
      <c r="AO76" s="168"/>
    </row>
    <row r="77" spans="1:41" ht="19.5" hidden="1" customHeight="1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203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204"/>
      <c r="AK77" s="168"/>
      <c r="AL77" s="170"/>
      <c r="AM77" s="171"/>
      <c r="AN77" s="170"/>
      <c r="AO77" s="168"/>
    </row>
    <row r="78" spans="1:41" ht="19.5" hidden="1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203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204"/>
      <c r="AK78" s="168"/>
      <c r="AL78" s="170"/>
      <c r="AM78" s="171"/>
      <c r="AN78" s="170"/>
      <c r="AO78" s="168"/>
    </row>
    <row r="79" spans="1:41" ht="19.5" hidden="1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203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204"/>
      <c r="AK79" s="168"/>
      <c r="AL79" s="170"/>
      <c r="AM79" s="171"/>
      <c r="AN79" s="170"/>
      <c r="AO79" s="168"/>
    </row>
    <row r="80" spans="1:41" ht="19.5" hidden="1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203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204"/>
      <c r="AK80" s="168"/>
      <c r="AL80" s="170"/>
      <c r="AM80" s="171"/>
      <c r="AN80" s="170"/>
      <c r="AO80" s="168"/>
    </row>
    <row r="81" spans="1:41" ht="19.5" hidden="1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203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204"/>
      <c r="AK81" s="168"/>
      <c r="AL81" s="170"/>
      <c r="AM81" s="171"/>
      <c r="AN81" s="170"/>
      <c r="AO81" s="168"/>
    </row>
    <row r="82" spans="1:41" ht="19.5" hidden="1" customHeigh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203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204"/>
      <c r="AK82" s="168"/>
      <c r="AL82" s="170"/>
      <c r="AM82" s="171"/>
      <c r="AN82" s="170"/>
      <c r="AO82" s="168"/>
    </row>
    <row r="83" spans="1:41" ht="19.5" hidden="1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203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204"/>
      <c r="AK83" s="168"/>
      <c r="AL83" s="170"/>
      <c r="AM83" s="171"/>
      <c r="AN83" s="170"/>
      <c r="AO83" s="168"/>
    </row>
    <row r="84" spans="1:41" ht="19.5" hidden="1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203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204"/>
      <c r="AK84" s="168"/>
      <c r="AL84" s="170"/>
      <c r="AM84" s="171"/>
      <c r="AN84" s="170"/>
      <c r="AO84" s="168"/>
    </row>
    <row r="85" spans="1:41" ht="19.5" hidden="1" customHeight="1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203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204"/>
      <c r="AK85" s="168"/>
      <c r="AL85" s="170"/>
      <c r="AM85" s="171"/>
      <c r="AN85" s="170"/>
      <c r="AO85" s="168"/>
    </row>
    <row r="86" spans="1:41" ht="19.5" hidden="1" customHeight="1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203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204"/>
      <c r="AK86" s="168"/>
      <c r="AL86" s="170"/>
      <c r="AM86" s="171"/>
      <c r="AN86" s="170"/>
      <c r="AO86" s="168"/>
    </row>
    <row r="87" spans="1:41" ht="19.5" hidden="1" customHeight="1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203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204"/>
      <c r="AK87" s="168"/>
      <c r="AL87" s="170"/>
      <c r="AM87" s="171"/>
      <c r="AN87" s="170"/>
      <c r="AO87" s="168"/>
    </row>
    <row r="88" spans="1:41" ht="19.5" hidden="1" customHeight="1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203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204"/>
      <c r="AK88" s="168"/>
      <c r="AL88" s="170"/>
      <c r="AM88" s="171"/>
      <c r="AN88" s="170"/>
      <c r="AO88" s="168"/>
    </row>
    <row r="89" spans="1:41" ht="19.5" hidden="1" customHeight="1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203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204"/>
      <c r="AK89" s="168"/>
      <c r="AL89" s="170"/>
      <c r="AM89" s="171"/>
      <c r="AN89" s="170"/>
      <c r="AO89" s="168"/>
    </row>
    <row r="90" spans="1:41" ht="19.5" hidden="1" customHeigh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203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204"/>
      <c r="AK90" s="168"/>
      <c r="AL90" s="170"/>
      <c r="AM90" s="171"/>
      <c r="AN90" s="170"/>
      <c r="AO90" s="168"/>
    </row>
    <row r="91" spans="1:41" ht="19.5" hidden="1" customHeight="1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203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204"/>
      <c r="AK91" s="168"/>
      <c r="AL91" s="170"/>
      <c r="AM91" s="171"/>
      <c r="AN91" s="170"/>
      <c r="AO91" s="168"/>
    </row>
    <row r="92" spans="1:41" ht="19.5" hidden="1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203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204"/>
      <c r="AK92" s="168"/>
      <c r="AL92" s="170"/>
      <c r="AM92" s="171"/>
      <c r="AN92" s="170"/>
      <c r="AO92" s="168"/>
    </row>
    <row r="93" spans="1:41" ht="19.5" hidden="1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203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204"/>
      <c r="AK93" s="168"/>
      <c r="AL93" s="170"/>
      <c r="AM93" s="171"/>
      <c r="AN93" s="170"/>
      <c r="AO93" s="168"/>
    </row>
    <row r="94" spans="1:41" ht="19.5" hidden="1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203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204"/>
      <c r="AK94" s="168"/>
      <c r="AL94" s="170"/>
      <c r="AM94" s="171"/>
      <c r="AN94" s="170"/>
      <c r="AO94" s="168"/>
    </row>
    <row r="95" spans="1:41" ht="19.5" hidden="1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203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204"/>
      <c r="AK95" s="168"/>
      <c r="AL95" s="170"/>
      <c r="AM95" s="171"/>
      <c r="AN95" s="170"/>
      <c r="AO95" s="168"/>
    </row>
    <row r="96" spans="1:41" ht="19.5" hidden="1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203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204"/>
      <c r="AK96" s="168"/>
      <c r="AL96" s="170"/>
      <c r="AM96" s="171"/>
      <c r="AN96" s="170"/>
      <c r="AO96" s="168"/>
    </row>
    <row r="97" spans="1:41" ht="19.5" hidden="1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203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204"/>
      <c r="AK97" s="168"/>
      <c r="AL97" s="170"/>
      <c r="AM97" s="171"/>
      <c r="AN97" s="170"/>
      <c r="AO97" s="168"/>
    </row>
    <row r="98" spans="1:41" ht="19.5" hidden="1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203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204"/>
      <c r="AK98" s="168"/>
      <c r="AL98" s="170"/>
      <c r="AM98" s="171"/>
      <c r="AN98" s="170"/>
      <c r="AO98" s="168"/>
    </row>
    <row r="99" spans="1:41" ht="19.5" hidden="1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203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204"/>
      <c r="AK99" s="168"/>
      <c r="AL99" s="170"/>
      <c r="AM99" s="171"/>
      <c r="AN99" s="170"/>
      <c r="AO99" s="168"/>
    </row>
    <row r="100" spans="1:41" ht="19.5" hidden="1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203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204"/>
      <c r="AK100" s="168"/>
      <c r="AL100" s="170"/>
      <c r="AM100" s="171"/>
      <c r="AN100" s="170"/>
      <c r="AO100" s="168"/>
    </row>
    <row r="101" spans="1:41" ht="19.5" hidden="1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203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204"/>
      <c r="AK101" s="168"/>
      <c r="AL101" s="170"/>
      <c r="AM101" s="171"/>
      <c r="AN101" s="170"/>
      <c r="AO101" s="168"/>
    </row>
    <row r="102" spans="1:41" ht="19.5" hidden="1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203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204"/>
      <c r="AK102" s="168"/>
      <c r="AL102" s="170"/>
      <c r="AM102" s="171"/>
      <c r="AN102" s="170"/>
      <c r="AO102" s="168"/>
    </row>
    <row r="103" spans="1:41" ht="19.5" hidden="1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203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204"/>
      <c r="AK103" s="168"/>
      <c r="AL103" s="170"/>
      <c r="AM103" s="171"/>
      <c r="AN103" s="170"/>
      <c r="AO103" s="168"/>
    </row>
    <row r="104" spans="1:41" ht="19.5" hidden="1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203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204"/>
      <c r="AK104" s="168"/>
      <c r="AL104" s="170"/>
      <c r="AM104" s="171"/>
      <c r="AN104" s="170"/>
      <c r="AO104" s="168"/>
    </row>
    <row r="105" spans="1:41" ht="19.5" hidden="1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203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204"/>
      <c r="AK105" s="168"/>
      <c r="AL105" s="170"/>
      <c r="AM105" s="171"/>
      <c r="AN105" s="170"/>
      <c r="AO105" s="168"/>
    </row>
    <row r="106" spans="1:41" ht="19.5" hidden="1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203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204"/>
      <c r="AK106" s="168"/>
      <c r="AL106" s="170"/>
      <c r="AM106" s="171"/>
      <c r="AN106" s="170"/>
      <c r="AO106" s="168"/>
    </row>
    <row r="107" spans="1:41" ht="19.5" hidden="1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203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204"/>
      <c r="AK107" s="168"/>
      <c r="AL107" s="170"/>
      <c r="AM107" s="171"/>
      <c r="AN107" s="170"/>
      <c r="AO107" s="168"/>
    </row>
    <row r="108" spans="1:41" ht="19.5" hidden="1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203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204"/>
      <c r="AK108" s="168"/>
      <c r="AL108" s="170"/>
      <c r="AM108" s="171"/>
      <c r="AN108" s="170"/>
      <c r="AO108" s="168"/>
    </row>
    <row r="109" spans="1:41" ht="19.5" hidden="1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203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204"/>
      <c r="AK109" s="168"/>
      <c r="AL109" s="170"/>
      <c r="AM109" s="171"/>
      <c r="AN109" s="170"/>
      <c r="AO109" s="168"/>
    </row>
    <row r="110" spans="1:41" ht="19.5" hidden="1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203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204"/>
      <c r="AK110" s="168"/>
      <c r="AL110" s="170"/>
      <c r="AM110" s="171"/>
      <c r="AN110" s="170"/>
      <c r="AO110" s="168"/>
    </row>
    <row r="111" spans="1:41" ht="19.5" hidden="1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203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204"/>
      <c r="AK111" s="168"/>
      <c r="AL111" s="170"/>
      <c r="AM111" s="171"/>
      <c r="AN111" s="170"/>
      <c r="AO111" s="168"/>
    </row>
    <row r="112" spans="1:41" ht="19.5" hidden="1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203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204"/>
      <c r="AK112" s="168"/>
      <c r="AL112" s="170"/>
      <c r="AM112" s="171"/>
      <c r="AN112" s="170"/>
      <c r="AO112" s="168"/>
    </row>
    <row r="113" spans="1:41" ht="19.5" hidden="1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203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204"/>
      <c r="AK113" s="168"/>
      <c r="AL113" s="170"/>
      <c r="AM113" s="171"/>
      <c r="AN113" s="170"/>
      <c r="AO113" s="168"/>
    </row>
    <row r="114" spans="1:41" ht="19.5" hidden="1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203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204"/>
      <c r="AK114" s="168"/>
      <c r="AL114" s="170"/>
      <c r="AM114" s="171"/>
      <c r="AN114" s="170"/>
      <c r="AO114" s="168"/>
    </row>
    <row r="115" spans="1:41" ht="19.5" hidden="1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203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204"/>
      <c r="AK115" s="168"/>
      <c r="AL115" s="170"/>
      <c r="AM115" s="171"/>
      <c r="AN115" s="170"/>
      <c r="AO115" s="168"/>
    </row>
    <row r="116" spans="1:41" ht="19.5" hidden="1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203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204"/>
      <c r="AK116" s="168"/>
      <c r="AL116" s="170"/>
      <c r="AM116" s="171"/>
      <c r="AN116" s="170"/>
      <c r="AO116" s="168"/>
    </row>
    <row r="117" spans="1:41" ht="19.5" hidden="1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203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204"/>
      <c r="AK117" s="168"/>
      <c r="AL117" s="170"/>
      <c r="AM117" s="171"/>
      <c r="AN117" s="170"/>
      <c r="AO117" s="168"/>
    </row>
    <row r="118" spans="1:41" ht="19.5" hidden="1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203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204"/>
      <c r="AK118" s="168"/>
      <c r="AL118" s="170"/>
      <c r="AM118" s="171"/>
      <c r="AN118" s="170"/>
      <c r="AO118" s="168"/>
    </row>
    <row r="119" spans="1:41" ht="19.5" hidden="1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203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204"/>
      <c r="AK119" s="168"/>
      <c r="AL119" s="170"/>
      <c r="AM119" s="171"/>
      <c r="AN119" s="170"/>
      <c r="AO119" s="168"/>
    </row>
    <row r="120" spans="1:41" ht="19.5" hidden="1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203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204"/>
      <c r="AK120" s="168"/>
      <c r="AL120" s="170"/>
      <c r="AM120" s="171"/>
      <c r="AN120" s="170"/>
      <c r="AO120" s="168"/>
    </row>
    <row r="121" spans="1:41" ht="19.5" hidden="1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203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204"/>
      <c r="AK121" s="168"/>
      <c r="AL121" s="170"/>
      <c r="AM121" s="171"/>
      <c r="AN121" s="170"/>
      <c r="AO121" s="168"/>
    </row>
    <row r="122" spans="1:41" ht="19.5" hidden="1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203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204"/>
      <c r="AK122" s="168"/>
      <c r="AL122" s="170"/>
      <c r="AM122" s="171"/>
      <c r="AN122" s="170"/>
      <c r="AO122" s="168"/>
    </row>
    <row r="123" spans="1:41" ht="19.5" hidden="1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203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204"/>
      <c r="AK123" s="168"/>
      <c r="AL123" s="170"/>
      <c r="AM123" s="171"/>
      <c r="AN123" s="170"/>
      <c r="AO123" s="168"/>
    </row>
    <row r="124" spans="1:41" ht="19.5" hidden="1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203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204"/>
      <c r="AK124" s="168"/>
      <c r="AL124" s="170"/>
      <c r="AM124" s="171"/>
      <c r="AN124" s="170"/>
      <c r="AO124" s="168"/>
    </row>
    <row r="125" spans="1:41" ht="19.5" hidden="1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203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204"/>
      <c r="AK125" s="168"/>
      <c r="AL125" s="170"/>
      <c r="AM125" s="171"/>
      <c r="AN125" s="170"/>
      <c r="AO125" s="168"/>
    </row>
    <row r="126" spans="1:41" ht="19.5" hidden="1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203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204"/>
      <c r="AK126" s="168"/>
      <c r="AL126" s="170"/>
      <c r="AM126" s="171"/>
      <c r="AN126" s="170"/>
      <c r="AO126" s="168"/>
    </row>
    <row r="127" spans="1:41" ht="19.5" hidden="1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203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204"/>
      <c r="AK127" s="168"/>
      <c r="AL127" s="170"/>
      <c r="AM127" s="171"/>
      <c r="AN127" s="170"/>
      <c r="AO127" s="168"/>
    </row>
    <row r="128" spans="1:41" ht="19.5" hidden="1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203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204"/>
      <c r="AK128" s="168"/>
      <c r="AL128" s="170"/>
      <c r="AM128" s="171"/>
      <c r="AN128" s="170"/>
      <c r="AO128" s="168"/>
    </row>
    <row r="129" spans="1:41" ht="19.5" hidden="1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203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204"/>
      <c r="AK129" s="168"/>
      <c r="AL129" s="170"/>
      <c r="AM129" s="171"/>
      <c r="AN129" s="170"/>
      <c r="AO129" s="168"/>
    </row>
    <row r="130" spans="1:41" ht="19.5" hidden="1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203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204"/>
      <c r="AK130" s="168"/>
      <c r="AL130" s="170"/>
      <c r="AM130" s="171"/>
      <c r="AN130" s="170"/>
      <c r="AO130" s="168"/>
    </row>
    <row r="131" spans="1:41" ht="19.5" hidden="1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203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204"/>
      <c r="AK131" s="168"/>
      <c r="AL131" s="170"/>
      <c r="AM131" s="171"/>
      <c r="AN131" s="170"/>
      <c r="AO131" s="168"/>
    </row>
    <row r="132" spans="1:41" ht="19.5" hidden="1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203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204"/>
      <c r="AK132" s="168"/>
      <c r="AL132" s="170"/>
      <c r="AM132" s="171"/>
      <c r="AN132" s="170"/>
      <c r="AO132" s="168"/>
    </row>
    <row r="133" spans="1:41" ht="19.5" hidden="1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203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204"/>
      <c r="AK133" s="168"/>
      <c r="AL133" s="170"/>
      <c r="AM133" s="171"/>
      <c r="AN133" s="170"/>
      <c r="AO133" s="168"/>
    </row>
    <row r="134" spans="1:41" ht="19.5" hidden="1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203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204"/>
      <c r="AK134" s="168"/>
      <c r="AL134" s="170"/>
      <c r="AM134" s="171"/>
      <c r="AN134" s="170"/>
      <c r="AO134" s="168"/>
    </row>
    <row r="135" spans="1:41" ht="19.5" hidden="1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203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204"/>
      <c r="AK135" s="168"/>
      <c r="AL135" s="170"/>
      <c r="AM135" s="171"/>
      <c r="AN135" s="170"/>
      <c r="AO135" s="168"/>
    </row>
    <row r="136" spans="1:41" ht="19.5" hidden="1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203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204"/>
      <c r="AK136" s="168"/>
      <c r="AL136" s="170"/>
      <c r="AM136" s="171"/>
      <c r="AN136" s="170"/>
      <c r="AO136" s="168"/>
    </row>
    <row r="137" spans="1:41" ht="19.5" hidden="1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203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204"/>
      <c r="AK137" s="168"/>
      <c r="AL137" s="170"/>
      <c r="AM137" s="171"/>
      <c r="AN137" s="170"/>
      <c r="AO137" s="168"/>
    </row>
    <row r="138" spans="1:41" ht="19.5" hidden="1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203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204"/>
      <c r="AK138" s="168"/>
      <c r="AL138" s="170"/>
      <c r="AM138" s="171"/>
      <c r="AN138" s="170"/>
      <c r="AO138" s="168"/>
    </row>
    <row r="139" spans="1:41" ht="19.5" hidden="1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203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204"/>
      <c r="AK139" s="168"/>
      <c r="AL139" s="170"/>
      <c r="AM139" s="171"/>
      <c r="AN139" s="170"/>
      <c r="AO139" s="168"/>
    </row>
    <row r="140" spans="1:41" ht="19.5" hidden="1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203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204"/>
      <c r="AK140" s="168"/>
      <c r="AL140" s="170"/>
      <c r="AM140" s="171"/>
      <c r="AN140" s="170"/>
      <c r="AO140" s="168"/>
    </row>
    <row r="141" spans="1:41" ht="19.5" hidden="1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203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204"/>
      <c r="AK141" s="168"/>
      <c r="AL141" s="170"/>
      <c r="AM141" s="171"/>
      <c r="AN141" s="170"/>
      <c r="AO141" s="168"/>
    </row>
    <row r="142" spans="1:41" ht="19.5" hidden="1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203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204"/>
      <c r="AK142" s="168"/>
      <c r="AL142" s="170"/>
      <c r="AM142" s="171"/>
      <c r="AN142" s="170"/>
      <c r="AO142" s="168"/>
    </row>
    <row r="143" spans="1:41" ht="19.5" hidden="1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203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204"/>
      <c r="AK143" s="168"/>
      <c r="AL143" s="170"/>
      <c r="AM143" s="171"/>
      <c r="AN143" s="170"/>
      <c r="AO143" s="168"/>
    </row>
    <row r="144" spans="1:41" ht="19.5" hidden="1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203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204"/>
      <c r="AK144" s="168"/>
      <c r="AL144" s="170"/>
      <c r="AM144" s="171"/>
      <c r="AN144" s="170"/>
      <c r="AO144" s="168"/>
    </row>
    <row r="145" spans="1:41" ht="19.5" hidden="1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203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204"/>
      <c r="AK145" s="168"/>
      <c r="AL145" s="170"/>
      <c r="AM145" s="171"/>
      <c r="AN145" s="170"/>
      <c r="AO145" s="168"/>
    </row>
    <row r="146" spans="1:41" ht="19.5" hidden="1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203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204"/>
      <c r="AK146" s="168"/>
      <c r="AL146" s="170"/>
      <c r="AM146" s="171"/>
      <c r="AN146" s="170"/>
      <c r="AO146" s="168"/>
    </row>
    <row r="147" spans="1:41" ht="19.5" hidden="1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203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204"/>
      <c r="AK147" s="168"/>
      <c r="AL147" s="170"/>
      <c r="AM147" s="171"/>
      <c r="AN147" s="170"/>
      <c r="AO147" s="168"/>
    </row>
    <row r="148" spans="1:41" ht="19.5" hidden="1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203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204"/>
      <c r="AK148" s="168"/>
      <c r="AL148" s="170"/>
      <c r="AM148" s="171"/>
      <c r="AN148" s="170"/>
      <c r="AO148" s="168"/>
    </row>
    <row r="149" spans="1:41" ht="19.5" hidden="1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203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204"/>
      <c r="AK149" s="168"/>
      <c r="AL149" s="170"/>
      <c r="AM149" s="171"/>
      <c r="AN149" s="170"/>
      <c r="AO149" s="168"/>
    </row>
    <row r="150" spans="1:41" ht="19.5" hidden="1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203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204"/>
      <c r="AK150" s="168"/>
      <c r="AL150" s="170"/>
      <c r="AM150" s="171"/>
      <c r="AN150" s="170"/>
      <c r="AO150" s="168"/>
    </row>
    <row r="151" spans="1:41" ht="19.5" hidden="1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203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204"/>
      <c r="AK151" s="168"/>
      <c r="AL151" s="170"/>
      <c r="AM151" s="171"/>
      <c r="AN151" s="170"/>
      <c r="AO151" s="168"/>
    </row>
    <row r="152" spans="1:41" ht="19.5" hidden="1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203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204"/>
      <c r="AK152" s="168"/>
      <c r="AL152" s="170"/>
      <c r="AM152" s="171"/>
      <c r="AN152" s="170"/>
      <c r="AO152" s="168"/>
    </row>
    <row r="153" spans="1:41" ht="19.5" hidden="1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203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204"/>
      <c r="AK153" s="168"/>
      <c r="AL153" s="170"/>
      <c r="AM153" s="171"/>
      <c r="AN153" s="170"/>
      <c r="AO153" s="168"/>
    </row>
    <row r="154" spans="1:41" ht="19.5" hidden="1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203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204"/>
      <c r="AK154" s="168"/>
      <c r="AL154" s="170"/>
      <c r="AM154" s="171"/>
      <c r="AN154" s="170"/>
      <c r="AO154" s="168"/>
    </row>
    <row r="155" spans="1:41" ht="19.5" hidden="1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203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204"/>
      <c r="AK155" s="168"/>
      <c r="AL155" s="170"/>
      <c r="AM155" s="171"/>
      <c r="AN155" s="170"/>
      <c r="AO155" s="168"/>
    </row>
    <row r="156" spans="1:41" ht="19.5" hidden="1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203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204"/>
      <c r="AK156" s="168"/>
      <c r="AL156" s="170"/>
      <c r="AM156" s="171"/>
      <c r="AN156" s="170"/>
      <c r="AO156" s="168"/>
    </row>
    <row r="157" spans="1:41" ht="19.5" hidden="1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203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204"/>
      <c r="AK157" s="168"/>
      <c r="AL157" s="170"/>
      <c r="AM157" s="171"/>
      <c r="AN157" s="170"/>
      <c r="AO157" s="168"/>
    </row>
    <row r="158" spans="1:41" ht="19.5" hidden="1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203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204"/>
      <c r="AK158" s="168"/>
      <c r="AL158" s="170"/>
      <c r="AM158" s="171"/>
      <c r="AN158" s="170"/>
      <c r="AO158" s="168"/>
    </row>
    <row r="159" spans="1:41" ht="19.5" hidden="1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203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204"/>
      <c r="AK159" s="168"/>
      <c r="AL159" s="170"/>
      <c r="AM159" s="171"/>
      <c r="AN159" s="170"/>
      <c r="AO159" s="168"/>
    </row>
    <row r="160" spans="1:41" ht="19.5" hidden="1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203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204"/>
      <c r="AK160" s="168"/>
      <c r="AL160" s="170"/>
      <c r="AM160" s="171"/>
      <c r="AN160" s="170"/>
      <c r="AO160" s="168"/>
    </row>
    <row r="161" spans="1:41" ht="19.5" hidden="1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203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204"/>
      <c r="AK161" s="168"/>
      <c r="AL161" s="170"/>
      <c r="AM161" s="171"/>
      <c r="AN161" s="170"/>
      <c r="AO161" s="168"/>
    </row>
    <row r="162" spans="1:41" ht="19.5" hidden="1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203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204"/>
      <c r="AK162" s="168"/>
      <c r="AL162" s="170"/>
      <c r="AM162" s="171"/>
      <c r="AN162" s="170"/>
      <c r="AO162" s="168"/>
    </row>
    <row r="163" spans="1:41" ht="19.5" hidden="1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203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204"/>
      <c r="AK163" s="168"/>
      <c r="AL163" s="170"/>
      <c r="AM163" s="171"/>
      <c r="AN163" s="170"/>
      <c r="AO163" s="168"/>
    </row>
    <row r="164" spans="1:41" ht="19.5" hidden="1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203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204"/>
      <c r="AK164" s="168"/>
      <c r="AL164" s="170"/>
      <c r="AM164" s="171"/>
      <c r="AN164" s="170"/>
      <c r="AO164" s="168"/>
    </row>
    <row r="165" spans="1:41" ht="19.5" hidden="1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203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204"/>
      <c r="AK165" s="168"/>
      <c r="AL165" s="170"/>
      <c r="AM165" s="171"/>
      <c r="AN165" s="170"/>
      <c r="AO165" s="168"/>
    </row>
    <row r="166" spans="1:41" ht="19.5" hidden="1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203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204"/>
      <c r="AK166" s="168"/>
      <c r="AL166" s="170"/>
      <c r="AM166" s="171"/>
      <c r="AN166" s="170"/>
      <c r="AO166" s="168"/>
    </row>
    <row r="167" spans="1:41" ht="19.5" hidden="1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203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204"/>
      <c r="AK167" s="168"/>
      <c r="AL167" s="170"/>
      <c r="AM167" s="171"/>
      <c r="AN167" s="170"/>
      <c r="AO167" s="168"/>
    </row>
    <row r="168" spans="1:41" ht="19.5" hidden="1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203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204"/>
      <c r="AK168" s="168"/>
      <c r="AL168" s="170"/>
      <c r="AM168" s="171"/>
      <c r="AN168" s="170"/>
      <c r="AO168" s="168"/>
    </row>
    <row r="169" spans="1:41" ht="19.5" hidden="1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203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204"/>
      <c r="AK169" s="168"/>
      <c r="AL169" s="170"/>
      <c r="AM169" s="171"/>
      <c r="AN169" s="170"/>
      <c r="AO169" s="168"/>
    </row>
    <row r="170" spans="1:41" ht="19.5" hidden="1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203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204"/>
      <c r="AK170" s="168"/>
      <c r="AL170" s="170"/>
      <c r="AM170" s="171"/>
      <c r="AN170" s="170"/>
      <c r="AO170" s="168"/>
    </row>
    <row r="171" spans="1:41" ht="19.5" hidden="1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203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204"/>
      <c r="AK171" s="168"/>
      <c r="AL171" s="170"/>
      <c r="AM171" s="171"/>
      <c r="AN171" s="170"/>
      <c r="AO171" s="168"/>
    </row>
    <row r="172" spans="1:41" ht="19.5" hidden="1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203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204"/>
      <c r="AK172" s="168"/>
      <c r="AL172" s="170"/>
      <c r="AM172" s="171"/>
      <c r="AN172" s="170"/>
      <c r="AO172" s="168"/>
    </row>
    <row r="173" spans="1:41" ht="19.5" hidden="1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203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204"/>
      <c r="AK173" s="168"/>
      <c r="AL173" s="170"/>
      <c r="AM173" s="171"/>
      <c r="AN173" s="170"/>
      <c r="AO173" s="168"/>
    </row>
    <row r="174" spans="1:41" ht="19.5" hidden="1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203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204"/>
      <c r="AK174" s="168"/>
      <c r="AL174" s="170"/>
      <c r="AM174" s="171"/>
      <c r="AN174" s="170"/>
      <c r="AO174" s="168"/>
    </row>
    <row r="175" spans="1:41" ht="19.5" hidden="1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203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204"/>
      <c r="AK175" s="168"/>
      <c r="AL175" s="170"/>
      <c r="AM175" s="171"/>
      <c r="AN175" s="170"/>
      <c r="AO175" s="168"/>
    </row>
    <row r="176" spans="1:41" ht="19.5" hidden="1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203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204"/>
      <c r="AK176" s="168"/>
      <c r="AL176" s="170"/>
      <c r="AM176" s="171"/>
      <c r="AN176" s="170"/>
      <c r="AO176" s="168"/>
    </row>
    <row r="177" spans="1:41" ht="19.5" hidden="1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203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204"/>
      <c r="AK177" s="168"/>
      <c r="AL177" s="170"/>
      <c r="AM177" s="171"/>
      <c r="AN177" s="170"/>
      <c r="AO177" s="168"/>
    </row>
    <row r="178" spans="1:41" ht="19.5" hidden="1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203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204"/>
      <c r="AK178" s="168"/>
      <c r="AL178" s="170"/>
      <c r="AM178" s="171"/>
      <c r="AN178" s="170"/>
      <c r="AO178" s="168"/>
    </row>
    <row r="179" spans="1:41" ht="19.5" hidden="1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203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204"/>
      <c r="AK179" s="168"/>
      <c r="AL179" s="170"/>
      <c r="AM179" s="171"/>
      <c r="AN179" s="170"/>
      <c r="AO179" s="168"/>
    </row>
    <row r="180" spans="1:41" ht="19.5" hidden="1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203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204"/>
      <c r="AK180" s="168"/>
      <c r="AL180" s="170"/>
      <c r="AM180" s="171"/>
      <c r="AN180" s="170"/>
      <c r="AO180" s="168"/>
    </row>
    <row r="181" spans="1:41" ht="19.5" hidden="1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203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204"/>
      <c r="AK181" s="168"/>
      <c r="AL181" s="170"/>
      <c r="AM181" s="171"/>
      <c r="AN181" s="170"/>
      <c r="AO181" s="168"/>
    </row>
    <row r="182" spans="1:41" ht="19.5" hidden="1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203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204"/>
      <c r="AK182" s="168"/>
      <c r="AL182" s="170"/>
      <c r="AM182" s="171"/>
      <c r="AN182" s="170"/>
      <c r="AO182" s="168"/>
    </row>
    <row r="183" spans="1:41" ht="19.5" hidden="1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203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204"/>
      <c r="AK183" s="168"/>
      <c r="AL183" s="170"/>
      <c r="AM183" s="171"/>
      <c r="AN183" s="170"/>
      <c r="AO183" s="168"/>
    </row>
    <row r="184" spans="1:41" ht="19.5" hidden="1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203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204"/>
      <c r="AK184" s="168"/>
      <c r="AL184" s="170"/>
      <c r="AM184" s="171"/>
      <c r="AN184" s="170"/>
      <c r="AO184" s="168"/>
    </row>
    <row r="185" spans="1:41" ht="19.5" hidden="1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203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204"/>
      <c r="AK185" s="168"/>
      <c r="AL185" s="170"/>
      <c r="AM185" s="171"/>
      <c r="AN185" s="170"/>
      <c r="AO185" s="168"/>
    </row>
    <row r="186" spans="1:41" ht="19.5" hidden="1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203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204"/>
      <c r="AK186" s="168"/>
      <c r="AL186" s="170"/>
      <c r="AM186" s="171"/>
      <c r="AN186" s="170"/>
      <c r="AO186" s="168"/>
    </row>
    <row r="187" spans="1:41" ht="19.5" hidden="1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203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204"/>
      <c r="AK187" s="168"/>
      <c r="AL187" s="170"/>
      <c r="AM187" s="171"/>
      <c r="AN187" s="170"/>
      <c r="AO187" s="168"/>
    </row>
    <row r="188" spans="1:41" ht="19.5" hidden="1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203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204"/>
      <c r="AK188" s="168"/>
      <c r="AL188" s="170"/>
      <c r="AM188" s="171"/>
      <c r="AN188" s="170"/>
      <c r="AO188" s="168"/>
    </row>
    <row r="189" spans="1:41" ht="19.5" hidden="1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203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204"/>
      <c r="AK189" s="168"/>
      <c r="AL189" s="170"/>
      <c r="AM189" s="171"/>
      <c r="AN189" s="170"/>
      <c r="AO189" s="168"/>
    </row>
    <row r="190" spans="1:41" ht="19.5" hidden="1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203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204"/>
      <c r="AK190" s="168"/>
      <c r="AL190" s="170"/>
      <c r="AM190" s="171"/>
      <c r="AN190" s="170"/>
      <c r="AO190" s="168"/>
    </row>
    <row r="191" spans="1:41" ht="19.5" hidden="1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203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204"/>
      <c r="AK191" s="168"/>
      <c r="AL191" s="170"/>
      <c r="AM191" s="171"/>
      <c r="AN191" s="170"/>
      <c r="AO191" s="168"/>
    </row>
    <row r="192" spans="1:41" ht="19.5" hidden="1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203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204"/>
      <c r="AK192" s="168"/>
      <c r="AL192" s="170"/>
      <c r="AM192" s="171"/>
      <c r="AN192" s="170"/>
      <c r="AO192" s="168"/>
    </row>
    <row r="193" spans="1:41" ht="19.5" hidden="1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203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204"/>
      <c r="AK193" s="168"/>
      <c r="AL193" s="170"/>
      <c r="AM193" s="171"/>
      <c r="AN193" s="170"/>
      <c r="AO193" s="168"/>
    </row>
    <row r="194" spans="1:41" ht="19.5" hidden="1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203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204"/>
      <c r="AK194" s="168"/>
      <c r="AL194" s="170"/>
      <c r="AM194" s="171"/>
      <c r="AN194" s="170"/>
      <c r="AO194" s="168"/>
    </row>
    <row r="195" spans="1:41" ht="19.5" hidden="1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203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204"/>
      <c r="AK195" s="168"/>
      <c r="AL195" s="170"/>
      <c r="AM195" s="171"/>
      <c r="AN195" s="170"/>
      <c r="AO195" s="168"/>
    </row>
    <row r="196" spans="1:41" ht="19.5" hidden="1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203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204"/>
      <c r="AK196" s="168"/>
      <c r="AL196" s="170"/>
      <c r="AM196" s="171"/>
      <c r="AN196" s="170"/>
      <c r="AO196" s="168"/>
    </row>
    <row r="197" spans="1:41" ht="19.5" hidden="1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203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204"/>
      <c r="AK197" s="168"/>
      <c r="AL197" s="170"/>
      <c r="AM197" s="171"/>
      <c r="AN197" s="170"/>
      <c r="AO197" s="168"/>
    </row>
    <row r="198" spans="1:41" ht="19.5" hidden="1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203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204"/>
      <c r="AK198" s="168"/>
      <c r="AL198" s="170"/>
      <c r="AM198" s="171"/>
      <c r="AN198" s="170"/>
      <c r="AO198" s="168"/>
    </row>
    <row r="199" spans="1:41" ht="19.5" hidden="1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203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204"/>
      <c r="AK199" s="168"/>
      <c r="AL199" s="170"/>
      <c r="AM199" s="171"/>
      <c r="AN199" s="170"/>
      <c r="AO199" s="168"/>
    </row>
    <row r="200" spans="1:41" ht="19.5" hidden="1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203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204"/>
      <c r="AK200" s="168"/>
      <c r="AL200" s="170"/>
      <c r="AM200" s="171"/>
      <c r="AN200" s="170"/>
      <c r="AO200" s="168"/>
    </row>
    <row r="201" spans="1:41" ht="19.5" hidden="1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203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204"/>
      <c r="AK201" s="168"/>
      <c r="AL201" s="170"/>
      <c r="AM201" s="171"/>
      <c r="AN201" s="170"/>
      <c r="AO201" s="168"/>
    </row>
    <row r="202" spans="1:41" ht="19.5" hidden="1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203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204"/>
      <c r="AK202" s="168"/>
      <c r="AL202" s="170"/>
      <c r="AM202" s="171"/>
      <c r="AN202" s="170"/>
      <c r="AO202" s="168"/>
    </row>
    <row r="203" spans="1:41" ht="19.5" hidden="1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203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204"/>
      <c r="AK203" s="168"/>
      <c r="AL203" s="170"/>
      <c r="AM203" s="171"/>
      <c r="AN203" s="170"/>
      <c r="AO203" s="168"/>
    </row>
    <row r="204" spans="1:41" ht="19.5" hidden="1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203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204"/>
      <c r="AK204" s="168"/>
      <c r="AL204" s="170"/>
      <c r="AM204" s="171"/>
      <c r="AN204" s="170"/>
      <c r="AO204" s="168"/>
    </row>
    <row r="205" spans="1:41" ht="19.5" hidden="1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203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204"/>
      <c r="AK205" s="168"/>
      <c r="AL205" s="170"/>
      <c r="AM205" s="171"/>
      <c r="AN205" s="170"/>
      <c r="AO205" s="168"/>
    </row>
    <row r="206" spans="1:41" ht="19.5" hidden="1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203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204"/>
      <c r="AK206" s="168"/>
      <c r="AL206" s="170"/>
      <c r="AM206" s="171"/>
      <c r="AN206" s="170"/>
      <c r="AO206" s="168"/>
    </row>
    <row r="207" spans="1:41" ht="19.5" hidden="1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203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204"/>
      <c r="AK207" s="168"/>
      <c r="AL207" s="170"/>
      <c r="AM207" s="171"/>
      <c r="AN207" s="170"/>
      <c r="AO207" s="168"/>
    </row>
    <row r="208" spans="1:41" ht="19.5" hidden="1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203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204"/>
      <c r="AK208" s="168"/>
      <c r="AL208" s="170"/>
      <c r="AM208" s="171"/>
      <c r="AN208" s="170"/>
      <c r="AO208" s="168"/>
    </row>
    <row r="209" spans="1:41" ht="19.5" hidden="1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203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204"/>
      <c r="AK209" s="168"/>
      <c r="AL209" s="170"/>
      <c r="AM209" s="171"/>
      <c r="AN209" s="170"/>
      <c r="AO209" s="168"/>
    </row>
    <row r="210" spans="1:41" ht="19.5" hidden="1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203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204"/>
      <c r="AK210" s="168"/>
      <c r="AL210" s="170"/>
      <c r="AM210" s="171"/>
      <c r="AN210" s="170"/>
      <c r="AO210" s="168"/>
    </row>
    <row r="211" spans="1:41" ht="19.5" hidden="1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203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204"/>
      <c r="AK211" s="168"/>
      <c r="AL211" s="170"/>
      <c r="AM211" s="171"/>
      <c r="AN211" s="170"/>
      <c r="AO211" s="168"/>
    </row>
    <row r="212" spans="1:41" ht="19.5" hidden="1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203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204"/>
      <c r="AK212" s="168"/>
      <c r="AL212" s="170"/>
      <c r="AM212" s="171"/>
      <c r="AN212" s="170"/>
      <c r="AO212" s="168"/>
    </row>
    <row r="213" spans="1:41" ht="19.5" hidden="1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203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204"/>
      <c r="AK213" s="168"/>
      <c r="AL213" s="170"/>
      <c r="AM213" s="171"/>
      <c r="AN213" s="170"/>
      <c r="AO213" s="168"/>
    </row>
    <row r="214" spans="1:41" ht="19.5" hidden="1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203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204"/>
      <c r="AK214" s="168"/>
      <c r="AL214" s="170"/>
      <c r="AM214" s="171"/>
      <c r="AN214" s="170"/>
      <c r="AO214" s="168"/>
    </row>
    <row r="215" spans="1:41" ht="19.5" hidden="1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203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204"/>
      <c r="AK215" s="168"/>
      <c r="AL215" s="170"/>
      <c r="AM215" s="171"/>
      <c r="AN215" s="170"/>
      <c r="AO215" s="168"/>
    </row>
    <row r="216" spans="1:41" ht="19.5" hidden="1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203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204"/>
      <c r="AK216" s="168"/>
      <c r="AL216" s="170"/>
      <c r="AM216" s="171"/>
      <c r="AN216" s="170"/>
      <c r="AO216" s="168"/>
    </row>
    <row r="217" spans="1:41" ht="19.5" hidden="1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203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204"/>
      <c r="AK217" s="168"/>
      <c r="AL217" s="170"/>
      <c r="AM217" s="171"/>
      <c r="AN217" s="170"/>
      <c r="AO217" s="168"/>
    </row>
    <row r="218" spans="1:41" ht="19.5" hidden="1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203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204"/>
      <c r="AK218" s="168"/>
      <c r="AL218" s="170"/>
      <c r="AM218" s="171"/>
      <c r="AN218" s="170"/>
      <c r="AO218" s="168"/>
    </row>
    <row r="219" spans="1:41" ht="19.5" hidden="1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203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204"/>
      <c r="AK219" s="168"/>
      <c r="AL219" s="170"/>
      <c r="AM219" s="171"/>
      <c r="AN219" s="170"/>
      <c r="AO219" s="168"/>
    </row>
    <row r="220" spans="1:41" ht="19.5" hidden="1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203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204"/>
      <c r="AK220" s="168"/>
      <c r="AL220" s="170"/>
      <c r="AM220" s="171"/>
      <c r="AN220" s="170"/>
      <c r="AO220" s="168"/>
    </row>
    <row r="221" spans="1:41" ht="19.5" hidden="1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203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204"/>
      <c r="AK221" s="168"/>
      <c r="AL221" s="170"/>
      <c r="AM221" s="171"/>
      <c r="AN221" s="170"/>
      <c r="AO221" s="168"/>
    </row>
    <row r="222" spans="1:41" ht="19.5" hidden="1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203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204"/>
      <c r="AK222" s="168"/>
      <c r="AL222" s="170"/>
      <c r="AM222" s="171"/>
      <c r="AN222" s="170"/>
      <c r="AO222" s="168"/>
    </row>
    <row r="223" spans="1:41" ht="19.5" hidden="1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203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204"/>
      <c r="AK223" s="168"/>
      <c r="AL223" s="170"/>
      <c r="AM223" s="171"/>
      <c r="AN223" s="170"/>
      <c r="AO223" s="168"/>
    </row>
    <row r="224" spans="1:41" ht="19.5" hidden="1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203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204"/>
      <c r="AK224" s="168"/>
      <c r="AL224" s="170"/>
      <c r="AM224" s="171"/>
      <c r="AN224" s="170"/>
      <c r="AO224" s="168"/>
    </row>
    <row r="225" spans="1:41" ht="19.5" hidden="1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203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204"/>
      <c r="AK225" s="168"/>
      <c r="AL225" s="170"/>
      <c r="AM225" s="171"/>
      <c r="AN225" s="170"/>
      <c r="AO225" s="168"/>
    </row>
    <row r="226" spans="1:41" ht="19.5" hidden="1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203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204"/>
      <c r="AK226" s="168"/>
      <c r="AL226" s="170"/>
      <c r="AM226" s="171"/>
      <c r="AN226" s="170"/>
      <c r="AO226" s="168"/>
    </row>
    <row r="227" spans="1:41" ht="19.5" hidden="1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203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204"/>
      <c r="AK227" s="168"/>
      <c r="AL227" s="170"/>
      <c r="AM227" s="171"/>
      <c r="AN227" s="170"/>
      <c r="AO227" s="168"/>
    </row>
    <row r="228" spans="1:41" ht="19.5" hidden="1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203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204"/>
      <c r="AK228" s="168"/>
      <c r="AL228" s="170"/>
      <c r="AM228" s="171"/>
      <c r="AN228" s="170"/>
      <c r="AO228" s="168"/>
    </row>
    <row r="229" spans="1:41" ht="19.5" hidden="1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203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204"/>
      <c r="AK229" s="168"/>
      <c r="AL229" s="170"/>
      <c r="AM229" s="171"/>
      <c r="AN229" s="170"/>
      <c r="AO229" s="168"/>
    </row>
    <row r="230" spans="1:41" ht="19.5" hidden="1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203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204"/>
      <c r="AK230" s="168"/>
      <c r="AL230" s="170"/>
      <c r="AM230" s="171"/>
      <c r="AN230" s="170"/>
      <c r="AO230" s="168"/>
    </row>
    <row r="231" spans="1:41" ht="19.5" hidden="1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203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204"/>
      <c r="AK231" s="168"/>
      <c r="AL231" s="170"/>
      <c r="AM231" s="171"/>
      <c r="AN231" s="170"/>
      <c r="AO231" s="168"/>
    </row>
    <row r="232" spans="1:41" ht="19.5" hidden="1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203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204"/>
      <c r="AK232" s="168"/>
      <c r="AL232" s="170"/>
      <c r="AM232" s="171"/>
      <c r="AN232" s="170"/>
      <c r="AO232" s="168"/>
    </row>
    <row r="233" spans="1:41" ht="19.5" hidden="1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203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204"/>
      <c r="AK233" s="168"/>
      <c r="AL233" s="170"/>
      <c r="AM233" s="171"/>
      <c r="AN233" s="170"/>
      <c r="AO233" s="168"/>
    </row>
    <row r="234" spans="1:41" ht="19.5" hidden="1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203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204"/>
      <c r="AK234" s="168"/>
      <c r="AL234" s="170"/>
      <c r="AM234" s="171"/>
      <c r="AN234" s="170"/>
      <c r="AO234" s="168"/>
    </row>
    <row r="235" spans="1:41" ht="14.25" hidden="1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</row>
    <row r="236" spans="1:41" ht="14.25" hidden="1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</row>
    <row r="237" spans="1:41" ht="14.25" hidden="1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</row>
    <row r="238" spans="1:41" ht="14.25" hidden="1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</row>
    <row r="239" spans="1:41" ht="14.25" hidden="1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</row>
    <row r="240" spans="1:41" ht="14.25" hidden="1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</row>
    <row r="241" spans="1:41" ht="14.25" hidden="1" customHeight="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</row>
    <row r="242" spans="1:41" ht="14.25" hidden="1" customHeigh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</row>
    <row r="243" spans="1:41" ht="14.25" hidden="1" customHeight="1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</row>
    <row r="244" spans="1:41" ht="14.25" hidden="1" customHeigh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</row>
    <row r="245" spans="1:41" ht="14.25" hidden="1" customHeigh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</row>
    <row r="246" spans="1:41" ht="14.25" hidden="1" customHeigh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</row>
    <row r="247" spans="1:41" ht="14.25" hidden="1" customHeigh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</row>
    <row r="248" spans="1:41" ht="14.25" hidden="1" customHeigh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</row>
    <row r="249" spans="1:41" ht="14.25" hidden="1" customHeight="1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</row>
    <row r="250" spans="1:41" ht="14.25" hidden="1" customHeight="1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</row>
    <row r="251" spans="1:41" ht="14.25" hidden="1" customHeight="1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</row>
    <row r="252" spans="1:41" ht="14.25" hidden="1" customHeight="1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</row>
    <row r="253" spans="1:41" ht="14.25" hidden="1" customHeight="1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</row>
    <row r="254" spans="1:41" ht="14.25" hidden="1" customHeight="1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</row>
    <row r="255" spans="1:41" ht="14.25" hidden="1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</row>
    <row r="256" spans="1:41" ht="14.25" hidden="1" customHeight="1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</row>
    <row r="257" spans="1:41" ht="14.25" hidden="1" customHeight="1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</row>
    <row r="258" spans="1:41" ht="14.25" hidden="1" customHeight="1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</row>
    <row r="259" spans="1:41" ht="14.25" hidden="1" customHeight="1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</row>
    <row r="260" spans="1:41" ht="14.25" hidden="1" customHeight="1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</row>
    <row r="261" spans="1:41" ht="14.25" hidden="1" customHeight="1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</row>
    <row r="262" spans="1:41" ht="14.25" hidden="1" customHeight="1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</row>
    <row r="263" spans="1:41" ht="14.25" hidden="1" customHeight="1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  <c r="AN263" s="171"/>
      <c r="AO263" s="171"/>
    </row>
    <row r="264" spans="1:41" ht="14.25" hidden="1" customHeight="1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</row>
    <row r="265" spans="1:41" ht="14.25" hidden="1" customHeight="1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  <c r="AN265" s="171"/>
      <c r="AO265" s="171"/>
    </row>
    <row r="266" spans="1:41" ht="14.25" hidden="1" customHeight="1">
      <c r="A266" s="171"/>
      <c r="B266" s="171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</row>
    <row r="267" spans="1:41" ht="14.25" hidden="1" customHeight="1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</row>
    <row r="268" spans="1:41" ht="14.25" hidden="1" customHeight="1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</row>
    <row r="269" spans="1:41" ht="14.25" hidden="1" customHeight="1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</row>
    <row r="270" spans="1:41" ht="14.25" hidden="1" customHeight="1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</row>
    <row r="271" spans="1:41" ht="14.25" hidden="1" customHeight="1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</row>
    <row r="272" spans="1:41" ht="14.25" hidden="1" customHeight="1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</row>
    <row r="273" spans="1:41" ht="14.25" hidden="1" customHeight="1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</row>
    <row r="274" spans="1:41" ht="14.25" hidden="1" customHeight="1">
      <c r="A274" s="171"/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</row>
    <row r="275" spans="1:41" ht="14.25" hidden="1" customHeight="1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  <c r="AK275" s="171"/>
      <c r="AL275" s="171"/>
      <c r="AM275" s="171"/>
      <c r="AN275" s="171"/>
      <c r="AO275" s="171"/>
    </row>
    <row r="276" spans="1:41" ht="14.25" hidden="1" customHeight="1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171"/>
      <c r="AL276" s="171"/>
      <c r="AM276" s="171"/>
      <c r="AN276" s="171"/>
      <c r="AO276" s="171"/>
    </row>
    <row r="277" spans="1:41" ht="14.25" hidden="1" customHeight="1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  <c r="AK277" s="171"/>
      <c r="AL277" s="171"/>
      <c r="AM277" s="171"/>
      <c r="AN277" s="171"/>
      <c r="AO277" s="171"/>
    </row>
    <row r="278" spans="1:41" ht="14.25" hidden="1" customHeight="1">
      <c r="A278" s="171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  <c r="AK278" s="171"/>
      <c r="AL278" s="171"/>
      <c r="AM278" s="171"/>
      <c r="AN278" s="171"/>
      <c r="AO278" s="171"/>
    </row>
    <row r="279" spans="1:41" ht="14.25" hidden="1" customHeight="1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</row>
    <row r="280" spans="1:41" ht="14.25" hidden="1" customHeight="1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  <c r="AK280" s="171"/>
      <c r="AL280" s="171"/>
      <c r="AM280" s="171"/>
      <c r="AN280" s="171"/>
      <c r="AO280" s="171"/>
    </row>
    <row r="281" spans="1:41" ht="14.25" hidden="1" customHeight="1">
      <c r="A281" s="171"/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  <c r="AK281" s="171"/>
      <c r="AL281" s="171"/>
      <c r="AM281" s="171"/>
      <c r="AN281" s="171"/>
      <c r="AO281" s="171"/>
    </row>
    <row r="282" spans="1:41" ht="14.25" hidden="1" customHeight="1">
      <c r="A282" s="171"/>
      <c r="B282" s="171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  <c r="AK282" s="171"/>
      <c r="AL282" s="171"/>
      <c r="AM282" s="171"/>
      <c r="AN282" s="171"/>
      <c r="AO282" s="171"/>
    </row>
    <row r="283" spans="1:41" ht="14.25" hidden="1" customHeight="1">
      <c r="A283" s="171"/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  <c r="AK283" s="171"/>
      <c r="AL283" s="171"/>
      <c r="AM283" s="171"/>
      <c r="AN283" s="171"/>
      <c r="AO283" s="171"/>
    </row>
    <row r="284" spans="1:41" ht="14.25" hidden="1" customHeight="1">
      <c r="A284" s="171"/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</row>
    <row r="285" spans="1:41" ht="14.25" hidden="1" customHeight="1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</row>
    <row r="286" spans="1:41" ht="14.25" hidden="1" customHeight="1">
      <c r="A286" s="171"/>
      <c r="B286" s="171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</row>
    <row r="287" spans="1:41" ht="14.25" hidden="1" customHeight="1">
      <c r="A287" s="171"/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171"/>
      <c r="AL287" s="171"/>
      <c r="AM287" s="171"/>
      <c r="AN287" s="171"/>
      <c r="AO287" s="171"/>
    </row>
    <row r="288" spans="1:41" ht="14.25" hidden="1" customHeight="1">
      <c r="A288" s="171"/>
      <c r="B288" s="171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  <c r="AK288" s="171"/>
      <c r="AL288" s="171"/>
      <c r="AM288" s="171"/>
      <c r="AN288" s="171"/>
      <c r="AO288" s="171"/>
    </row>
    <row r="289" spans="1:41" ht="14.25" hidden="1" customHeight="1">
      <c r="A289" s="171"/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  <c r="AK289" s="171"/>
      <c r="AL289" s="171"/>
      <c r="AM289" s="171"/>
      <c r="AN289" s="171"/>
      <c r="AO289" s="171"/>
    </row>
    <row r="290" spans="1:41" ht="14.25" hidden="1" customHeight="1">
      <c r="A290" s="171"/>
      <c r="B290" s="171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</row>
    <row r="291" spans="1:41" ht="14.25" hidden="1" customHeight="1">
      <c r="A291" s="171"/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</row>
    <row r="292" spans="1:41" ht="14.25" hidden="1" customHeight="1">
      <c r="A292" s="171"/>
      <c r="B292" s="171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</row>
    <row r="293" spans="1:41" ht="14.25" hidden="1" customHeight="1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</row>
    <row r="294" spans="1:41" ht="14.25" hidden="1" customHeight="1">
      <c r="A294" s="171"/>
      <c r="B294" s="171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</row>
    <row r="295" spans="1:41" ht="14.25" hidden="1" customHeight="1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</row>
    <row r="296" spans="1:41" ht="14.25" hidden="1" customHeight="1">
      <c r="A296" s="171"/>
      <c r="B296" s="171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</row>
    <row r="297" spans="1:41" ht="14.25" hidden="1" customHeight="1">
      <c r="A297" s="171"/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</row>
    <row r="298" spans="1:41" ht="14.25" hidden="1" customHeight="1">
      <c r="A298" s="171"/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</row>
    <row r="299" spans="1:41" ht="14.25" hidden="1" customHeight="1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71"/>
    </row>
    <row r="300" spans="1:41" ht="14.25" hidden="1" customHeight="1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71"/>
    </row>
    <row r="301" spans="1:41" ht="14.25" hidden="1" customHeight="1">
      <c r="A301" s="171"/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  <c r="AK301" s="171"/>
      <c r="AL301" s="171"/>
      <c r="AM301" s="171"/>
      <c r="AN301" s="171"/>
      <c r="AO301" s="171"/>
    </row>
    <row r="302" spans="1:41" ht="14.25" hidden="1" customHeight="1">
      <c r="A302" s="171"/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</row>
    <row r="303" spans="1:41" ht="14.25" hidden="1" customHeight="1">
      <c r="A303" s="171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  <c r="AK303" s="171"/>
      <c r="AL303" s="171"/>
      <c r="AM303" s="171"/>
      <c r="AN303" s="171"/>
      <c r="AO303" s="171"/>
    </row>
    <row r="304" spans="1:41" ht="14.25" hidden="1" customHeight="1">
      <c r="A304" s="171"/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  <c r="AK304" s="171"/>
      <c r="AL304" s="171"/>
      <c r="AM304" s="171"/>
      <c r="AN304" s="171"/>
      <c r="AO304" s="171"/>
    </row>
    <row r="305" spans="1:41" ht="14.25" hidden="1" customHeight="1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  <c r="AK305" s="171"/>
      <c r="AL305" s="171"/>
      <c r="AM305" s="171"/>
      <c r="AN305" s="171"/>
      <c r="AO305" s="171"/>
    </row>
    <row r="306" spans="1:41" ht="14.25" hidden="1" customHeight="1">
      <c r="A306" s="171"/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  <c r="AK306" s="171"/>
      <c r="AL306" s="171"/>
      <c r="AM306" s="171"/>
      <c r="AN306" s="171"/>
      <c r="AO306" s="171"/>
    </row>
    <row r="307" spans="1:41" ht="14.25" hidden="1" customHeight="1">
      <c r="A307" s="171"/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  <c r="AK307" s="171"/>
      <c r="AL307" s="171"/>
      <c r="AM307" s="171"/>
      <c r="AN307" s="171"/>
      <c r="AO307" s="171"/>
    </row>
    <row r="308" spans="1:41" ht="14.25" hidden="1" customHeight="1">
      <c r="A308" s="171"/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  <c r="AK308" s="171"/>
      <c r="AL308" s="171"/>
      <c r="AM308" s="171"/>
      <c r="AN308" s="171"/>
      <c r="AO308" s="171"/>
    </row>
    <row r="309" spans="1:41" ht="14.25" hidden="1" customHeight="1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  <c r="AK309" s="171"/>
      <c r="AL309" s="171"/>
      <c r="AM309" s="171"/>
      <c r="AN309" s="171"/>
      <c r="AO309" s="171"/>
    </row>
    <row r="310" spans="1:41" ht="14.25" hidden="1" customHeight="1">
      <c r="A310" s="171"/>
      <c r="B310" s="171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  <c r="AK310" s="171"/>
      <c r="AL310" s="171"/>
      <c r="AM310" s="171"/>
      <c r="AN310" s="171"/>
      <c r="AO310" s="171"/>
    </row>
    <row r="311" spans="1:41" ht="14.25" hidden="1" customHeight="1">
      <c r="A311" s="171"/>
      <c r="B311" s="171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1"/>
      <c r="AN311" s="171"/>
      <c r="AO311" s="171"/>
    </row>
    <row r="312" spans="1:41" ht="14.25" hidden="1" customHeight="1">
      <c r="A312" s="171"/>
      <c r="B312" s="171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1"/>
      <c r="AL312" s="171"/>
      <c r="AM312" s="171"/>
      <c r="AN312" s="171"/>
      <c r="AO312" s="171"/>
    </row>
    <row r="313" spans="1:41" ht="14.25" hidden="1" customHeight="1">
      <c r="A313" s="171"/>
      <c r="B313" s="171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  <c r="AK313" s="171"/>
      <c r="AL313" s="171"/>
      <c r="AM313" s="171"/>
      <c r="AN313" s="171"/>
      <c r="AO313" s="171"/>
    </row>
    <row r="314" spans="1:41" ht="14.25" hidden="1" customHeight="1">
      <c r="A314" s="171"/>
      <c r="B314" s="171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  <c r="AK314" s="171"/>
      <c r="AL314" s="171"/>
      <c r="AM314" s="171"/>
      <c r="AN314" s="171"/>
      <c r="AO314" s="171"/>
    </row>
    <row r="315" spans="1:41" ht="14.25" hidden="1" customHeight="1">
      <c r="A315" s="171"/>
      <c r="B315" s="171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  <c r="AK315" s="171"/>
      <c r="AL315" s="171"/>
      <c r="AM315" s="171"/>
      <c r="AN315" s="171"/>
      <c r="AO315" s="171"/>
    </row>
    <row r="316" spans="1:41" ht="14.25" hidden="1" customHeight="1">
      <c r="A316" s="171"/>
      <c r="B316" s="171"/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  <c r="AK316" s="171"/>
      <c r="AL316" s="171"/>
      <c r="AM316" s="171"/>
      <c r="AN316" s="171"/>
      <c r="AO316" s="171"/>
    </row>
    <row r="317" spans="1:41" ht="14.25" hidden="1" customHeight="1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  <c r="AK317" s="171"/>
      <c r="AL317" s="171"/>
      <c r="AM317" s="171"/>
      <c r="AN317" s="171"/>
      <c r="AO317" s="171"/>
    </row>
    <row r="318" spans="1:41" ht="14.25" hidden="1" customHeight="1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  <c r="AK318" s="171"/>
      <c r="AL318" s="171"/>
      <c r="AM318" s="171"/>
      <c r="AN318" s="171"/>
      <c r="AO318" s="171"/>
    </row>
    <row r="319" spans="1:41" ht="14.25" hidden="1" customHeight="1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  <c r="AK319" s="171"/>
      <c r="AL319" s="171"/>
      <c r="AM319" s="171"/>
      <c r="AN319" s="171"/>
      <c r="AO319" s="171"/>
    </row>
    <row r="320" spans="1:41" ht="14.25" hidden="1" customHeight="1">
      <c r="A320" s="171"/>
      <c r="B320" s="171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</row>
    <row r="321" spans="1:41" ht="14.25" hidden="1" customHeight="1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</row>
    <row r="322" spans="1:41" ht="14.25" hidden="1" customHeight="1">
      <c r="A322" s="171"/>
      <c r="B322" s="171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</row>
    <row r="323" spans="1:41" ht="14.25" hidden="1" customHeight="1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</row>
    <row r="324" spans="1:41" ht="14.25" hidden="1" customHeight="1">
      <c r="A324" s="171"/>
      <c r="B324" s="171"/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</row>
    <row r="325" spans="1:41" ht="14.25" hidden="1" customHeight="1">
      <c r="A325" s="171"/>
      <c r="B325" s="171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</row>
    <row r="326" spans="1:41" ht="14.25" hidden="1" customHeight="1">
      <c r="A326" s="171"/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  <c r="AK326" s="171"/>
      <c r="AL326" s="171"/>
      <c r="AM326" s="171"/>
      <c r="AN326" s="171"/>
      <c r="AO326" s="171"/>
    </row>
    <row r="327" spans="1:41" ht="14.25" hidden="1" customHeight="1">
      <c r="A327" s="171"/>
      <c r="B327" s="171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  <c r="AK327" s="171"/>
      <c r="AL327" s="171"/>
      <c r="AM327" s="171"/>
      <c r="AN327" s="171"/>
      <c r="AO327" s="171"/>
    </row>
    <row r="328" spans="1:41" ht="14.25" hidden="1" customHeight="1">
      <c r="A328" s="171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</row>
    <row r="329" spans="1:41" ht="14.25" hidden="1" customHeight="1">
      <c r="A329" s="171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  <c r="AK329" s="171"/>
      <c r="AL329" s="171"/>
      <c r="AM329" s="171"/>
      <c r="AN329" s="171"/>
      <c r="AO329" s="171"/>
    </row>
    <row r="330" spans="1:41" ht="14.25" hidden="1" customHeight="1">
      <c r="A330" s="171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  <c r="AK330" s="171"/>
      <c r="AL330" s="171"/>
      <c r="AM330" s="171"/>
      <c r="AN330" s="171"/>
      <c r="AO330" s="171"/>
    </row>
    <row r="331" spans="1:41" ht="14.25" hidden="1" customHeight="1">
      <c r="A331" s="171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  <c r="AK331" s="171"/>
      <c r="AL331" s="171"/>
      <c r="AM331" s="171"/>
      <c r="AN331" s="171"/>
      <c r="AO331" s="171"/>
    </row>
    <row r="332" spans="1:41" ht="14.25" hidden="1" customHeight="1">
      <c r="A332" s="171"/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  <c r="AK332" s="171"/>
      <c r="AL332" s="171"/>
      <c r="AM332" s="171"/>
      <c r="AN332" s="171"/>
      <c r="AO332" s="171"/>
    </row>
    <row r="333" spans="1:41" ht="14.25" hidden="1" customHeight="1">
      <c r="A333" s="171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  <c r="AK333" s="171"/>
      <c r="AL333" s="171"/>
      <c r="AM333" s="171"/>
      <c r="AN333" s="171"/>
      <c r="AO333" s="171"/>
    </row>
    <row r="334" spans="1:41" ht="14.25" hidden="1" customHeight="1">
      <c r="A334" s="171"/>
      <c r="B334" s="171"/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  <c r="AK334" s="171"/>
      <c r="AL334" s="171"/>
      <c r="AM334" s="171"/>
      <c r="AN334" s="171"/>
      <c r="AO334" s="171"/>
    </row>
    <row r="335" spans="1:41" ht="14.25" hidden="1" customHeight="1">
      <c r="A335" s="171"/>
      <c r="B335" s="171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  <c r="AK335" s="171"/>
      <c r="AL335" s="171"/>
      <c r="AM335" s="171"/>
      <c r="AN335" s="171"/>
      <c r="AO335" s="171"/>
    </row>
    <row r="336" spans="1:41" ht="14.25" hidden="1" customHeight="1">
      <c r="A336" s="171"/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</row>
    <row r="337" spans="1:41" ht="14.25" hidden="1" customHeight="1">
      <c r="A337" s="171"/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  <c r="AK337" s="171"/>
      <c r="AL337" s="171"/>
      <c r="AM337" s="171"/>
      <c r="AN337" s="171"/>
      <c r="AO337" s="171"/>
    </row>
    <row r="338" spans="1:41" ht="14.25" hidden="1" customHeight="1">
      <c r="A338" s="171"/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</row>
    <row r="339" spans="1:41" ht="14.25" hidden="1" customHeight="1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  <c r="AK339" s="171"/>
      <c r="AL339" s="171"/>
      <c r="AM339" s="171"/>
      <c r="AN339" s="171"/>
      <c r="AO339" s="171"/>
    </row>
    <row r="340" spans="1:41" ht="14.25" hidden="1" customHeight="1">
      <c r="A340" s="171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  <c r="AK340" s="171"/>
      <c r="AL340" s="171"/>
      <c r="AM340" s="171"/>
      <c r="AN340" s="171"/>
      <c r="AO340" s="171"/>
    </row>
    <row r="341" spans="1:41" ht="14.25" hidden="1" customHeight="1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  <c r="AK341" s="171"/>
      <c r="AL341" s="171"/>
      <c r="AM341" s="171"/>
      <c r="AN341" s="171"/>
      <c r="AO341" s="171"/>
    </row>
    <row r="342" spans="1:41" ht="14.25" hidden="1" customHeight="1">
      <c r="A342" s="171"/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  <c r="AK342" s="171"/>
      <c r="AL342" s="171"/>
      <c r="AM342" s="171"/>
      <c r="AN342" s="171"/>
      <c r="AO342" s="171"/>
    </row>
    <row r="343" spans="1:41" ht="14.25" hidden="1" customHeight="1">
      <c r="A343" s="171"/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/>
      <c r="AL343" s="171"/>
      <c r="AM343" s="171"/>
      <c r="AN343" s="171"/>
      <c r="AO343" s="171"/>
    </row>
    <row r="344" spans="1:41" ht="14.25" hidden="1" customHeight="1">
      <c r="A344" s="171"/>
      <c r="B344" s="171"/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  <c r="AK344" s="171"/>
      <c r="AL344" s="171"/>
      <c r="AM344" s="171"/>
      <c r="AN344" s="171"/>
      <c r="AO344" s="171"/>
    </row>
    <row r="345" spans="1:41" ht="14.25" hidden="1" customHeight="1">
      <c r="A345" s="171"/>
      <c r="B345" s="171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  <c r="AK345" s="171"/>
      <c r="AL345" s="171"/>
      <c r="AM345" s="171"/>
      <c r="AN345" s="171"/>
      <c r="AO345" s="171"/>
    </row>
    <row r="346" spans="1:41" ht="14.25" hidden="1" customHeight="1">
      <c r="A346" s="171"/>
      <c r="B346" s="171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  <c r="AK346" s="171"/>
      <c r="AL346" s="171"/>
      <c r="AM346" s="171"/>
      <c r="AN346" s="171"/>
      <c r="AO346" s="171"/>
    </row>
    <row r="347" spans="1:41" ht="14.25" hidden="1" customHeight="1">
      <c r="A347" s="171"/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  <c r="AK347" s="171"/>
      <c r="AL347" s="171"/>
      <c r="AM347" s="171"/>
      <c r="AN347" s="171"/>
      <c r="AO347" s="171"/>
    </row>
    <row r="348" spans="1:41" ht="14.25" hidden="1" customHeight="1">
      <c r="A348" s="171"/>
      <c r="B348" s="171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  <c r="AK348" s="171"/>
      <c r="AL348" s="171"/>
      <c r="AM348" s="171"/>
      <c r="AN348" s="171"/>
      <c r="AO348" s="171"/>
    </row>
    <row r="349" spans="1:41" ht="14.25" hidden="1" customHeight="1">
      <c r="A349" s="17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  <c r="AK349" s="171"/>
      <c r="AL349" s="171"/>
      <c r="AM349" s="171"/>
      <c r="AN349" s="171"/>
      <c r="AO349" s="171"/>
    </row>
    <row r="350" spans="1:41" ht="14.25" hidden="1" customHeight="1">
      <c r="A350" s="171"/>
      <c r="B350" s="171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  <c r="AK350" s="171"/>
      <c r="AL350" s="171"/>
      <c r="AM350" s="171"/>
      <c r="AN350" s="171"/>
      <c r="AO350" s="171"/>
    </row>
    <row r="351" spans="1:41" ht="14.25" hidden="1" customHeight="1">
      <c r="A351" s="171"/>
      <c r="B351" s="171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  <c r="AK351" s="171"/>
      <c r="AL351" s="171"/>
      <c r="AM351" s="171"/>
      <c r="AN351" s="171"/>
      <c r="AO351" s="171"/>
    </row>
    <row r="352" spans="1:41" ht="14.25" hidden="1" customHeight="1">
      <c r="A352" s="171"/>
      <c r="B352" s="171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</row>
    <row r="353" spans="1:41" ht="14.25" hidden="1" customHeight="1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  <c r="AK353" s="171"/>
      <c r="AL353" s="171"/>
      <c r="AM353" s="171"/>
      <c r="AN353" s="171"/>
      <c r="AO353" s="171"/>
    </row>
    <row r="354" spans="1:41" ht="14.25" hidden="1" customHeight="1">
      <c r="A354" s="171"/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  <c r="AK354" s="171"/>
      <c r="AL354" s="171"/>
      <c r="AM354" s="171"/>
      <c r="AN354" s="171"/>
      <c r="AO354" s="171"/>
    </row>
    <row r="355" spans="1:41" ht="14.25" hidden="1" customHeight="1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  <c r="AK355" s="171"/>
      <c r="AL355" s="171"/>
      <c r="AM355" s="171"/>
      <c r="AN355" s="171"/>
      <c r="AO355" s="171"/>
    </row>
    <row r="356" spans="1:41" ht="14.25" hidden="1" customHeight="1">
      <c r="A356" s="171"/>
      <c r="B356" s="171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</row>
    <row r="357" spans="1:41" ht="14.25" hidden="1" customHeight="1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  <c r="AK357" s="171"/>
      <c r="AL357" s="171"/>
      <c r="AM357" s="171"/>
      <c r="AN357" s="171"/>
      <c r="AO357" s="171"/>
    </row>
    <row r="358" spans="1:41" ht="14.25" hidden="1" customHeight="1">
      <c r="A358" s="171"/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  <c r="AK358" s="171"/>
      <c r="AL358" s="171"/>
      <c r="AM358" s="171"/>
      <c r="AN358" s="171"/>
      <c r="AO358" s="171"/>
    </row>
    <row r="359" spans="1:41" ht="14.25" hidden="1" customHeight="1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</row>
    <row r="360" spans="1:41" ht="14.25" hidden="1" customHeight="1">
      <c r="A360" s="171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</row>
    <row r="361" spans="1:41" ht="14.25" hidden="1" customHeight="1">
      <c r="A361" s="171"/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</row>
    <row r="362" spans="1:41" ht="14.25" hidden="1" customHeight="1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</row>
    <row r="363" spans="1:41" ht="14.25" hidden="1" customHeight="1">
      <c r="A363" s="171"/>
      <c r="B363" s="171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</row>
    <row r="364" spans="1:41" ht="14.25" hidden="1" customHeight="1">
      <c r="A364" s="171"/>
      <c r="B364" s="171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</row>
    <row r="365" spans="1:41" ht="14.25" hidden="1" customHeight="1">
      <c r="A365" s="171"/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</row>
    <row r="366" spans="1:41" ht="14.25" hidden="1" customHeight="1">
      <c r="A366" s="171"/>
      <c r="B366" s="171"/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</row>
    <row r="367" spans="1:41" ht="14.25" hidden="1" customHeight="1">
      <c r="A367" s="171"/>
      <c r="B367" s="171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</row>
    <row r="368" spans="1:41" ht="14.25" hidden="1" customHeight="1">
      <c r="A368" s="171"/>
      <c r="B368" s="171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</row>
    <row r="369" spans="1:41" ht="14.25" hidden="1" customHeight="1">
      <c r="A369" s="171"/>
      <c r="B369" s="171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</row>
    <row r="370" spans="1:41" ht="14.25" hidden="1" customHeight="1">
      <c r="A370" s="171"/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</row>
    <row r="371" spans="1:41" ht="14.25" hidden="1" customHeight="1">
      <c r="A371" s="171"/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  <c r="AK371" s="171"/>
      <c r="AL371" s="171"/>
      <c r="AM371" s="171"/>
      <c r="AN371" s="171"/>
      <c r="AO371" s="171"/>
    </row>
    <row r="372" spans="1:41" ht="14.25" hidden="1" customHeight="1">
      <c r="A372" s="171"/>
      <c r="B372" s="171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  <c r="AK372" s="171"/>
      <c r="AL372" s="171"/>
      <c r="AM372" s="171"/>
      <c r="AN372" s="171"/>
      <c r="AO372" s="171"/>
    </row>
    <row r="373" spans="1:41" ht="14.25" hidden="1" customHeight="1">
      <c r="A373" s="171"/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  <c r="AK373" s="171"/>
      <c r="AL373" s="171"/>
      <c r="AM373" s="171"/>
      <c r="AN373" s="171"/>
      <c r="AO373" s="171"/>
    </row>
    <row r="374" spans="1:41" ht="14.25" hidden="1" customHeight="1">
      <c r="A374" s="171"/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</row>
    <row r="375" spans="1:41" ht="14.25" hidden="1" customHeight="1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</row>
    <row r="376" spans="1:41" ht="14.25" hidden="1" customHeight="1">
      <c r="A376" s="171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  <c r="AK376" s="171"/>
      <c r="AL376" s="171"/>
      <c r="AM376" s="171"/>
      <c r="AN376" s="171"/>
      <c r="AO376" s="171"/>
    </row>
    <row r="377" spans="1:41" ht="14.25" hidden="1" customHeight="1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  <c r="AK377" s="171"/>
      <c r="AL377" s="171"/>
      <c r="AM377" s="171"/>
      <c r="AN377" s="171"/>
      <c r="AO377" s="171"/>
    </row>
    <row r="378" spans="1:41" ht="14.25" hidden="1" customHeight="1">
      <c r="A378" s="171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</row>
    <row r="379" spans="1:41" ht="14.25" hidden="1" customHeight="1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  <c r="AK379" s="171"/>
      <c r="AL379" s="171"/>
      <c r="AM379" s="171"/>
      <c r="AN379" s="171"/>
      <c r="AO379" s="171"/>
    </row>
    <row r="380" spans="1:41" ht="14.25" hidden="1" customHeight="1">
      <c r="A380" s="171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  <c r="AK380" s="171"/>
      <c r="AL380" s="171"/>
      <c r="AM380" s="171"/>
      <c r="AN380" s="171"/>
      <c r="AO380" s="171"/>
    </row>
    <row r="381" spans="1:41" ht="14.25" hidden="1" customHeight="1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</row>
    <row r="382" spans="1:41" ht="14.25" hidden="1" customHeight="1">
      <c r="A382" s="171"/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  <c r="AK382" s="171"/>
      <c r="AL382" s="171"/>
      <c r="AM382" s="171"/>
      <c r="AN382" s="171"/>
      <c r="AO382" s="171"/>
    </row>
    <row r="383" spans="1:41" ht="14.25" hidden="1" customHeight="1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  <c r="AK383" s="171"/>
      <c r="AL383" s="171"/>
      <c r="AM383" s="171"/>
      <c r="AN383" s="171"/>
      <c r="AO383" s="171"/>
    </row>
    <row r="384" spans="1:41" ht="14.25" hidden="1" customHeight="1">
      <c r="A384" s="171"/>
      <c r="B384" s="171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  <c r="AK384" s="171"/>
      <c r="AL384" s="171"/>
      <c r="AM384" s="171"/>
      <c r="AN384" s="171"/>
      <c r="AO384" s="171"/>
    </row>
    <row r="385" spans="1:41" ht="14.25" hidden="1" customHeight="1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  <c r="AK385" s="171"/>
      <c r="AL385" s="171"/>
      <c r="AM385" s="171"/>
      <c r="AN385" s="171"/>
      <c r="AO385" s="171"/>
    </row>
    <row r="386" spans="1:41" ht="14.25" hidden="1" customHeight="1">
      <c r="A386" s="171"/>
      <c r="B386" s="171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</row>
    <row r="387" spans="1:41" ht="14.25" hidden="1" customHeight="1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  <c r="AK387" s="171"/>
      <c r="AL387" s="171"/>
      <c r="AM387" s="171"/>
      <c r="AN387" s="171"/>
      <c r="AO387" s="171"/>
    </row>
    <row r="388" spans="1:41" ht="14.25" hidden="1" customHeight="1">
      <c r="A388" s="171"/>
      <c r="B388" s="171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  <c r="AK388" s="171"/>
      <c r="AL388" s="171"/>
      <c r="AM388" s="171"/>
      <c r="AN388" s="171"/>
      <c r="AO388" s="171"/>
    </row>
    <row r="389" spans="1:41" ht="14.25" hidden="1" customHeight="1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  <c r="AK389" s="171"/>
      <c r="AL389" s="171"/>
      <c r="AM389" s="171"/>
      <c r="AN389" s="171"/>
      <c r="AO389" s="171"/>
    </row>
    <row r="390" spans="1:41" ht="14.25" hidden="1" customHeight="1">
      <c r="A390" s="171"/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  <c r="AK390" s="171"/>
      <c r="AL390" s="171"/>
      <c r="AM390" s="171"/>
      <c r="AN390" s="171"/>
      <c r="AO390" s="171"/>
    </row>
    <row r="391" spans="1:41" ht="14.25" hidden="1" customHeight="1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  <c r="AK391" s="171"/>
      <c r="AL391" s="171"/>
      <c r="AM391" s="171"/>
      <c r="AN391" s="171"/>
      <c r="AO391" s="171"/>
    </row>
    <row r="392" spans="1:41" ht="14.25" hidden="1" customHeight="1">
      <c r="A392" s="171"/>
      <c r="B392" s="171"/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</row>
    <row r="393" spans="1:41" ht="14.25" hidden="1" customHeight="1">
      <c r="A393" s="171"/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  <c r="AK393" s="171"/>
      <c r="AL393" s="171"/>
      <c r="AM393" s="171"/>
      <c r="AN393" s="171"/>
      <c r="AO393" s="171"/>
    </row>
    <row r="394" spans="1:41" ht="14.25" hidden="1" customHeight="1">
      <c r="A394" s="171"/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  <c r="AK394" s="171"/>
      <c r="AL394" s="171"/>
      <c r="AM394" s="171"/>
      <c r="AN394" s="171"/>
      <c r="AO394" s="171"/>
    </row>
    <row r="395" spans="1:41" ht="14.25" hidden="1" customHeight="1">
      <c r="A395" s="171"/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  <c r="AK395" s="171"/>
      <c r="AL395" s="171"/>
      <c r="AM395" s="171"/>
      <c r="AN395" s="171"/>
      <c r="AO395" s="171"/>
    </row>
    <row r="396" spans="1:41" ht="14.25" hidden="1" customHeight="1">
      <c r="A396" s="171"/>
      <c r="B396" s="171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  <c r="AK396" s="171"/>
      <c r="AL396" s="171"/>
      <c r="AM396" s="171"/>
      <c r="AN396" s="171"/>
      <c r="AO396" s="171"/>
    </row>
    <row r="397" spans="1:41" ht="14.25" hidden="1" customHeight="1">
      <c r="A397" s="171"/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  <c r="AK397" s="171"/>
      <c r="AL397" s="171"/>
      <c r="AM397" s="171"/>
      <c r="AN397" s="171"/>
      <c r="AO397" s="171"/>
    </row>
    <row r="398" spans="1:41" ht="14.25" hidden="1" customHeight="1">
      <c r="A398" s="171"/>
      <c r="B398" s="171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  <c r="AK398" s="171"/>
      <c r="AL398" s="171"/>
      <c r="AM398" s="171"/>
      <c r="AN398" s="171"/>
      <c r="AO398" s="171"/>
    </row>
    <row r="399" spans="1:41" ht="14.25" hidden="1" customHeight="1">
      <c r="A399" s="171"/>
      <c r="B399" s="171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  <c r="AK399" s="171"/>
      <c r="AL399" s="171"/>
      <c r="AM399" s="171"/>
      <c r="AN399" s="171"/>
      <c r="AO399" s="171"/>
    </row>
    <row r="400" spans="1:41" ht="14.25" hidden="1" customHeight="1">
      <c r="A400" s="171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  <c r="AK400" s="171"/>
      <c r="AL400" s="171"/>
      <c r="AM400" s="171"/>
      <c r="AN400" s="171"/>
      <c r="AO400" s="171"/>
    </row>
    <row r="401" spans="1:41" ht="14.25" hidden="1" customHeight="1">
      <c r="A401" s="171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  <c r="AK401" s="171"/>
      <c r="AL401" s="171"/>
      <c r="AM401" s="171"/>
      <c r="AN401" s="171"/>
      <c r="AO401" s="171"/>
    </row>
    <row r="402" spans="1:41" ht="14.25" hidden="1" customHeight="1">
      <c r="A402" s="171"/>
      <c r="B402" s="171"/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  <c r="AK402" s="171"/>
      <c r="AL402" s="171"/>
      <c r="AM402" s="171"/>
      <c r="AN402" s="171"/>
      <c r="AO402" s="171"/>
    </row>
    <row r="403" spans="1:41" ht="14.25" hidden="1" customHeight="1">
      <c r="A403" s="171"/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</row>
    <row r="404" spans="1:41" ht="14.25" hidden="1" customHeight="1">
      <c r="A404" s="171"/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  <c r="AN404" s="171"/>
      <c r="AO404" s="171"/>
    </row>
    <row r="405" spans="1:41" ht="14.25" hidden="1" customHeight="1">
      <c r="A405" s="171"/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1"/>
      <c r="AL405" s="171"/>
      <c r="AM405" s="171"/>
      <c r="AN405" s="171"/>
      <c r="AO405" s="171"/>
    </row>
    <row r="406" spans="1:41" ht="14.25" hidden="1" customHeight="1">
      <c r="A406" s="171"/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  <c r="AK406" s="171"/>
      <c r="AL406" s="171"/>
      <c r="AM406" s="171"/>
      <c r="AN406" s="171"/>
      <c r="AO406" s="171"/>
    </row>
    <row r="407" spans="1:41" ht="14.25" hidden="1" customHeight="1">
      <c r="A407" s="171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  <c r="AK407" s="171"/>
      <c r="AL407" s="171"/>
      <c r="AM407" s="171"/>
      <c r="AN407" s="171"/>
      <c r="AO407" s="171"/>
    </row>
    <row r="408" spans="1:41" ht="14.25" hidden="1" customHeight="1">
      <c r="A408" s="171"/>
      <c r="B408" s="171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  <c r="AK408" s="171"/>
      <c r="AL408" s="171"/>
      <c r="AM408" s="171"/>
      <c r="AN408" s="171"/>
      <c r="AO408" s="171"/>
    </row>
    <row r="409" spans="1:41" ht="14.25" hidden="1" customHeight="1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  <c r="AK409" s="171"/>
      <c r="AL409" s="171"/>
      <c r="AM409" s="171"/>
      <c r="AN409" s="171"/>
      <c r="AO409" s="171"/>
    </row>
    <row r="410" spans="1:41" ht="14.25" hidden="1" customHeight="1">
      <c r="A410" s="171"/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</row>
    <row r="411" spans="1:41" ht="14.25" hidden="1" customHeight="1">
      <c r="A411" s="171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  <c r="AK411" s="171"/>
      <c r="AL411" s="171"/>
      <c r="AM411" s="171"/>
      <c r="AN411" s="171"/>
      <c r="AO411" s="171"/>
    </row>
    <row r="412" spans="1:41" ht="14.25" hidden="1" customHeight="1">
      <c r="A412" s="171"/>
      <c r="B412" s="171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  <c r="AK412" s="171"/>
      <c r="AL412" s="171"/>
      <c r="AM412" s="171"/>
      <c r="AN412" s="171"/>
      <c r="AO412" s="171"/>
    </row>
    <row r="413" spans="1:41" ht="14.25" hidden="1" customHeight="1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  <c r="AN413" s="171"/>
      <c r="AO413" s="171"/>
    </row>
    <row r="414" spans="1:41" ht="14.25" hidden="1" customHeight="1">
      <c r="A414" s="171"/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  <c r="AK414" s="171"/>
      <c r="AL414" s="171"/>
      <c r="AM414" s="171"/>
      <c r="AN414" s="171"/>
      <c r="AO414" s="171"/>
    </row>
    <row r="415" spans="1:41" ht="14.25" hidden="1" customHeight="1">
      <c r="A415" s="171"/>
      <c r="B415" s="171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  <c r="AK415" s="171"/>
      <c r="AL415" s="171"/>
      <c r="AM415" s="171"/>
      <c r="AN415" s="171"/>
      <c r="AO415" s="171"/>
    </row>
    <row r="416" spans="1:41" ht="14.25" hidden="1" customHeight="1">
      <c r="A416" s="171"/>
      <c r="B416" s="171"/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1"/>
      <c r="AM416" s="171"/>
      <c r="AN416" s="171"/>
      <c r="AO416" s="171"/>
    </row>
    <row r="417" spans="1:41" ht="14.25" hidden="1" customHeight="1">
      <c r="A417" s="171"/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  <c r="AN417" s="171"/>
      <c r="AO417" s="171"/>
    </row>
    <row r="418" spans="1:41" ht="14.25" hidden="1" customHeight="1">
      <c r="A418" s="171"/>
      <c r="B418" s="171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  <c r="AK418" s="171"/>
      <c r="AL418" s="171"/>
      <c r="AM418" s="171"/>
      <c r="AN418" s="171"/>
      <c r="AO418" s="171"/>
    </row>
    <row r="419" spans="1:41" ht="14.25" hidden="1" customHeight="1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</row>
    <row r="420" spans="1:41" ht="14.25" hidden="1" customHeight="1">
      <c r="A420" s="171"/>
      <c r="B420" s="171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</row>
    <row r="421" spans="1:41" ht="14.25" hidden="1" customHeight="1">
      <c r="A421" s="171"/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</row>
    <row r="422" spans="1:41" ht="14.25" hidden="1" customHeight="1">
      <c r="A422" s="171"/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</row>
    <row r="423" spans="1:41" ht="14.25" hidden="1" customHeight="1">
      <c r="A423" s="171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</row>
    <row r="424" spans="1:41" ht="14.25" hidden="1" customHeight="1">
      <c r="A424" s="171"/>
      <c r="B424" s="171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</row>
    <row r="425" spans="1:41" ht="14.25" hidden="1" customHeight="1">
      <c r="A425" s="171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</row>
    <row r="426" spans="1:41" ht="14.25" hidden="1" customHeight="1">
      <c r="A426" s="171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</row>
    <row r="427" spans="1:41" ht="14.25" hidden="1" customHeight="1">
      <c r="A427" s="171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</row>
    <row r="428" spans="1:41" ht="14.25" hidden="1" customHeight="1">
      <c r="A428" s="171"/>
      <c r="B428" s="171"/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</row>
    <row r="429" spans="1:41" ht="14.25" hidden="1" customHeight="1">
      <c r="A429" s="171"/>
      <c r="B429" s="171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  <c r="AK429" s="171"/>
      <c r="AL429" s="171"/>
      <c r="AM429" s="171"/>
      <c r="AN429" s="171"/>
      <c r="AO429" s="171"/>
    </row>
    <row r="430" spans="1:41" ht="14.25" hidden="1" customHeight="1">
      <c r="A430" s="171"/>
      <c r="B430" s="171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  <c r="AK430" s="171"/>
      <c r="AL430" s="171"/>
      <c r="AM430" s="171"/>
      <c r="AN430" s="171"/>
      <c r="AO430" s="171"/>
    </row>
    <row r="431" spans="1:41" ht="14.25" hidden="1" customHeight="1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  <c r="AK431" s="171"/>
      <c r="AL431" s="171"/>
      <c r="AM431" s="171"/>
      <c r="AN431" s="171"/>
      <c r="AO431" s="171"/>
    </row>
    <row r="432" spans="1:41" ht="14.25" hidden="1" customHeight="1">
      <c r="A432" s="171"/>
      <c r="B432" s="171"/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  <c r="AK432" s="171"/>
      <c r="AL432" s="171"/>
      <c r="AM432" s="171"/>
      <c r="AN432" s="171"/>
      <c r="AO432" s="171"/>
    </row>
    <row r="433" spans="1:41" ht="14.25" hidden="1" customHeight="1">
      <c r="A433" s="171"/>
      <c r="B433" s="171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  <c r="AK433" s="171"/>
      <c r="AL433" s="171"/>
      <c r="AM433" s="171"/>
      <c r="AN433" s="171"/>
      <c r="AO433" s="171"/>
    </row>
    <row r="434" spans="1:41" ht="14.25" hidden="1" customHeight="1">
      <c r="A434" s="171"/>
      <c r="B434" s="171"/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  <c r="AK434" s="171"/>
      <c r="AL434" s="171"/>
      <c r="AM434" s="171"/>
      <c r="AN434" s="171"/>
      <c r="AO434" s="171"/>
    </row>
    <row r="435" spans="1:41" ht="14.25" hidden="1" customHeight="1">
      <c r="A435" s="17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  <c r="AK435" s="171"/>
      <c r="AL435" s="171"/>
      <c r="AM435" s="171"/>
      <c r="AN435" s="171"/>
      <c r="AO435" s="171"/>
    </row>
    <row r="436" spans="1:41" ht="14.25" hidden="1" customHeight="1">
      <c r="A436" s="171"/>
      <c r="B436" s="171"/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</row>
    <row r="437" spans="1:41" ht="14.25" hidden="1" customHeight="1">
      <c r="A437" s="171"/>
      <c r="B437" s="171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  <c r="AK437" s="171"/>
      <c r="AL437" s="171"/>
      <c r="AM437" s="171"/>
      <c r="AN437" s="171"/>
      <c r="AO437" s="171"/>
    </row>
    <row r="438" spans="1:41" ht="14.25" hidden="1" customHeight="1">
      <c r="A438" s="171"/>
      <c r="B438" s="171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  <c r="AK438" s="171"/>
      <c r="AL438" s="171"/>
      <c r="AM438" s="171"/>
      <c r="AN438" s="171"/>
      <c r="AO438" s="171"/>
    </row>
    <row r="439" spans="1:41" ht="14.25" hidden="1" customHeight="1">
      <c r="A439" s="171"/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  <c r="AK439" s="171"/>
      <c r="AL439" s="171"/>
      <c r="AM439" s="171"/>
      <c r="AN439" s="171"/>
      <c r="AO439" s="171"/>
    </row>
    <row r="440" spans="1:41" ht="14.25" hidden="1" customHeight="1">
      <c r="A440" s="171"/>
      <c r="B440" s="171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  <c r="AK440" s="171"/>
      <c r="AL440" s="171"/>
      <c r="AM440" s="171"/>
      <c r="AN440" s="171"/>
      <c r="AO440" s="171"/>
    </row>
    <row r="441" spans="1:41" ht="14.25" hidden="1" customHeight="1">
      <c r="A441" s="171"/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  <c r="AK441" s="171"/>
      <c r="AL441" s="171"/>
      <c r="AM441" s="171"/>
      <c r="AN441" s="171"/>
      <c r="AO441" s="171"/>
    </row>
    <row r="442" spans="1:41" ht="14.25" hidden="1" customHeight="1">
      <c r="A442" s="171"/>
      <c r="B442" s="171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  <c r="AK442" s="171"/>
      <c r="AL442" s="171"/>
      <c r="AM442" s="171"/>
      <c r="AN442" s="171"/>
      <c r="AO442" s="171"/>
    </row>
    <row r="443" spans="1:41" ht="14.25" hidden="1" customHeight="1">
      <c r="A443" s="171"/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  <c r="AK443" s="171"/>
      <c r="AL443" s="171"/>
      <c r="AM443" s="171"/>
      <c r="AN443" s="171"/>
      <c r="AO443" s="171"/>
    </row>
    <row r="444" spans="1:41" ht="14.25" hidden="1" customHeight="1">
      <c r="A444" s="171"/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  <c r="AK444" s="171"/>
      <c r="AL444" s="171"/>
      <c r="AM444" s="171"/>
      <c r="AN444" s="171"/>
      <c r="AO444" s="171"/>
    </row>
    <row r="445" spans="1:41" ht="14.25" hidden="1" customHeight="1">
      <c r="A445" s="171"/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  <c r="AK445" s="171"/>
      <c r="AL445" s="171"/>
      <c r="AM445" s="171"/>
      <c r="AN445" s="171"/>
      <c r="AO445" s="171"/>
    </row>
    <row r="446" spans="1:41" ht="14.25" hidden="1" customHeight="1">
      <c r="A446" s="171"/>
      <c r="B446" s="171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</row>
    <row r="447" spans="1:41" ht="14.25" hidden="1" customHeight="1">
      <c r="A447" s="171"/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/>
      <c r="AL447" s="171"/>
      <c r="AM447" s="171"/>
      <c r="AN447" s="171"/>
      <c r="AO447" s="171"/>
    </row>
    <row r="448" spans="1:41" ht="14.25" hidden="1" customHeight="1">
      <c r="A448" s="171"/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  <c r="AK448" s="171"/>
      <c r="AL448" s="171"/>
      <c r="AM448" s="171"/>
      <c r="AN448" s="171"/>
      <c r="AO448" s="171"/>
    </row>
    <row r="449" spans="1:41" ht="14.25" hidden="1" customHeight="1">
      <c r="A449" s="171"/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  <c r="AK449" s="171"/>
      <c r="AL449" s="171"/>
      <c r="AM449" s="171"/>
      <c r="AN449" s="171"/>
      <c r="AO449" s="171"/>
    </row>
    <row r="450" spans="1:41" ht="14.25" hidden="1" customHeight="1">
      <c r="A450" s="171"/>
      <c r="B450" s="171"/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  <c r="AK450" s="171"/>
      <c r="AL450" s="171"/>
      <c r="AM450" s="171"/>
      <c r="AN450" s="171"/>
      <c r="AO450" s="171"/>
    </row>
    <row r="451" spans="1:41" ht="14.25" hidden="1" customHeight="1">
      <c r="A451" s="171"/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  <c r="AK451" s="171"/>
      <c r="AL451" s="171"/>
      <c r="AM451" s="171"/>
      <c r="AN451" s="171"/>
      <c r="AO451" s="171"/>
    </row>
    <row r="452" spans="1:41" ht="14.25" hidden="1" customHeight="1">
      <c r="A452" s="171"/>
      <c r="B452" s="171"/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/>
      <c r="AL452" s="171"/>
      <c r="AM452" s="171"/>
      <c r="AN452" s="171"/>
      <c r="AO452" s="171"/>
    </row>
    <row r="453" spans="1:41" ht="14.25" hidden="1" customHeight="1">
      <c r="A453" s="171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1"/>
      <c r="AL453" s="171"/>
      <c r="AM453" s="171"/>
      <c r="AN453" s="171"/>
      <c r="AO453" s="171"/>
    </row>
    <row r="454" spans="1:41" ht="14.25" hidden="1" customHeight="1">
      <c r="A454" s="171"/>
      <c r="B454" s="171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  <c r="AK454" s="171"/>
      <c r="AL454" s="171"/>
      <c r="AM454" s="171"/>
      <c r="AN454" s="171"/>
      <c r="AO454" s="171"/>
    </row>
    <row r="455" spans="1:41" ht="14.25" hidden="1" customHeight="1">
      <c r="A455" s="171"/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  <c r="AK455" s="171"/>
      <c r="AL455" s="171"/>
      <c r="AM455" s="171"/>
      <c r="AN455" s="171"/>
      <c r="AO455" s="171"/>
    </row>
    <row r="456" spans="1:41" ht="14.25" hidden="1" customHeight="1">
      <c r="A456" s="171"/>
      <c r="B456" s="171"/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  <c r="AK456" s="171"/>
      <c r="AL456" s="171"/>
      <c r="AM456" s="171"/>
      <c r="AN456" s="171"/>
      <c r="AO456" s="171"/>
    </row>
    <row r="457" spans="1:41" ht="14.25" hidden="1" customHeight="1">
      <c r="A457" s="171"/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</row>
    <row r="458" spans="1:41" ht="14.25" hidden="1" customHeight="1">
      <c r="A458" s="171"/>
      <c r="B458" s="171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  <c r="AK458" s="171"/>
      <c r="AL458" s="171"/>
      <c r="AM458" s="171"/>
      <c r="AN458" s="171"/>
      <c r="AO458" s="171"/>
    </row>
    <row r="459" spans="1:41" ht="14.25" hidden="1" customHeight="1">
      <c r="A459" s="171"/>
      <c r="B459" s="171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  <c r="AK459" s="171"/>
      <c r="AL459" s="171"/>
      <c r="AM459" s="171"/>
      <c r="AN459" s="171"/>
      <c r="AO459" s="171"/>
    </row>
    <row r="460" spans="1:41" ht="14.25" hidden="1" customHeight="1">
      <c r="A460" s="171"/>
      <c r="B460" s="171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  <c r="AK460" s="171"/>
      <c r="AL460" s="171"/>
      <c r="AM460" s="171"/>
      <c r="AN460" s="171"/>
      <c r="AO460" s="171"/>
    </row>
    <row r="461" spans="1:41" ht="14.25" hidden="1" customHeight="1">
      <c r="A461" s="171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  <c r="AK461" s="171"/>
      <c r="AL461" s="171"/>
      <c r="AM461" s="171"/>
      <c r="AN461" s="171"/>
      <c r="AO461" s="171"/>
    </row>
    <row r="462" spans="1:41" ht="14.25" hidden="1" customHeight="1">
      <c r="A462" s="171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</row>
    <row r="463" spans="1:41" ht="14.25" hidden="1" customHeight="1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  <c r="AK463" s="171"/>
      <c r="AL463" s="171"/>
      <c r="AM463" s="171"/>
      <c r="AN463" s="171"/>
      <c r="AO463" s="171"/>
    </row>
    <row r="464" spans="1:41" ht="14.25" hidden="1" customHeight="1">
      <c r="A464" s="171"/>
      <c r="B464" s="171"/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</row>
    <row r="465" spans="1:41" ht="14.25" hidden="1" customHeight="1">
      <c r="A465" s="171"/>
      <c r="B465" s="171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  <c r="AK465" s="171"/>
      <c r="AL465" s="171"/>
      <c r="AM465" s="171"/>
      <c r="AN465" s="171"/>
      <c r="AO465" s="171"/>
    </row>
    <row r="466" spans="1:41" ht="14.25" hidden="1" customHeight="1">
      <c r="A466" s="171"/>
      <c r="B466" s="171"/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1"/>
      <c r="AM466" s="171"/>
      <c r="AN466" s="171"/>
      <c r="AO466" s="171"/>
    </row>
    <row r="467" spans="1:41" ht="14.25" hidden="1" customHeight="1">
      <c r="A467" s="171"/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/>
      <c r="AL467" s="171"/>
      <c r="AM467" s="171"/>
      <c r="AN467" s="171"/>
      <c r="AO467" s="171"/>
    </row>
    <row r="468" spans="1:41" ht="14.25" hidden="1" customHeight="1">
      <c r="A468" s="171"/>
      <c r="B468" s="171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  <c r="AK468" s="171"/>
      <c r="AL468" s="171"/>
      <c r="AM468" s="171"/>
      <c r="AN468" s="171"/>
      <c r="AO468" s="171"/>
    </row>
    <row r="469" spans="1:41" ht="14.25" hidden="1" customHeight="1">
      <c r="A469" s="171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  <c r="AK469" s="171"/>
      <c r="AL469" s="171"/>
      <c r="AM469" s="171"/>
      <c r="AN469" s="171"/>
      <c r="AO469" s="171"/>
    </row>
    <row r="470" spans="1:41" ht="14.25" hidden="1" customHeight="1">
      <c r="A470" s="171"/>
      <c r="B470" s="171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  <c r="AK470" s="171"/>
      <c r="AL470" s="171"/>
      <c r="AM470" s="171"/>
      <c r="AN470" s="171"/>
      <c r="AO470" s="171"/>
    </row>
    <row r="471" spans="1:41" ht="14.25" hidden="1" customHeight="1">
      <c r="A471" s="171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  <c r="AK471" s="171"/>
      <c r="AL471" s="171"/>
      <c r="AM471" s="171"/>
      <c r="AN471" s="171"/>
      <c r="AO471" s="171"/>
    </row>
    <row r="472" spans="1:41" ht="14.25" hidden="1" customHeight="1">
      <c r="A472" s="171"/>
      <c r="B472" s="171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  <c r="AK472" s="171"/>
      <c r="AL472" s="171"/>
      <c r="AM472" s="171"/>
      <c r="AN472" s="171"/>
      <c r="AO472" s="171"/>
    </row>
    <row r="473" spans="1:41" ht="14.25" hidden="1" customHeight="1">
      <c r="A473" s="171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  <c r="AK473" s="171"/>
      <c r="AL473" s="171"/>
      <c r="AM473" s="171"/>
      <c r="AN473" s="171"/>
      <c r="AO473" s="171"/>
    </row>
    <row r="474" spans="1:41" ht="14.25" hidden="1" customHeight="1">
      <c r="A474" s="171"/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</row>
    <row r="475" spans="1:41" ht="14.25" hidden="1" customHeight="1">
      <c r="A475" s="171"/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</row>
    <row r="476" spans="1:41" ht="14.25" hidden="1" customHeight="1">
      <c r="A476" s="171"/>
      <c r="B476" s="171"/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</row>
    <row r="477" spans="1:41" ht="14.25" hidden="1" customHeight="1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</row>
    <row r="478" spans="1:41" ht="14.25" hidden="1" customHeight="1">
      <c r="A478" s="171"/>
      <c r="B478" s="171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  <c r="AK478" s="171"/>
      <c r="AL478" s="171"/>
      <c r="AM478" s="171"/>
      <c r="AN478" s="171"/>
      <c r="AO478" s="171"/>
    </row>
    <row r="479" spans="1:41" ht="14.25" hidden="1" customHeight="1">
      <c r="A479" s="171"/>
      <c r="B479" s="171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  <c r="AK479" s="171"/>
      <c r="AL479" s="171"/>
      <c r="AM479" s="171"/>
      <c r="AN479" s="171"/>
      <c r="AO479" s="171"/>
    </row>
    <row r="480" spans="1:41" ht="14.25" hidden="1" customHeight="1">
      <c r="A480" s="171"/>
      <c r="B480" s="171"/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  <c r="AK480" s="171"/>
      <c r="AL480" s="171"/>
      <c r="AM480" s="171"/>
      <c r="AN480" s="171"/>
      <c r="AO480" s="171"/>
    </row>
    <row r="481" spans="1:41" ht="14.25" hidden="1" customHeight="1">
      <c r="A481" s="171"/>
      <c r="B481" s="171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  <c r="AK481" s="171"/>
      <c r="AL481" s="171"/>
      <c r="AM481" s="171"/>
      <c r="AN481" s="171"/>
      <c r="AO481" s="171"/>
    </row>
    <row r="482" spans="1:41" ht="14.25" hidden="1" customHeight="1">
      <c r="A482" s="171"/>
      <c r="B482" s="171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</row>
    <row r="483" spans="1:41" ht="14.25" hidden="1" customHeight="1">
      <c r="A483" s="171"/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  <c r="AK483" s="171"/>
      <c r="AL483" s="171"/>
      <c r="AM483" s="171"/>
      <c r="AN483" s="171"/>
      <c r="AO483" s="171"/>
    </row>
    <row r="484" spans="1:41" ht="14.25" hidden="1" customHeight="1">
      <c r="A484" s="171"/>
      <c r="B484" s="171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/>
      <c r="AL484" s="171"/>
      <c r="AM484" s="171"/>
      <c r="AN484" s="171"/>
      <c r="AO484" s="171"/>
    </row>
    <row r="485" spans="1:41" ht="14.25" hidden="1" customHeight="1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  <c r="AK485" s="171"/>
      <c r="AL485" s="171"/>
      <c r="AM485" s="171"/>
      <c r="AN485" s="171"/>
      <c r="AO485" s="171"/>
    </row>
    <row r="486" spans="1:41" ht="14.25" hidden="1" customHeight="1">
      <c r="A486" s="171"/>
      <c r="B486" s="171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</row>
    <row r="487" spans="1:41" ht="14.25" hidden="1" customHeight="1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</row>
    <row r="488" spans="1:41" ht="14.25" hidden="1" customHeight="1">
      <c r="A488" s="171"/>
      <c r="B488" s="171"/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</row>
    <row r="489" spans="1:41" ht="14.25" hidden="1" customHeight="1">
      <c r="A489" s="171"/>
      <c r="B489" s="171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</row>
    <row r="490" spans="1:41" ht="14.25" hidden="1" customHeight="1">
      <c r="A490" s="171"/>
      <c r="B490" s="171"/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</row>
    <row r="491" spans="1:41" ht="14.25" hidden="1" customHeight="1">
      <c r="A491" s="171"/>
      <c r="B491" s="171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</row>
    <row r="492" spans="1:41" ht="14.25" hidden="1" customHeight="1">
      <c r="A492" s="171"/>
      <c r="B492" s="171"/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</row>
    <row r="493" spans="1:41" ht="14.25" hidden="1" customHeight="1">
      <c r="A493" s="171"/>
      <c r="B493" s="171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</row>
    <row r="494" spans="1:41" ht="14.25" hidden="1" customHeight="1">
      <c r="A494" s="171"/>
      <c r="B494" s="171"/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</row>
    <row r="495" spans="1:41" ht="14.25" hidden="1" customHeight="1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</row>
    <row r="496" spans="1:41" ht="14.25" hidden="1" customHeight="1">
      <c r="A496" s="171"/>
      <c r="B496" s="171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</row>
    <row r="497" spans="1:41" ht="14.25" hidden="1" customHeight="1">
      <c r="A497" s="171"/>
      <c r="B497" s="171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</row>
    <row r="498" spans="1:41" ht="14.25" hidden="1" customHeight="1">
      <c r="A498" s="171"/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</row>
    <row r="499" spans="1:41" ht="14.25" hidden="1" customHeight="1">
      <c r="A499" s="171"/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</row>
    <row r="500" spans="1:41" ht="14.25" hidden="1" customHeight="1">
      <c r="A500" s="171"/>
      <c r="B500" s="171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</row>
    <row r="501" spans="1:41" ht="14.25" hidden="1" customHeight="1">
      <c r="A501" s="171"/>
      <c r="B501" s="171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71"/>
      <c r="AL501" s="171"/>
      <c r="AM501" s="171"/>
      <c r="AN501" s="171"/>
      <c r="AO501" s="171"/>
    </row>
    <row r="502" spans="1:41" ht="14.25" hidden="1" customHeight="1">
      <c r="A502" s="171"/>
      <c r="B502" s="171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71"/>
      <c r="AL502" s="171"/>
      <c r="AM502" s="171"/>
      <c r="AN502" s="171"/>
      <c r="AO502" s="171"/>
    </row>
    <row r="503" spans="1:41" ht="14.25" hidden="1" customHeight="1">
      <c r="A503" s="171"/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71"/>
      <c r="AL503" s="171"/>
      <c r="AM503" s="171"/>
      <c r="AN503" s="171"/>
      <c r="AO503" s="171"/>
    </row>
    <row r="504" spans="1:41" ht="14.25" hidden="1" customHeight="1">
      <c r="A504" s="171"/>
      <c r="B504" s="171"/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</row>
    <row r="505" spans="1:41" ht="14.25" hidden="1" customHeight="1">
      <c r="A505" s="171"/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71"/>
      <c r="AL505" s="171"/>
      <c r="AM505" s="171"/>
      <c r="AN505" s="171"/>
      <c r="AO505" s="171"/>
    </row>
    <row r="506" spans="1:41" ht="14.25" hidden="1" customHeight="1">
      <c r="A506" s="171"/>
      <c r="B506" s="171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71"/>
      <c r="AL506" s="171"/>
      <c r="AM506" s="171"/>
      <c r="AN506" s="171"/>
      <c r="AO506" s="171"/>
    </row>
    <row r="507" spans="1:41" ht="14.25" hidden="1" customHeight="1">
      <c r="A507" s="171"/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71"/>
      <c r="AL507" s="171"/>
      <c r="AM507" s="171"/>
      <c r="AN507" s="171"/>
      <c r="AO507" s="171"/>
    </row>
    <row r="508" spans="1:41" ht="14.25" hidden="1" customHeight="1">
      <c r="A508" s="171"/>
      <c r="B508" s="171"/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  <c r="AK508" s="171"/>
      <c r="AL508" s="171"/>
      <c r="AM508" s="171"/>
      <c r="AN508" s="171"/>
      <c r="AO508" s="171"/>
    </row>
    <row r="509" spans="1:41" ht="14.25" hidden="1" customHeight="1">
      <c r="A509" s="171"/>
      <c r="B509" s="171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  <c r="AK509" s="171"/>
      <c r="AL509" s="171"/>
      <c r="AM509" s="171"/>
      <c r="AN509" s="171"/>
      <c r="AO509" s="171"/>
    </row>
    <row r="510" spans="1:41" ht="14.25" hidden="1" customHeight="1">
      <c r="A510" s="171"/>
      <c r="B510" s="171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</row>
    <row r="511" spans="1:41" ht="14.25" hidden="1" customHeight="1">
      <c r="A511" s="171"/>
      <c r="B511" s="171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</row>
    <row r="512" spans="1:41" ht="14.25" hidden="1" customHeight="1">
      <c r="A512" s="171"/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</row>
    <row r="513" spans="1:41" ht="14.25" hidden="1" customHeight="1">
      <c r="A513" s="171"/>
      <c r="B513" s="171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</row>
    <row r="514" spans="1:41" ht="14.25" hidden="1" customHeight="1">
      <c r="A514" s="171"/>
      <c r="B514" s="171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</row>
    <row r="515" spans="1:41" ht="14.25" hidden="1" customHeight="1">
      <c r="A515" s="171"/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</row>
    <row r="516" spans="1:41" ht="14.25" hidden="1" customHeight="1">
      <c r="A516" s="171"/>
      <c r="B516" s="171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</row>
    <row r="517" spans="1:41" ht="14.25" hidden="1" customHeight="1">
      <c r="A517" s="171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</row>
    <row r="518" spans="1:41" ht="14.25" hidden="1" customHeight="1">
      <c r="A518" s="171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</row>
    <row r="519" spans="1:41" ht="14.25" hidden="1" customHeight="1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</row>
    <row r="520" spans="1:41" ht="14.25" hidden="1" customHeight="1">
      <c r="A520" s="171"/>
      <c r="B520" s="171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</row>
    <row r="521" spans="1:41" ht="14.25" hidden="1" customHeight="1">
      <c r="A521" s="171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</row>
    <row r="522" spans="1:41" ht="14.25" hidden="1" customHeight="1">
      <c r="A522" s="171"/>
      <c r="B522" s="171"/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</row>
    <row r="523" spans="1:41" ht="14.25" hidden="1" customHeight="1">
      <c r="A523" s="171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</row>
    <row r="524" spans="1:41" ht="14.25" hidden="1" customHeight="1">
      <c r="A524" s="171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</row>
    <row r="525" spans="1:41" ht="14.25" hidden="1" customHeight="1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</row>
    <row r="526" spans="1:41" ht="14.25" hidden="1" customHeight="1">
      <c r="A526" s="171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  <c r="AK526" s="171"/>
      <c r="AL526" s="171"/>
      <c r="AM526" s="171"/>
      <c r="AN526" s="171"/>
      <c r="AO526" s="171"/>
    </row>
    <row r="527" spans="1:41" ht="14.25" hidden="1" customHeight="1">
      <c r="A527" s="171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  <c r="AK527" s="171"/>
      <c r="AL527" s="171"/>
      <c r="AM527" s="171"/>
      <c r="AN527" s="171"/>
      <c r="AO527" s="171"/>
    </row>
    <row r="528" spans="1:41" ht="14.25" hidden="1" customHeight="1">
      <c r="A528" s="17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</row>
    <row r="529" spans="1:41" ht="14.25" hidden="1" customHeight="1">
      <c r="A529" s="17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  <c r="AK529" s="171"/>
      <c r="AL529" s="171"/>
      <c r="AM529" s="171"/>
      <c r="AN529" s="171"/>
      <c r="AO529" s="171"/>
    </row>
    <row r="530" spans="1:41" ht="14.25" hidden="1" customHeight="1">
      <c r="A530" s="17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  <c r="AK530" s="171"/>
      <c r="AL530" s="171"/>
      <c r="AM530" s="171"/>
      <c r="AN530" s="171"/>
      <c r="AO530" s="171"/>
    </row>
    <row r="531" spans="1:41" ht="14.25" hidden="1" customHeight="1">
      <c r="A531" s="17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</row>
    <row r="532" spans="1:41" ht="14.25" hidden="1" customHeight="1">
      <c r="A532" s="17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  <c r="AK532" s="171"/>
      <c r="AL532" s="171"/>
      <c r="AM532" s="171"/>
      <c r="AN532" s="171"/>
      <c r="AO532" s="171"/>
    </row>
    <row r="533" spans="1:41" ht="14.25" hidden="1" customHeight="1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  <c r="AK533" s="171"/>
      <c r="AL533" s="171"/>
      <c r="AM533" s="171"/>
      <c r="AN533" s="171"/>
      <c r="AO533" s="171"/>
    </row>
    <row r="534" spans="1:41" ht="14.25" hidden="1" customHeight="1">
      <c r="A534" s="17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</row>
    <row r="535" spans="1:41" ht="14.25" hidden="1" customHeight="1">
      <c r="A535" s="17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  <c r="AK535" s="171"/>
      <c r="AL535" s="171"/>
      <c r="AM535" s="171"/>
      <c r="AN535" s="171"/>
      <c r="AO535" s="171"/>
    </row>
    <row r="536" spans="1:41" ht="14.25" hidden="1" customHeight="1">
      <c r="A536" s="17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</row>
    <row r="537" spans="1:41" ht="14.25" hidden="1" customHeight="1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  <c r="AK537" s="171"/>
      <c r="AL537" s="171"/>
      <c r="AM537" s="171"/>
      <c r="AN537" s="171"/>
      <c r="AO537" s="171"/>
    </row>
    <row r="538" spans="1:41" ht="14.25" hidden="1" customHeight="1">
      <c r="A538" s="17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  <c r="AK538" s="171"/>
      <c r="AL538" s="171"/>
      <c r="AM538" s="171"/>
      <c r="AN538" s="171"/>
      <c r="AO538" s="171"/>
    </row>
    <row r="539" spans="1:41" ht="14.25" hidden="1" customHeight="1">
      <c r="A539" s="17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  <c r="AK539" s="171"/>
      <c r="AL539" s="171"/>
      <c r="AM539" s="171"/>
      <c r="AN539" s="171"/>
      <c r="AO539" s="171"/>
    </row>
    <row r="540" spans="1:41" ht="14.25" hidden="1" customHeight="1">
      <c r="A540" s="17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  <c r="AK540" s="171"/>
      <c r="AL540" s="171"/>
      <c r="AM540" s="171"/>
      <c r="AN540" s="171"/>
      <c r="AO540" s="171"/>
    </row>
    <row r="541" spans="1:41" ht="14.25" hidden="1" customHeight="1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  <c r="AK541" s="171"/>
      <c r="AL541" s="171"/>
      <c r="AM541" s="171"/>
      <c r="AN541" s="171"/>
      <c r="AO541" s="171"/>
    </row>
    <row r="542" spans="1:41" ht="14.25" hidden="1" customHeight="1">
      <c r="A542" s="17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  <c r="AK542" s="171"/>
      <c r="AL542" s="171"/>
      <c r="AM542" s="171"/>
      <c r="AN542" s="171"/>
      <c r="AO542" s="171"/>
    </row>
    <row r="543" spans="1:41" ht="14.25" hidden="1" customHeight="1">
      <c r="A543" s="17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  <c r="AK543" s="171"/>
      <c r="AL543" s="171"/>
      <c r="AM543" s="171"/>
      <c r="AN543" s="171"/>
      <c r="AO543" s="171"/>
    </row>
    <row r="544" spans="1:41" ht="14.25" hidden="1" customHeight="1">
      <c r="A544" s="17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  <c r="AK544" s="171"/>
      <c r="AL544" s="171"/>
      <c r="AM544" s="171"/>
      <c r="AN544" s="171"/>
      <c r="AO544" s="171"/>
    </row>
    <row r="545" spans="1:41" ht="14.25" hidden="1" customHeight="1">
      <c r="A545" s="17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  <c r="AK545" s="171"/>
      <c r="AL545" s="171"/>
      <c r="AM545" s="171"/>
      <c r="AN545" s="171"/>
      <c r="AO545" s="171"/>
    </row>
    <row r="546" spans="1:41" ht="14.25" hidden="1" customHeight="1">
      <c r="A546" s="17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  <c r="AK546" s="171"/>
      <c r="AL546" s="171"/>
      <c r="AM546" s="171"/>
      <c r="AN546" s="171"/>
      <c r="AO546" s="171"/>
    </row>
    <row r="547" spans="1:41" ht="14.25" hidden="1" customHeight="1">
      <c r="A547" s="17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  <c r="AK547" s="171"/>
      <c r="AL547" s="171"/>
      <c r="AM547" s="171"/>
      <c r="AN547" s="171"/>
      <c r="AO547" s="171"/>
    </row>
    <row r="548" spans="1:41" ht="14.25" hidden="1" customHeight="1">
      <c r="A548" s="171"/>
      <c r="B548" s="171"/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  <c r="AK548" s="171"/>
      <c r="AL548" s="171"/>
      <c r="AM548" s="171"/>
      <c r="AN548" s="171"/>
      <c r="AO548" s="171"/>
    </row>
    <row r="549" spans="1:41" ht="14.25" hidden="1" customHeight="1">
      <c r="A549" s="171"/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  <c r="AK549" s="171"/>
      <c r="AL549" s="171"/>
      <c r="AM549" s="171"/>
      <c r="AN549" s="171"/>
      <c r="AO549" s="171"/>
    </row>
    <row r="550" spans="1:41" ht="14.25" hidden="1" customHeight="1">
      <c r="A550" s="171"/>
      <c r="B550" s="171"/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  <c r="AK550" s="171"/>
      <c r="AL550" s="171"/>
      <c r="AM550" s="171"/>
      <c r="AN550" s="171"/>
      <c r="AO550" s="171"/>
    </row>
    <row r="551" spans="1:41" ht="14.25" hidden="1" customHeight="1">
      <c r="A551" s="171"/>
      <c r="B551" s="171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  <c r="AK551" s="171"/>
      <c r="AL551" s="171"/>
      <c r="AM551" s="171"/>
      <c r="AN551" s="171"/>
      <c r="AO551" s="171"/>
    </row>
    <row r="552" spans="1:41" ht="14.25" hidden="1" customHeight="1">
      <c r="A552" s="171"/>
      <c r="B552" s="171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  <c r="AK552" s="171"/>
      <c r="AL552" s="171"/>
      <c r="AM552" s="171"/>
      <c r="AN552" s="171"/>
      <c r="AO552" s="171"/>
    </row>
    <row r="553" spans="1:41" ht="14.25" hidden="1" customHeight="1">
      <c r="A553" s="171"/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  <c r="AK553" s="171"/>
      <c r="AL553" s="171"/>
      <c r="AM553" s="171"/>
      <c r="AN553" s="171"/>
      <c r="AO553" s="171"/>
    </row>
    <row r="554" spans="1:41" ht="14.25" hidden="1" customHeight="1">
      <c r="A554" s="171"/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</row>
    <row r="555" spans="1:41" ht="14.25" hidden="1" customHeight="1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  <c r="AK555" s="171"/>
      <c r="AL555" s="171"/>
      <c r="AM555" s="171"/>
      <c r="AN555" s="171"/>
      <c r="AO555" s="171"/>
    </row>
    <row r="556" spans="1:41" ht="14.25" hidden="1" customHeight="1">
      <c r="A556" s="171"/>
      <c r="B556" s="171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  <c r="AK556" s="171"/>
      <c r="AL556" s="171"/>
      <c r="AM556" s="171"/>
      <c r="AN556" s="171"/>
      <c r="AO556" s="171"/>
    </row>
    <row r="557" spans="1:41" ht="14.25" hidden="1" customHeight="1">
      <c r="A557" s="171"/>
      <c r="B557" s="171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  <c r="AK557" s="171"/>
      <c r="AL557" s="171"/>
      <c r="AM557" s="171"/>
      <c r="AN557" s="171"/>
      <c r="AO557" s="171"/>
    </row>
    <row r="558" spans="1:41" ht="14.25" hidden="1" customHeight="1">
      <c r="A558" s="171"/>
      <c r="B558" s="171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  <c r="AK558" s="171"/>
      <c r="AL558" s="171"/>
      <c r="AM558" s="171"/>
      <c r="AN558" s="171"/>
      <c r="AO558" s="171"/>
    </row>
    <row r="559" spans="1:41" ht="14.25" hidden="1" customHeight="1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</row>
    <row r="560" spans="1:41" ht="14.25" hidden="1" customHeight="1">
      <c r="A560" s="171"/>
      <c r="B560" s="171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</row>
    <row r="561" spans="1:41" ht="14.25" hidden="1" customHeight="1">
      <c r="A561" s="171"/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</row>
    <row r="562" spans="1:41" ht="14.25" hidden="1" customHeight="1">
      <c r="A562" s="171"/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</row>
    <row r="563" spans="1:41" ht="14.25" hidden="1" customHeight="1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</row>
    <row r="564" spans="1:41" ht="14.25" hidden="1" customHeight="1">
      <c r="A564" s="171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</row>
    <row r="565" spans="1:41" ht="14.25" hidden="1" customHeight="1">
      <c r="A565" s="171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</row>
    <row r="566" spans="1:41" ht="14.25" hidden="1" customHeight="1">
      <c r="A566" s="171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</row>
    <row r="567" spans="1:41" ht="14.25" hidden="1" customHeight="1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</row>
    <row r="568" spans="1:41" ht="14.25" hidden="1" customHeight="1">
      <c r="A568" s="171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</row>
    <row r="569" spans="1:41" ht="14.25" hidden="1" customHeight="1">
      <c r="A569" s="171"/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</row>
    <row r="570" spans="1:41" ht="14.25" hidden="1" customHeight="1">
      <c r="A570" s="171"/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</row>
    <row r="571" spans="1:41" ht="14.25" hidden="1" customHeight="1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</row>
    <row r="572" spans="1:41" ht="14.25" hidden="1" customHeight="1">
      <c r="A572" s="171"/>
      <c r="B572" s="171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</row>
    <row r="573" spans="1:41" ht="14.25" hidden="1" customHeight="1">
      <c r="A573" s="171"/>
      <c r="B573" s="171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</row>
    <row r="574" spans="1:41" ht="14.25" hidden="1" customHeight="1">
      <c r="A574" s="171"/>
      <c r="B574" s="171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  <c r="AK574" s="171"/>
      <c r="AL574" s="171"/>
      <c r="AM574" s="171"/>
      <c r="AN574" s="171"/>
      <c r="AO574" s="171"/>
    </row>
    <row r="575" spans="1:41" ht="14.25" hidden="1" customHeight="1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  <c r="AK575" s="171"/>
      <c r="AL575" s="171"/>
      <c r="AM575" s="171"/>
      <c r="AN575" s="171"/>
      <c r="AO575" s="171"/>
    </row>
    <row r="576" spans="1:41" ht="14.25" hidden="1" customHeight="1">
      <c r="A576" s="171"/>
      <c r="B576" s="171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  <c r="AK576" s="171"/>
      <c r="AL576" s="171"/>
      <c r="AM576" s="171"/>
      <c r="AN576" s="171"/>
      <c r="AO576" s="171"/>
    </row>
    <row r="577" spans="1:41" ht="14.25" hidden="1" customHeight="1">
      <c r="A577" s="171"/>
      <c r="B577" s="171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  <c r="AK577" s="171"/>
      <c r="AL577" s="171"/>
      <c r="AM577" s="171"/>
      <c r="AN577" s="171"/>
      <c r="AO577" s="171"/>
    </row>
    <row r="578" spans="1:41" ht="14.25" hidden="1" customHeight="1">
      <c r="A578" s="171"/>
      <c r="B578" s="171"/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  <c r="AK578" s="171"/>
      <c r="AL578" s="171"/>
      <c r="AM578" s="171"/>
      <c r="AN578" s="171"/>
      <c r="AO578" s="171"/>
    </row>
    <row r="579" spans="1:41" ht="14.25" hidden="1" customHeight="1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  <c r="AK579" s="171"/>
      <c r="AL579" s="171"/>
      <c r="AM579" s="171"/>
      <c r="AN579" s="171"/>
      <c r="AO579" s="171"/>
    </row>
    <row r="580" spans="1:41" ht="14.25" hidden="1" customHeight="1">
      <c r="A580" s="171"/>
      <c r="B580" s="171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  <c r="AK580" s="171"/>
      <c r="AL580" s="171"/>
      <c r="AM580" s="171"/>
      <c r="AN580" s="171"/>
      <c r="AO580" s="171"/>
    </row>
    <row r="581" spans="1:41" ht="14.25" hidden="1" customHeight="1">
      <c r="A581" s="171"/>
      <c r="B581" s="171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  <c r="AK581" s="171"/>
      <c r="AL581" s="171"/>
      <c r="AM581" s="171"/>
      <c r="AN581" s="171"/>
      <c r="AO581" s="171"/>
    </row>
    <row r="582" spans="1:41" ht="14.25" hidden="1" customHeight="1">
      <c r="A582" s="171"/>
      <c r="B582" s="171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  <c r="AK582" s="171"/>
      <c r="AL582" s="171"/>
      <c r="AM582" s="171"/>
      <c r="AN582" s="171"/>
      <c r="AO582" s="171"/>
    </row>
    <row r="583" spans="1:41" ht="14.25" hidden="1" customHeight="1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  <c r="AK583" s="171"/>
      <c r="AL583" s="171"/>
      <c r="AM583" s="171"/>
      <c r="AN583" s="171"/>
      <c r="AO583" s="171"/>
    </row>
    <row r="584" spans="1:41" ht="14.25" hidden="1" customHeight="1">
      <c r="A584" s="171"/>
      <c r="B584" s="171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  <c r="AK584" s="171"/>
      <c r="AL584" s="171"/>
      <c r="AM584" s="171"/>
      <c r="AN584" s="171"/>
      <c r="AO584" s="171"/>
    </row>
    <row r="585" spans="1:41" ht="14.25" hidden="1" customHeight="1">
      <c r="A585" s="171"/>
      <c r="B585" s="171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  <c r="AK585" s="171"/>
      <c r="AL585" s="171"/>
      <c r="AM585" s="171"/>
      <c r="AN585" s="171"/>
      <c r="AO585" s="171"/>
    </row>
    <row r="586" spans="1:41" ht="14.25" hidden="1" customHeight="1">
      <c r="A586" s="171"/>
      <c r="B586" s="171"/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  <c r="AK586" s="171"/>
      <c r="AL586" s="171"/>
      <c r="AM586" s="171"/>
      <c r="AN586" s="171"/>
      <c r="AO586" s="171"/>
    </row>
    <row r="587" spans="1:41" ht="14.25" hidden="1" customHeight="1">
      <c r="A587" s="171"/>
      <c r="B587" s="171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  <c r="AK587" s="171"/>
      <c r="AL587" s="171"/>
      <c r="AM587" s="171"/>
      <c r="AN587" s="171"/>
      <c r="AO587" s="171"/>
    </row>
    <row r="588" spans="1:41" ht="14.25" hidden="1" customHeight="1">
      <c r="A588" s="171"/>
      <c r="B588" s="171"/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  <c r="AK588" s="171"/>
      <c r="AL588" s="171"/>
      <c r="AM588" s="171"/>
      <c r="AN588" s="171"/>
      <c r="AO588" s="171"/>
    </row>
    <row r="589" spans="1:41" ht="14.25" hidden="1" customHeight="1">
      <c r="A589" s="171"/>
      <c r="B589" s="171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  <c r="AK589" s="171"/>
      <c r="AL589" s="171"/>
      <c r="AM589" s="171"/>
      <c r="AN589" s="171"/>
      <c r="AO589" s="171"/>
    </row>
    <row r="590" spans="1:41" ht="14.25" hidden="1" customHeight="1">
      <c r="A590" s="171"/>
      <c r="B590" s="171"/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  <c r="AK590" s="171"/>
      <c r="AL590" s="171"/>
      <c r="AM590" s="171"/>
      <c r="AN590" s="171"/>
      <c r="AO590" s="171"/>
    </row>
    <row r="591" spans="1:41" ht="14.25" hidden="1" customHeight="1">
      <c r="A591" s="171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  <c r="AK591" s="171"/>
      <c r="AL591" s="171"/>
      <c r="AM591" s="171"/>
      <c r="AN591" s="171"/>
      <c r="AO591" s="171"/>
    </row>
    <row r="592" spans="1:41" ht="14.25" hidden="1" customHeight="1">
      <c r="A592" s="171"/>
      <c r="B592" s="171"/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  <c r="AK592" s="171"/>
      <c r="AL592" s="171"/>
      <c r="AM592" s="171"/>
      <c r="AN592" s="171"/>
      <c r="AO592" s="171"/>
    </row>
    <row r="593" spans="1:41" ht="14.25" hidden="1" customHeight="1">
      <c r="A593" s="171"/>
      <c r="B593" s="171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  <c r="AK593" s="171"/>
      <c r="AL593" s="171"/>
      <c r="AM593" s="171"/>
      <c r="AN593" s="171"/>
      <c r="AO593" s="171"/>
    </row>
    <row r="594" spans="1:41" ht="14.25" hidden="1" customHeight="1">
      <c r="A594" s="171"/>
      <c r="B594" s="171"/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  <c r="AK594" s="171"/>
      <c r="AL594" s="171"/>
      <c r="AM594" s="171"/>
      <c r="AN594" s="171"/>
      <c r="AO594" s="171"/>
    </row>
    <row r="595" spans="1:41" ht="14.25" hidden="1" customHeight="1">
      <c r="A595" s="171"/>
      <c r="B595" s="171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  <c r="AK595" s="171"/>
      <c r="AL595" s="171"/>
      <c r="AM595" s="171"/>
      <c r="AN595" s="171"/>
      <c r="AO595" s="171"/>
    </row>
    <row r="596" spans="1:41" ht="14.25" hidden="1" customHeight="1">
      <c r="A596" s="171"/>
      <c r="B596" s="171"/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  <c r="AK596" s="171"/>
      <c r="AL596" s="171"/>
      <c r="AM596" s="171"/>
      <c r="AN596" s="171"/>
      <c r="AO596" s="171"/>
    </row>
    <row r="597" spans="1:41" ht="14.25" hidden="1" customHeight="1">
      <c r="A597" s="17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  <c r="AK597" s="171"/>
      <c r="AL597" s="171"/>
      <c r="AM597" s="171"/>
      <c r="AN597" s="171"/>
      <c r="AO597" s="171"/>
    </row>
    <row r="598" spans="1:41" ht="14.25" hidden="1" customHeight="1">
      <c r="A598" s="171"/>
      <c r="B598" s="171"/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  <c r="AK598" s="171"/>
      <c r="AL598" s="171"/>
      <c r="AM598" s="171"/>
      <c r="AN598" s="171"/>
      <c r="AO598" s="171"/>
    </row>
    <row r="599" spans="1:41" ht="14.25" hidden="1" customHeight="1">
      <c r="A599" s="171"/>
      <c r="B599" s="171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  <c r="AK599" s="171"/>
      <c r="AL599" s="171"/>
      <c r="AM599" s="171"/>
      <c r="AN599" s="171"/>
      <c r="AO599" s="171"/>
    </row>
    <row r="600" spans="1:41" ht="14.25" hidden="1" customHeight="1">
      <c r="A600" s="171"/>
      <c r="B600" s="171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  <c r="AK600" s="171"/>
      <c r="AL600" s="171"/>
      <c r="AM600" s="171"/>
      <c r="AN600" s="171"/>
      <c r="AO600" s="171"/>
    </row>
    <row r="601" spans="1:41" ht="14.25" hidden="1" customHeight="1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  <c r="AK601" s="171"/>
      <c r="AL601" s="171"/>
      <c r="AM601" s="171"/>
      <c r="AN601" s="171"/>
      <c r="AO601" s="171"/>
    </row>
    <row r="602" spans="1:41" ht="14.25" hidden="1" customHeight="1">
      <c r="A602" s="171"/>
      <c r="B602" s="171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  <c r="AK602" s="171"/>
      <c r="AL602" s="171"/>
      <c r="AM602" s="171"/>
      <c r="AN602" s="171"/>
      <c r="AO602" s="171"/>
    </row>
    <row r="603" spans="1:41" ht="14.25" hidden="1" customHeight="1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  <c r="AK603" s="171"/>
      <c r="AL603" s="171"/>
      <c r="AM603" s="171"/>
      <c r="AN603" s="171"/>
      <c r="AO603" s="171"/>
    </row>
    <row r="604" spans="1:41" ht="14.25" hidden="1" customHeight="1">
      <c r="A604" s="171"/>
      <c r="B604" s="171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  <c r="AK604" s="171"/>
      <c r="AL604" s="171"/>
      <c r="AM604" s="171"/>
      <c r="AN604" s="171"/>
      <c r="AO604" s="171"/>
    </row>
    <row r="605" spans="1:41" ht="14.25" hidden="1" customHeight="1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  <c r="AK605" s="171"/>
      <c r="AL605" s="171"/>
      <c r="AM605" s="171"/>
      <c r="AN605" s="171"/>
      <c r="AO605" s="171"/>
    </row>
    <row r="606" spans="1:41" ht="14.25" hidden="1" customHeight="1">
      <c r="A606" s="171"/>
      <c r="B606" s="171"/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  <c r="AK606" s="171"/>
      <c r="AL606" s="171"/>
      <c r="AM606" s="171"/>
      <c r="AN606" s="171"/>
      <c r="AO606" s="171"/>
    </row>
    <row r="607" spans="1:41" ht="14.25" hidden="1" customHeight="1">
      <c r="A607" s="171"/>
      <c r="B607" s="171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  <c r="AK607" s="171"/>
      <c r="AL607" s="171"/>
      <c r="AM607" s="171"/>
      <c r="AN607" s="171"/>
      <c r="AO607" s="171"/>
    </row>
    <row r="608" spans="1:41" ht="14.25" hidden="1" customHeight="1">
      <c r="A608" s="171"/>
      <c r="B608" s="171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  <c r="AK608" s="171"/>
      <c r="AL608" s="171"/>
      <c r="AM608" s="171"/>
      <c r="AN608" s="171"/>
      <c r="AO608" s="171"/>
    </row>
    <row r="609" spans="1:41" ht="14.25" hidden="1" customHeight="1">
      <c r="A609" s="171"/>
      <c r="B609" s="171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  <c r="AK609" s="171"/>
      <c r="AL609" s="171"/>
      <c r="AM609" s="171"/>
      <c r="AN609" s="171"/>
      <c r="AO609" s="171"/>
    </row>
    <row r="610" spans="1:41" ht="14.25" hidden="1" customHeight="1">
      <c r="A610" s="171"/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  <c r="AK610" s="171"/>
      <c r="AL610" s="171"/>
      <c r="AM610" s="171"/>
      <c r="AN610" s="171"/>
      <c r="AO610" s="171"/>
    </row>
    <row r="611" spans="1:41" ht="14.25" hidden="1" customHeight="1">
      <c r="A611" s="171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  <c r="AK611" s="171"/>
      <c r="AL611" s="171"/>
      <c r="AM611" s="171"/>
      <c r="AN611" s="171"/>
      <c r="AO611" s="171"/>
    </row>
    <row r="612" spans="1:41" ht="14.25" hidden="1" customHeight="1">
      <c r="A612" s="171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  <c r="AK612" s="171"/>
      <c r="AL612" s="171"/>
      <c r="AM612" s="171"/>
      <c r="AN612" s="171"/>
      <c r="AO612" s="171"/>
    </row>
    <row r="613" spans="1:41" ht="14.25" hidden="1" customHeight="1">
      <c r="A613" s="171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  <c r="AK613" s="171"/>
      <c r="AL613" s="171"/>
      <c r="AM613" s="171"/>
      <c r="AN613" s="171"/>
      <c r="AO613" s="171"/>
    </row>
    <row r="614" spans="1:41" ht="14.25" hidden="1" customHeight="1">
      <c r="A614" s="171"/>
      <c r="B614" s="171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  <c r="AK614" s="171"/>
      <c r="AL614" s="171"/>
      <c r="AM614" s="171"/>
      <c r="AN614" s="171"/>
      <c r="AO614" s="171"/>
    </row>
    <row r="615" spans="1:41" ht="14.25" hidden="1" customHeight="1">
      <c r="A615" s="171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  <c r="AK615" s="171"/>
      <c r="AL615" s="171"/>
      <c r="AM615" s="171"/>
      <c r="AN615" s="171"/>
      <c r="AO615" s="171"/>
    </row>
    <row r="616" spans="1:41" ht="14.25" hidden="1" customHeight="1">
      <c r="A616" s="171"/>
      <c r="B616" s="171"/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  <c r="AK616" s="171"/>
      <c r="AL616" s="171"/>
      <c r="AM616" s="171"/>
      <c r="AN616" s="171"/>
      <c r="AO616" s="171"/>
    </row>
    <row r="617" spans="1:41" ht="14.25" hidden="1" customHeight="1">
      <c r="A617" s="171"/>
      <c r="B617" s="171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  <c r="AK617" s="171"/>
      <c r="AL617" s="171"/>
      <c r="AM617" s="171"/>
      <c r="AN617" s="171"/>
      <c r="AO617" s="171"/>
    </row>
    <row r="618" spans="1:41" ht="14.25" hidden="1" customHeight="1">
      <c r="A618" s="171"/>
      <c r="B618" s="171"/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  <c r="AK618" s="171"/>
      <c r="AL618" s="171"/>
      <c r="AM618" s="171"/>
      <c r="AN618" s="171"/>
      <c r="AO618" s="171"/>
    </row>
    <row r="619" spans="1:41" ht="14.25" hidden="1" customHeight="1">
      <c r="A619" s="171"/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  <c r="AK619" s="171"/>
      <c r="AL619" s="171"/>
      <c r="AM619" s="171"/>
      <c r="AN619" s="171"/>
      <c r="AO619" s="171"/>
    </row>
    <row r="620" spans="1:41" ht="14.25" hidden="1" customHeight="1">
      <c r="A620" s="171"/>
      <c r="B620" s="171"/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  <c r="AK620" s="171"/>
      <c r="AL620" s="171"/>
      <c r="AM620" s="171"/>
      <c r="AN620" s="171"/>
      <c r="AO620" s="171"/>
    </row>
    <row r="621" spans="1:41" ht="14.25" hidden="1" customHeight="1">
      <c r="A621" s="171"/>
      <c r="B621" s="171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  <c r="AK621" s="171"/>
      <c r="AL621" s="171"/>
      <c r="AM621" s="171"/>
      <c r="AN621" s="171"/>
      <c r="AO621" s="171"/>
    </row>
    <row r="622" spans="1:41" ht="14.25" hidden="1" customHeight="1">
      <c r="A622" s="171"/>
      <c r="B622" s="171"/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  <c r="AK622" s="171"/>
      <c r="AL622" s="171"/>
      <c r="AM622" s="171"/>
      <c r="AN622" s="171"/>
      <c r="AO622" s="171"/>
    </row>
    <row r="623" spans="1:41" ht="14.25" hidden="1" customHeight="1">
      <c r="A623" s="171"/>
      <c r="B623" s="171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  <c r="AK623" s="171"/>
      <c r="AL623" s="171"/>
      <c r="AM623" s="171"/>
      <c r="AN623" s="171"/>
      <c r="AO623" s="171"/>
    </row>
    <row r="624" spans="1:41" ht="14.25" hidden="1" customHeight="1">
      <c r="A624" s="171"/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  <c r="AK624" s="171"/>
      <c r="AL624" s="171"/>
      <c r="AM624" s="171"/>
      <c r="AN624" s="171"/>
      <c r="AO624" s="171"/>
    </row>
    <row r="625" spans="1:41" ht="14.25" hidden="1" customHeight="1">
      <c r="A625" s="171"/>
      <c r="B625" s="171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  <c r="AK625" s="171"/>
      <c r="AL625" s="171"/>
      <c r="AM625" s="171"/>
      <c r="AN625" s="171"/>
      <c r="AO625" s="171"/>
    </row>
    <row r="626" spans="1:41" ht="14.25" hidden="1" customHeight="1">
      <c r="A626" s="171"/>
      <c r="B626" s="171"/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  <c r="AK626" s="171"/>
      <c r="AL626" s="171"/>
      <c r="AM626" s="171"/>
      <c r="AN626" s="171"/>
      <c r="AO626" s="171"/>
    </row>
    <row r="627" spans="1:41" ht="14.25" hidden="1" customHeight="1">
      <c r="A627" s="171"/>
      <c r="B627" s="171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  <c r="AK627" s="171"/>
      <c r="AL627" s="171"/>
      <c r="AM627" s="171"/>
      <c r="AN627" s="171"/>
      <c r="AO627" s="171"/>
    </row>
    <row r="628" spans="1:41" ht="14.25" hidden="1" customHeight="1">
      <c r="A628" s="171"/>
      <c r="B628" s="171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</row>
    <row r="629" spans="1:41" ht="14.25" hidden="1" customHeight="1">
      <c r="A629" s="171"/>
      <c r="B629" s="171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  <c r="AK629" s="171"/>
      <c r="AL629" s="171"/>
      <c r="AM629" s="171"/>
      <c r="AN629" s="171"/>
      <c r="AO629" s="171"/>
    </row>
    <row r="630" spans="1:41" ht="14.25" hidden="1" customHeight="1">
      <c r="A630" s="171"/>
      <c r="B630" s="171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  <c r="AK630" s="171"/>
      <c r="AL630" s="171"/>
      <c r="AM630" s="171"/>
      <c r="AN630" s="171"/>
      <c r="AO630" s="171"/>
    </row>
    <row r="631" spans="1:41" ht="14.25" hidden="1" customHeight="1">
      <c r="A631" s="171"/>
      <c r="B631" s="171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  <c r="AK631" s="171"/>
      <c r="AL631" s="171"/>
      <c r="AM631" s="171"/>
      <c r="AN631" s="171"/>
      <c r="AO631" s="171"/>
    </row>
    <row r="632" spans="1:41" ht="14.25" hidden="1" customHeight="1">
      <c r="A632" s="171"/>
      <c r="B632" s="171"/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  <c r="AK632" s="171"/>
      <c r="AL632" s="171"/>
      <c r="AM632" s="171"/>
      <c r="AN632" s="171"/>
      <c r="AO632" s="171"/>
    </row>
    <row r="633" spans="1:41" ht="14.25" hidden="1" customHeight="1">
      <c r="A633" s="171"/>
      <c r="B633" s="171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  <c r="AK633" s="171"/>
      <c r="AL633" s="171"/>
      <c r="AM633" s="171"/>
      <c r="AN633" s="171"/>
      <c r="AO633" s="171"/>
    </row>
    <row r="634" spans="1:41" ht="14.25" hidden="1" customHeight="1">
      <c r="A634" s="171"/>
      <c r="B634" s="171"/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  <c r="AK634" s="171"/>
      <c r="AL634" s="171"/>
      <c r="AM634" s="171"/>
      <c r="AN634" s="171"/>
      <c r="AO634" s="171"/>
    </row>
    <row r="635" spans="1:41" ht="14.25" hidden="1" customHeight="1">
      <c r="A635" s="171"/>
      <c r="B635" s="171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  <c r="AK635" s="171"/>
      <c r="AL635" s="171"/>
      <c r="AM635" s="171"/>
      <c r="AN635" s="171"/>
      <c r="AO635" s="171"/>
    </row>
    <row r="636" spans="1:41" ht="14.25" hidden="1" customHeight="1">
      <c r="A636" s="171"/>
      <c r="B636" s="171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  <c r="AK636" s="171"/>
      <c r="AL636" s="171"/>
      <c r="AM636" s="171"/>
      <c r="AN636" s="171"/>
      <c r="AO636" s="171"/>
    </row>
    <row r="637" spans="1:41" ht="14.25" hidden="1" customHeight="1">
      <c r="A637" s="171"/>
      <c r="B637" s="171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  <c r="AK637" s="171"/>
      <c r="AL637" s="171"/>
      <c r="AM637" s="171"/>
      <c r="AN637" s="171"/>
      <c r="AO637" s="171"/>
    </row>
    <row r="638" spans="1:41" ht="14.25" hidden="1" customHeight="1">
      <c r="A638" s="171"/>
      <c r="B638" s="171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  <c r="AK638" s="171"/>
      <c r="AL638" s="171"/>
      <c r="AM638" s="171"/>
      <c r="AN638" s="171"/>
      <c r="AO638" s="171"/>
    </row>
    <row r="639" spans="1:41" ht="14.25" hidden="1" customHeight="1">
      <c r="A639" s="171"/>
      <c r="B639" s="171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  <c r="AK639" s="171"/>
      <c r="AL639" s="171"/>
      <c r="AM639" s="171"/>
      <c r="AN639" s="171"/>
      <c r="AO639" s="171"/>
    </row>
    <row r="640" spans="1:41" ht="14.25" hidden="1" customHeight="1">
      <c r="A640" s="171"/>
      <c r="B640" s="171"/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  <c r="AK640" s="171"/>
      <c r="AL640" s="171"/>
      <c r="AM640" s="171"/>
      <c r="AN640" s="171"/>
      <c r="AO640" s="171"/>
    </row>
    <row r="641" spans="1:41" ht="14.25" hidden="1" customHeight="1">
      <c r="A641" s="171"/>
      <c r="B641" s="171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  <c r="AK641" s="171"/>
      <c r="AL641" s="171"/>
      <c r="AM641" s="171"/>
      <c r="AN641" s="171"/>
      <c r="AO641" s="171"/>
    </row>
    <row r="642" spans="1:41" ht="14.25" hidden="1" customHeight="1">
      <c r="A642" s="171"/>
      <c r="B642" s="171"/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  <c r="AK642" s="171"/>
      <c r="AL642" s="171"/>
      <c r="AM642" s="171"/>
      <c r="AN642" s="171"/>
      <c r="AO642" s="171"/>
    </row>
    <row r="643" spans="1:41" ht="14.25" hidden="1" customHeight="1">
      <c r="A643" s="171"/>
      <c r="B643" s="171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  <c r="AK643" s="171"/>
      <c r="AL643" s="171"/>
      <c r="AM643" s="171"/>
      <c r="AN643" s="171"/>
      <c r="AO643" s="171"/>
    </row>
    <row r="644" spans="1:41" ht="14.25" hidden="1" customHeight="1">
      <c r="A644" s="171"/>
      <c r="B644" s="171"/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</row>
    <row r="645" spans="1:41" ht="14.25" hidden="1" customHeight="1">
      <c r="A645" s="171"/>
      <c r="B645" s="171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  <c r="AK645" s="171"/>
      <c r="AL645" s="171"/>
      <c r="AM645" s="171"/>
      <c r="AN645" s="171"/>
      <c r="AO645" s="171"/>
    </row>
    <row r="646" spans="1:41" ht="14.25" hidden="1" customHeight="1">
      <c r="A646" s="171"/>
      <c r="B646" s="171"/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  <c r="AK646" s="171"/>
      <c r="AL646" s="171"/>
      <c r="AM646" s="171"/>
      <c r="AN646" s="171"/>
      <c r="AO646" s="171"/>
    </row>
    <row r="647" spans="1:41" ht="14.25" hidden="1" customHeight="1">
      <c r="A647" s="171"/>
      <c r="B647" s="171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  <c r="AK647" s="171"/>
      <c r="AL647" s="171"/>
      <c r="AM647" s="171"/>
      <c r="AN647" s="171"/>
      <c r="AO647" s="171"/>
    </row>
    <row r="648" spans="1:41" ht="14.25" hidden="1" customHeight="1">
      <c r="A648" s="171"/>
      <c r="B648" s="171"/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/>
      <c r="AM648" s="171"/>
      <c r="AN648" s="171"/>
      <c r="AO648" s="171"/>
    </row>
    <row r="649" spans="1:41" ht="14.25" hidden="1" customHeight="1">
      <c r="A649" s="171"/>
      <c r="B649" s="171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  <c r="AK649" s="171"/>
      <c r="AL649" s="171"/>
      <c r="AM649" s="171"/>
      <c r="AN649" s="171"/>
      <c r="AO649" s="171"/>
    </row>
    <row r="650" spans="1:41" ht="14.25" hidden="1" customHeight="1">
      <c r="A650" s="171"/>
      <c r="B650" s="171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</row>
    <row r="651" spans="1:41" ht="14.25" hidden="1" customHeight="1">
      <c r="A651" s="171"/>
      <c r="B651" s="171"/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  <c r="AK651" s="171"/>
      <c r="AL651" s="171"/>
      <c r="AM651" s="171"/>
      <c r="AN651" s="171"/>
      <c r="AO651" s="171"/>
    </row>
    <row r="652" spans="1:41" ht="14.25" hidden="1" customHeight="1">
      <c r="A652" s="171"/>
      <c r="B652" s="171"/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  <c r="AK652" s="171"/>
      <c r="AL652" s="171"/>
      <c r="AM652" s="171"/>
      <c r="AN652" s="171"/>
      <c r="AO652" s="171"/>
    </row>
    <row r="653" spans="1:41" ht="14.25" hidden="1" customHeight="1">
      <c r="A653" s="171"/>
      <c r="B653" s="171"/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</row>
    <row r="654" spans="1:41" ht="14.25" hidden="1" customHeight="1">
      <c r="A654" s="171"/>
      <c r="B654" s="171"/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  <c r="AK654" s="171"/>
      <c r="AL654" s="171"/>
      <c r="AM654" s="171"/>
      <c r="AN654" s="171"/>
      <c r="AO654" s="171"/>
    </row>
    <row r="655" spans="1:41" ht="14.25" hidden="1" customHeight="1">
      <c r="A655" s="171"/>
      <c r="B655" s="171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  <c r="AK655" s="171"/>
      <c r="AL655" s="171"/>
      <c r="AM655" s="171"/>
      <c r="AN655" s="171"/>
      <c r="AO655" s="171"/>
    </row>
    <row r="656" spans="1:41" ht="14.25" hidden="1" customHeight="1">
      <c r="A656" s="171"/>
      <c r="B656" s="171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  <c r="AK656" s="171"/>
      <c r="AL656" s="171"/>
      <c r="AM656" s="171"/>
      <c r="AN656" s="171"/>
      <c r="AO656" s="171"/>
    </row>
    <row r="657" spans="1:41" ht="14.25" hidden="1" customHeight="1">
      <c r="A657" s="171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  <c r="AK657" s="171"/>
      <c r="AL657" s="171"/>
      <c r="AM657" s="171"/>
      <c r="AN657" s="171"/>
      <c r="AO657" s="171"/>
    </row>
    <row r="658" spans="1:41" ht="14.25" hidden="1" customHeight="1">
      <c r="A658" s="171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  <c r="AK658" s="171"/>
      <c r="AL658" s="171"/>
      <c r="AM658" s="171"/>
      <c r="AN658" s="171"/>
      <c r="AO658" s="171"/>
    </row>
    <row r="659" spans="1:41" ht="14.25" hidden="1" customHeight="1">
      <c r="A659" s="171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  <c r="AK659" s="171"/>
      <c r="AL659" s="171"/>
      <c r="AM659" s="171"/>
      <c r="AN659" s="171"/>
      <c r="AO659" s="171"/>
    </row>
    <row r="660" spans="1:41" ht="14.25" hidden="1" customHeight="1">
      <c r="A660" s="171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  <c r="AK660" s="171"/>
      <c r="AL660" s="171"/>
      <c r="AM660" s="171"/>
      <c r="AN660" s="171"/>
      <c r="AO660" s="171"/>
    </row>
    <row r="661" spans="1:41" ht="14.25" hidden="1" customHeight="1">
      <c r="A661" s="171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  <c r="AK661" s="171"/>
      <c r="AL661" s="171"/>
      <c r="AM661" s="171"/>
      <c r="AN661" s="171"/>
      <c r="AO661" s="171"/>
    </row>
    <row r="662" spans="1:41" ht="14.25" hidden="1" customHeight="1">
      <c r="A662" s="171"/>
      <c r="B662" s="171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  <c r="AK662" s="171"/>
      <c r="AL662" s="171"/>
      <c r="AM662" s="171"/>
      <c r="AN662" s="171"/>
      <c r="AO662" s="171"/>
    </row>
    <row r="663" spans="1:41" ht="14.25" hidden="1" customHeight="1">
      <c r="A663" s="171"/>
      <c r="B663" s="171"/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</row>
    <row r="664" spans="1:41" ht="14.25" hidden="1" customHeight="1">
      <c r="A664" s="171"/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  <c r="AK664" s="171"/>
      <c r="AL664" s="171"/>
      <c r="AM664" s="171"/>
      <c r="AN664" s="171"/>
      <c r="AO664" s="171"/>
    </row>
    <row r="665" spans="1:41" ht="14.25" hidden="1" customHeight="1">
      <c r="A665" s="171"/>
      <c r="B665" s="171"/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  <c r="AK665" s="171"/>
      <c r="AL665" s="171"/>
      <c r="AM665" s="171"/>
      <c r="AN665" s="171"/>
      <c r="AO665" s="171"/>
    </row>
    <row r="666" spans="1:41" ht="14.25" hidden="1" customHeight="1">
      <c r="A666" s="171"/>
      <c r="B666" s="171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  <c r="AK666" s="171"/>
      <c r="AL666" s="171"/>
      <c r="AM666" s="171"/>
      <c r="AN666" s="171"/>
      <c r="AO666" s="171"/>
    </row>
    <row r="667" spans="1:41" ht="14.25" hidden="1" customHeight="1">
      <c r="A667" s="171"/>
      <c r="B667" s="171"/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  <c r="AK667" s="171"/>
      <c r="AL667" s="171"/>
      <c r="AM667" s="171"/>
      <c r="AN667" s="171"/>
      <c r="AO667" s="171"/>
    </row>
    <row r="668" spans="1:41" ht="14.25" hidden="1" customHeight="1">
      <c r="A668" s="171"/>
      <c r="B668" s="171"/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  <c r="AK668" s="171"/>
      <c r="AL668" s="171"/>
      <c r="AM668" s="171"/>
      <c r="AN668" s="171"/>
      <c r="AO668" s="171"/>
    </row>
    <row r="669" spans="1:41" ht="14.25" hidden="1" customHeight="1">
      <c r="A669" s="171"/>
      <c r="B669" s="171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  <c r="AK669" s="171"/>
      <c r="AL669" s="171"/>
      <c r="AM669" s="171"/>
      <c r="AN669" s="171"/>
      <c r="AO669" s="171"/>
    </row>
    <row r="670" spans="1:41" ht="14.25" hidden="1" customHeight="1">
      <c r="A670" s="171"/>
      <c r="B670" s="171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  <c r="AK670" s="171"/>
      <c r="AL670" s="171"/>
      <c r="AM670" s="171"/>
      <c r="AN670" s="171"/>
      <c r="AO670" s="171"/>
    </row>
    <row r="671" spans="1:41" ht="14.25" hidden="1" customHeight="1">
      <c r="A671" s="171"/>
      <c r="B671" s="171"/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  <c r="AK671" s="171"/>
      <c r="AL671" s="171"/>
      <c r="AM671" s="171"/>
      <c r="AN671" s="171"/>
      <c r="AO671" s="171"/>
    </row>
    <row r="672" spans="1:41" ht="14.25" hidden="1" customHeight="1">
      <c r="A672" s="171"/>
      <c r="B672" s="171"/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  <c r="AK672" s="171"/>
      <c r="AL672" s="171"/>
      <c r="AM672" s="171"/>
      <c r="AN672" s="171"/>
      <c r="AO672" s="171"/>
    </row>
    <row r="673" spans="1:41" ht="14.25" hidden="1" customHeight="1">
      <c r="A673" s="171"/>
      <c r="B673" s="171"/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  <c r="AK673" s="171"/>
      <c r="AL673" s="171"/>
      <c r="AM673" s="171"/>
      <c r="AN673" s="171"/>
      <c r="AO673" s="171"/>
    </row>
    <row r="674" spans="1:41" ht="14.25" hidden="1" customHeight="1">
      <c r="A674" s="171"/>
      <c r="B674" s="171"/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  <c r="AK674" s="171"/>
      <c r="AL674" s="171"/>
      <c r="AM674" s="171"/>
      <c r="AN674" s="171"/>
      <c r="AO674" s="171"/>
    </row>
    <row r="675" spans="1:41" ht="14.25" hidden="1" customHeight="1">
      <c r="A675" s="171"/>
      <c r="B675" s="171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  <c r="AK675" s="171"/>
      <c r="AL675" s="171"/>
      <c r="AM675" s="171"/>
      <c r="AN675" s="171"/>
      <c r="AO675" s="171"/>
    </row>
    <row r="676" spans="1:41" ht="14.25" hidden="1" customHeight="1">
      <c r="A676" s="171"/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  <c r="AK676" s="171"/>
      <c r="AL676" s="171"/>
      <c r="AM676" s="171"/>
      <c r="AN676" s="171"/>
      <c r="AO676" s="171"/>
    </row>
    <row r="677" spans="1:41" ht="14.25" hidden="1" customHeight="1">
      <c r="A677" s="171"/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  <c r="AK677" s="171"/>
      <c r="AL677" s="171"/>
      <c r="AM677" s="171"/>
      <c r="AN677" s="171"/>
      <c r="AO677" s="171"/>
    </row>
    <row r="678" spans="1:41" ht="14.25" hidden="1" customHeight="1">
      <c r="A678" s="171"/>
      <c r="B678" s="171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  <c r="AK678" s="171"/>
      <c r="AL678" s="171"/>
      <c r="AM678" s="171"/>
      <c r="AN678" s="171"/>
      <c r="AO678" s="171"/>
    </row>
    <row r="679" spans="1:41" ht="14.25" hidden="1" customHeight="1">
      <c r="A679" s="171"/>
      <c r="B679" s="171"/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  <c r="AK679" s="171"/>
      <c r="AL679" s="171"/>
      <c r="AM679" s="171"/>
      <c r="AN679" s="171"/>
      <c r="AO679" s="171"/>
    </row>
    <row r="680" spans="1:41" ht="14.25" hidden="1" customHeight="1">
      <c r="A680" s="171"/>
      <c r="B680" s="171"/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</row>
    <row r="681" spans="1:41" ht="14.25" hidden="1" customHeight="1">
      <c r="A681" s="171"/>
      <c r="B681" s="171"/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  <c r="AK681" s="171"/>
      <c r="AL681" s="171"/>
      <c r="AM681" s="171"/>
      <c r="AN681" s="171"/>
      <c r="AO681" s="171"/>
    </row>
    <row r="682" spans="1:41" ht="14.25" hidden="1" customHeight="1">
      <c r="A682" s="171"/>
      <c r="B682" s="171"/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  <c r="AK682" s="171"/>
      <c r="AL682" s="171"/>
      <c r="AM682" s="171"/>
      <c r="AN682" s="171"/>
      <c r="AO682" s="171"/>
    </row>
    <row r="683" spans="1:41" ht="14.25" hidden="1" customHeight="1">
      <c r="A683" s="171"/>
      <c r="B683" s="171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  <c r="AK683" s="171"/>
      <c r="AL683" s="171"/>
      <c r="AM683" s="171"/>
      <c r="AN683" s="171"/>
      <c r="AO683" s="171"/>
    </row>
    <row r="684" spans="1:41" ht="14.25" hidden="1" customHeight="1">
      <c r="A684" s="171"/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  <c r="AK684" s="171"/>
      <c r="AL684" s="171"/>
      <c r="AM684" s="171"/>
      <c r="AN684" s="171"/>
      <c r="AO684" s="171"/>
    </row>
    <row r="685" spans="1:41" ht="14.25" hidden="1" customHeight="1">
      <c r="A685" s="171"/>
      <c r="B685" s="171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  <c r="AK685" s="171"/>
      <c r="AL685" s="171"/>
      <c r="AM685" s="171"/>
      <c r="AN685" s="171"/>
      <c r="AO685" s="171"/>
    </row>
    <row r="686" spans="1:41" ht="14.25" hidden="1" customHeight="1">
      <c r="A686" s="171"/>
      <c r="B686" s="171"/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  <c r="AK686" s="171"/>
      <c r="AL686" s="171"/>
      <c r="AM686" s="171"/>
      <c r="AN686" s="171"/>
      <c r="AO686" s="171"/>
    </row>
    <row r="687" spans="1:41" ht="14.25" hidden="1" customHeight="1">
      <c r="A687" s="171"/>
      <c r="B687" s="171"/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  <c r="AK687" s="171"/>
      <c r="AL687" s="171"/>
      <c r="AM687" s="171"/>
      <c r="AN687" s="171"/>
      <c r="AO687" s="171"/>
    </row>
    <row r="688" spans="1:41" ht="14.25" hidden="1" customHeight="1">
      <c r="A688" s="171"/>
      <c r="B688" s="171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  <c r="AK688" s="171"/>
      <c r="AL688" s="171"/>
      <c r="AM688" s="171"/>
      <c r="AN688" s="171"/>
      <c r="AO688" s="171"/>
    </row>
    <row r="689" spans="1:41" ht="14.25" hidden="1" customHeight="1">
      <c r="A689" s="171"/>
      <c r="B689" s="171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  <c r="AK689" s="171"/>
      <c r="AL689" s="171"/>
      <c r="AM689" s="171"/>
      <c r="AN689" s="171"/>
      <c r="AO689" s="171"/>
    </row>
    <row r="690" spans="1:41" ht="14.25" hidden="1" customHeight="1">
      <c r="A690" s="171"/>
      <c r="B690" s="171"/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  <c r="AK690" s="171"/>
      <c r="AL690" s="171"/>
      <c r="AM690" s="171"/>
      <c r="AN690" s="171"/>
      <c r="AO690" s="171"/>
    </row>
    <row r="691" spans="1:41" ht="14.25" hidden="1" customHeight="1">
      <c r="A691" s="171"/>
      <c r="B691" s="171"/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  <c r="AK691" s="171"/>
      <c r="AL691" s="171"/>
      <c r="AM691" s="171"/>
      <c r="AN691" s="171"/>
      <c r="AO691" s="171"/>
    </row>
    <row r="692" spans="1:41" ht="14.25" hidden="1" customHeight="1">
      <c r="A692" s="171"/>
      <c r="B692" s="171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  <c r="AK692" s="171"/>
      <c r="AL692" s="171"/>
      <c r="AM692" s="171"/>
      <c r="AN692" s="171"/>
      <c r="AO692" s="171"/>
    </row>
    <row r="693" spans="1:41" ht="14.25" hidden="1" customHeight="1">
      <c r="A693" s="171"/>
      <c r="B693" s="171"/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  <c r="AK693" s="171"/>
      <c r="AL693" s="171"/>
      <c r="AM693" s="171"/>
      <c r="AN693" s="171"/>
      <c r="AO693" s="171"/>
    </row>
    <row r="694" spans="1:41" ht="14.25" hidden="1" customHeight="1">
      <c r="A694" s="171"/>
      <c r="B694" s="171"/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  <c r="AK694" s="171"/>
      <c r="AL694" s="171"/>
      <c r="AM694" s="171"/>
      <c r="AN694" s="171"/>
      <c r="AO694" s="171"/>
    </row>
    <row r="695" spans="1:41" ht="14.25" hidden="1" customHeight="1">
      <c r="A695" s="171"/>
      <c r="B695" s="171"/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  <c r="AK695" s="171"/>
      <c r="AL695" s="171"/>
      <c r="AM695" s="171"/>
      <c r="AN695" s="171"/>
      <c r="AO695" s="171"/>
    </row>
    <row r="696" spans="1:41" ht="14.25" hidden="1" customHeight="1">
      <c r="A696" s="171"/>
      <c r="B696" s="171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  <c r="AK696" s="171"/>
      <c r="AL696" s="171"/>
      <c r="AM696" s="171"/>
      <c r="AN696" s="171"/>
      <c r="AO696" s="171"/>
    </row>
    <row r="697" spans="1:41" ht="14.25" hidden="1" customHeight="1">
      <c r="A697" s="171"/>
      <c r="B697" s="171"/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  <c r="AK697" s="171"/>
      <c r="AL697" s="171"/>
      <c r="AM697" s="171"/>
      <c r="AN697" s="171"/>
      <c r="AO697" s="171"/>
    </row>
    <row r="698" spans="1:41" ht="14.25" hidden="1" customHeight="1">
      <c r="A698" s="171"/>
      <c r="B698" s="171"/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</row>
    <row r="699" spans="1:41" ht="14.25" hidden="1" customHeight="1">
      <c r="A699" s="171"/>
      <c r="B699" s="171"/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  <c r="AK699" s="171"/>
      <c r="AL699" s="171"/>
      <c r="AM699" s="171"/>
      <c r="AN699" s="171"/>
      <c r="AO699" s="171"/>
    </row>
    <row r="700" spans="1:41" ht="14.25" hidden="1" customHeight="1">
      <c r="A700" s="171"/>
      <c r="B700" s="171"/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  <c r="AK700" s="171"/>
      <c r="AL700" s="171"/>
      <c r="AM700" s="171"/>
      <c r="AN700" s="171"/>
      <c r="AO700" s="171"/>
    </row>
    <row r="701" spans="1:41" ht="14.25" hidden="1" customHeight="1">
      <c r="A701" s="171"/>
      <c r="B701" s="171"/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  <c r="AK701" s="171"/>
      <c r="AL701" s="171"/>
      <c r="AM701" s="171"/>
      <c r="AN701" s="171"/>
      <c r="AO701" s="171"/>
    </row>
    <row r="702" spans="1:41" ht="14.25" hidden="1" customHeight="1">
      <c r="A702" s="171"/>
      <c r="B702" s="171"/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  <c r="AK702" s="171"/>
      <c r="AL702" s="171"/>
      <c r="AM702" s="171"/>
      <c r="AN702" s="171"/>
      <c r="AO702" s="171"/>
    </row>
    <row r="703" spans="1:41" ht="14.25" hidden="1" customHeight="1">
      <c r="A703" s="171"/>
      <c r="B703" s="171"/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  <c r="AK703" s="171"/>
      <c r="AL703" s="171"/>
      <c r="AM703" s="171"/>
      <c r="AN703" s="171"/>
      <c r="AO703" s="171"/>
    </row>
    <row r="704" spans="1:41" ht="14.25" hidden="1" customHeight="1">
      <c r="A704" s="171"/>
      <c r="B704" s="171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  <c r="AK704" s="171"/>
      <c r="AL704" s="171"/>
      <c r="AM704" s="171"/>
      <c r="AN704" s="171"/>
      <c r="AO704" s="171"/>
    </row>
    <row r="705" spans="1:41" ht="14.25" hidden="1" customHeight="1">
      <c r="A705" s="171"/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  <c r="AK705" s="171"/>
      <c r="AL705" s="171"/>
      <c r="AM705" s="171"/>
      <c r="AN705" s="171"/>
      <c r="AO705" s="171"/>
    </row>
    <row r="706" spans="1:41" ht="14.25" hidden="1" customHeight="1">
      <c r="A706" s="171"/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  <c r="AK706" s="171"/>
      <c r="AL706" s="171"/>
      <c r="AM706" s="171"/>
      <c r="AN706" s="171"/>
      <c r="AO706" s="171"/>
    </row>
    <row r="707" spans="1:41" ht="14.25" hidden="1" customHeight="1">
      <c r="A707" s="171"/>
      <c r="B707" s="171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  <c r="AK707" s="171"/>
      <c r="AL707" s="171"/>
      <c r="AM707" s="171"/>
      <c r="AN707" s="171"/>
      <c r="AO707" s="171"/>
    </row>
    <row r="708" spans="1:41" ht="14.25" hidden="1" customHeight="1">
      <c r="A708" s="171"/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  <c r="AK708" s="171"/>
      <c r="AL708" s="171"/>
      <c r="AM708" s="171"/>
      <c r="AN708" s="171"/>
      <c r="AO708" s="171"/>
    </row>
    <row r="709" spans="1:41" ht="14.25" hidden="1" customHeight="1">
      <c r="A709" s="171"/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  <c r="AK709" s="171"/>
      <c r="AL709" s="171"/>
      <c r="AM709" s="171"/>
      <c r="AN709" s="171"/>
      <c r="AO709" s="171"/>
    </row>
    <row r="710" spans="1:41" ht="14.25" hidden="1" customHeight="1">
      <c r="A710" s="17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  <c r="AK710" s="171"/>
      <c r="AL710" s="171"/>
      <c r="AM710" s="171"/>
      <c r="AN710" s="171"/>
      <c r="AO710" s="171"/>
    </row>
    <row r="711" spans="1:41" ht="14.25" hidden="1" customHeight="1">
      <c r="A711" s="171"/>
      <c r="B711" s="171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  <c r="AK711" s="171"/>
      <c r="AL711" s="171"/>
      <c r="AM711" s="171"/>
      <c r="AN711" s="171"/>
      <c r="AO711" s="171"/>
    </row>
    <row r="712" spans="1:41" ht="14.25" hidden="1" customHeight="1">
      <c r="A712" s="171"/>
      <c r="B712" s="171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  <c r="AK712" s="171"/>
      <c r="AL712" s="171"/>
      <c r="AM712" s="171"/>
      <c r="AN712" s="171"/>
      <c r="AO712" s="171"/>
    </row>
    <row r="713" spans="1:41" ht="14.25" hidden="1" customHeight="1">
      <c r="A713" s="171"/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  <c r="AK713" s="171"/>
      <c r="AL713" s="171"/>
      <c r="AM713" s="171"/>
      <c r="AN713" s="171"/>
      <c r="AO713" s="171"/>
    </row>
    <row r="714" spans="1:41" ht="14.25" hidden="1" customHeight="1">
      <c r="A714" s="171"/>
      <c r="B714" s="171"/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  <c r="AK714" s="171"/>
      <c r="AL714" s="171"/>
      <c r="AM714" s="171"/>
      <c r="AN714" s="171"/>
      <c r="AO714" s="171"/>
    </row>
    <row r="715" spans="1:41" ht="14.25" hidden="1" customHeight="1">
      <c r="A715" s="171"/>
      <c r="B715" s="171"/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  <c r="AK715" s="171"/>
      <c r="AL715" s="171"/>
      <c r="AM715" s="171"/>
      <c r="AN715" s="171"/>
      <c r="AO715" s="171"/>
    </row>
    <row r="716" spans="1:41" ht="14.25" hidden="1" customHeight="1">
      <c r="A716" s="171"/>
      <c r="B716" s="171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</row>
    <row r="717" spans="1:41" ht="14.25" hidden="1" customHeight="1">
      <c r="A717" s="171"/>
      <c r="B717" s="171"/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  <c r="AK717" s="171"/>
      <c r="AL717" s="171"/>
      <c r="AM717" s="171"/>
      <c r="AN717" s="171"/>
      <c r="AO717" s="171"/>
    </row>
    <row r="718" spans="1:41" ht="14.25" hidden="1" customHeight="1">
      <c r="A718" s="171"/>
      <c r="B718" s="171"/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  <c r="AK718" s="171"/>
      <c r="AL718" s="171"/>
      <c r="AM718" s="171"/>
      <c r="AN718" s="171"/>
      <c r="AO718" s="171"/>
    </row>
    <row r="719" spans="1:41" ht="14.25" hidden="1" customHeight="1">
      <c r="A719" s="171"/>
      <c r="B719" s="171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  <c r="AK719" s="171"/>
      <c r="AL719" s="171"/>
      <c r="AM719" s="171"/>
      <c r="AN719" s="171"/>
      <c r="AO719" s="171"/>
    </row>
    <row r="720" spans="1:41" ht="14.25" hidden="1" customHeight="1">
      <c r="A720" s="171"/>
      <c r="B720" s="171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/>
      <c r="AL720" s="171"/>
      <c r="AM720" s="171"/>
      <c r="AN720" s="171"/>
      <c r="AO720" s="171"/>
    </row>
    <row r="721" spans="1:41" ht="14.25" hidden="1" customHeight="1">
      <c r="A721" s="171"/>
      <c r="B721" s="171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  <c r="AK721" s="171"/>
      <c r="AL721" s="171"/>
      <c r="AM721" s="171"/>
      <c r="AN721" s="171"/>
      <c r="AO721" s="171"/>
    </row>
    <row r="722" spans="1:41" ht="14.25" hidden="1" customHeight="1">
      <c r="A722" s="171"/>
      <c r="B722" s="171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  <c r="AK722" s="171"/>
      <c r="AL722" s="171"/>
      <c r="AM722" s="171"/>
      <c r="AN722" s="171"/>
      <c r="AO722" s="171"/>
    </row>
    <row r="723" spans="1:41" ht="14.25" hidden="1" customHeight="1">
      <c r="A723" s="171"/>
      <c r="B723" s="171"/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  <c r="AK723" s="171"/>
      <c r="AL723" s="171"/>
      <c r="AM723" s="171"/>
      <c r="AN723" s="171"/>
      <c r="AO723" s="171"/>
    </row>
    <row r="724" spans="1:41" ht="14.25" hidden="1" customHeight="1">
      <c r="A724" s="171"/>
      <c r="B724" s="171"/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  <c r="AK724" s="171"/>
      <c r="AL724" s="171"/>
      <c r="AM724" s="171"/>
      <c r="AN724" s="171"/>
      <c r="AO724" s="171"/>
    </row>
    <row r="725" spans="1:41" ht="14.25" hidden="1" customHeight="1">
      <c r="A725" s="171"/>
      <c r="B725" s="171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  <c r="AK725" s="171"/>
      <c r="AL725" s="171"/>
      <c r="AM725" s="171"/>
      <c r="AN725" s="171"/>
      <c r="AO725" s="171"/>
    </row>
    <row r="726" spans="1:41" ht="14.25" hidden="1" customHeight="1">
      <c r="A726" s="171"/>
      <c r="B726" s="171"/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  <c r="AK726" s="171"/>
      <c r="AL726" s="171"/>
      <c r="AM726" s="171"/>
      <c r="AN726" s="171"/>
      <c r="AO726" s="171"/>
    </row>
    <row r="727" spans="1:41" ht="14.25" hidden="1" customHeight="1">
      <c r="A727" s="171"/>
      <c r="B727" s="171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  <c r="AK727" s="171"/>
      <c r="AL727" s="171"/>
      <c r="AM727" s="171"/>
      <c r="AN727" s="171"/>
      <c r="AO727" s="171"/>
    </row>
    <row r="728" spans="1:41" ht="14.25" hidden="1" customHeight="1">
      <c r="A728" s="171"/>
      <c r="B728" s="171"/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  <c r="AK728" s="171"/>
      <c r="AL728" s="171"/>
      <c r="AM728" s="171"/>
      <c r="AN728" s="171"/>
      <c r="AO728" s="171"/>
    </row>
    <row r="729" spans="1:41" ht="14.25" hidden="1" customHeight="1">
      <c r="A729" s="171"/>
      <c r="B729" s="171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  <c r="AK729" s="171"/>
      <c r="AL729" s="171"/>
      <c r="AM729" s="171"/>
      <c r="AN729" s="171"/>
      <c r="AO729" s="171"/>
    </row>
    <row r="730" spans="1:41" ht="14.25" hidden="1" customHeight="1">
      <c r="A730" s="171"/>
      <c r="B730" s="171"/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  <c r="AK730" s="171"/>
      <c r="AL730" s="171"/>
      <c r="AM730" s="171"/>
      <c r="AN730" s="171"/>
      <c r="AO730" s="171"/>
    </row>
    <row r="731" spans="1:41" ht="14.25" hidden="1" customHeight="1">
      <c r="A731" s="171"/>
      <c r="B731" s="171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  <c r="AK731" s="171"/>
      <c r="AL731" s="171"/>
      <c r="AM731" s="171"/>
      <c r="AN731" s="171"/>
      <c r="AO731" s="171"/>
    </row>
    <row r="732" spans="1:41" ht="14.25" hidden="1" customHeight="1">
      <c r="A732" s="171"/>
      <c r="B732" s="171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  <c r="AK732" s="171"/>
      <c r="AL732" s="171"/>
      <c r="AM732" s="171"/>
      <c r="AN732" s="171"/>
      <c r="AO732" s="171"/>
    </row>
    <row r="733" spans="1:41" ht="14.25" hidden="1" customHeight="1">
      <c r="A733" s="171"/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  <c r="AK733" s="171"/>
      <c r="AL733" s="171"/>
      <c r="AM733" s="171"/>
      <c r="AN733" s="171"/>
      <c r="AO733" s="171"/>
    </row>
    <row r="734" spans="1:41" ht="14.25" hidden="1" customHeight="1">
      <c r="A734" s="171"/>
      <c r="B734" s="171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</row>
    <row r="735" spans="1:41" ht="14.25" hidden="1" customHeight="1">
      <c r="A735" s="171"/>
      <c r="B735" s="171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  <c r="AK735" s="171"/>
      <c r="AL735" s="171"/>
      <c r="AM735" s="171"/>
      <c r="AN735" s="171"/>
      <c r="AO735" s="171"/>
    </row>
    <row r="736" spans="1:41" ht="14.25" hidden="1" customHeight="1">
      <c r="A736" s="171"/>
      <c r="B736" s="171"/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  <c r="AK736" s="171"/>
      <c r="AL736" s="171"/>
      <c r="AM736" s="171"/>
      <c r="AN736" s="171"/>
      <c r="AO736" s="171"/>
    </row>
    <row r="737" spans="1:41" ht="14.25" hidden="1" customHeight="1">
      <c r="A737" s="171"/>
      <c r="B737" s="171"/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  <c r="AK737" s="171"/>
      <c r="AL737" s="171"/>
      <c r="AM737" s="171"/>
      <c r="AN737" s="171"/>
      <c r="AO737" s="171"/>
    </row>
    <row r="738" spans="1:41" ht="14.25" hidden="1" customHeight="1">
      <c r="A738" s="171"/>
      <c r="B738" s="171"/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  <c r="AK738" s="171"/>
      <c r="AL738" s="171"/>
      <c r="AM738" s="171"/>
      <c r="AN738" s="171"/>
      <c r="AO738" s="171"/>
    </row>
    <row r="739" spans="1:41" ht="14.25" hidden="1" customHeight="1">
      <c r="A739" s="171"/>
      <c r="B739" s="171"/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  <c r="AK739" s="171"/>
      <c r="AL739" s="171"/>
      <c r="AM739" s="171"/>
      <c r="AN739" s="171"/>
      <c r="AO739" s="171"/>
    </row>
    <row r="740" spans="1:41" ht="14.25" hidden="1" customHeight="1">
      <c r="A740" s="171"/>
      <c r="B740" s="171"/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  <c r="AK740" s="171"/>
      <c r="AL740" s="171"/>
      <c r="AM740" s="171"/>
      <c r="AN740" s="171"/>
      <c r="AO740" s="171"/>
    </row>
    <row r="741" spans="1:41" ht="14.25" hidden="1" customHeight="1">
      <c r="A741" s="171"/>
      <c r="B741" s="171"/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  <c r="AK741" s="171"/>
      <c r="AL741" s="171"/>
      <c r="AM741" s="171"/>
      <c r="AN741" s="171"/>
      <c r="AO741" s="171"/>
    </row>
    <row r="742" spans="1:41" ht="14.25" hidden="1" customHeight="1">
      <c r="A742" s="171"/>
      <c r="B742" s="171"/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  <c r="AK742" s="171"/>
      <c r="AL742" s="171"/>
      <c r="AM742" s="171"/>
      <c r="AN742" s="171"/>
      <c r="AO742" s="171"/>
    </row>
    <row r="743" spans="1:41" ht="14.25" hidden="1" customHeight="1">
      <c r="A743" s="171"/>
      <c r="B743" s="171"/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  <c r="AK743" s="171"/>
      <c r="AL743" s="171"/>
      <c r="AM743" s="171"/>
      <c r="AN743" s="171"/>
      <c r="AO743" s="171"/>
    </row>
    <row r="744" spans="1:41" ht="14.25" hidden="1" customHeight="1">
      <c r="A744" s="171"/>
      <c r="B744" s="171"/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  <c r="AK744" s="171"/>
      <c r="AL744" s="171"/>
      <c r="AM744" s="171"/>
      <c r="AN744" s="171"/>
      <c r="AO744" s="171"/>
    </row>
    <row r="745" spans="1:41" ht="14.25" hidden="1" customHeight="1">
      <c r="A745" s="171"/>
      <c r="B745" s="171"/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  <c r="AK745" s="171"/>
      <c r="AL745" s="171"/>
      <c r="AM745" s="171"/>
      <c r="AN745" s="171"/>
      <c r="AO745" s="171"/>
    </row>
    <row r="746" spans="1:41" ht="14.25" hidden="1" customHeight="1">
      <c r="A746" s="171"/>
      <c r="B746" s="171"/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  <c r="AK746" s="171"/>
      <c r="AL746" s="171"/>
      <c r="AM746" s="171"/>
      <c r="AN746" s="171"/>
      <c r="AO746" s="171"/>
    </row>
    <row r="747" spans="1:41" ht="14.25" hidden="1" customHeight="1">
      <c r="A747" s="171"/>
      <c r="B747" s="171"/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  <c r="AK747" s="171"/>
      <c r="AL747" s="171"/>
      <c r="AM747" s="171"/>
      <c r="AN747" s="171"/>
      <c r="AO747" s="171"/>
    </row>
    <row r="748" spans="1:41" ht="14.25" hidden="1" customHeight="1">
      <c r="A748" s="171"/>
      <c r="B748" s="171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  <c r="AK748" s="171"/>
      <c r="AL748" s="171"/>
      <c r="AM748" s="171"/>
      <c r="AN748" s="171"/>
      <c r="AO748" s="171"/>
    </row>
    <row r="749" spans="1:41" ht="14.25" hidden="1" customHeight="1">
      <c r="A749" s="171"/>
      <c r="B749" s="171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  <c r="AK749" s="171"/>
      <c r="AL749" s="171"/>
      <c r="AM749" s="171"/>
      <c r="AN749" s="171"/>
      <c r="AO749" s="171"/>
    </row>
    <row r="750" spans="1:41" ht="14.25" hidden="1" customHeight="1">
      <c r="A750" s="171"/>
      <c r="B750" s="171"/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  <c r="AK750" s="171"/>
      <c r="AL750" s="171"/>
      <c r="AM750" s="171"/>
      <c r="AN750" s="171"/>
      <c r="AO750" s="171"/>
    </row>
    <row r="751" spans="1:41" ht="14.25" hidden="1" customHeight="1">
      <c r="A751" s="171"/>
      <c r="B751" s="171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  <c r="AK751" s="171"/>
      <c r="AL751" s="171"/>
      <c r="AM751" s="171"/>
      <c r="AN751" s="171"/>
      <c r="AO751" s="171"/>
    </row>
    <row r="752" spans="1:41" ht="14.25" hidden="1" customHeight="1">
      <c r="A752" s="171"/>
      <c r="B752" s="171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  <c r="AK752" s="171"/>
      <c r="AL752" s="171"/>
      <c r="AM752" s="171"/>
      <c r="AN752" s="171"/>
      <c r="AO752" s="171"/>
    </row>
    <row r="753" spans="1:41" ht="14.25" hidden="1" customHeight="1">
      <c r="A753" s="171"/>
      <c r="B753" s="171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  <c r="AK753" s="171"/>
      <c r="AL753" s="171"/>
      <c r="AM753" s="171"/>
      <c r="AN753" s="171"/>
      <c r="AO753" s="171"/>
    </row>
    <row r="754" spans="1:41" ht="14.25" hidden="1" customHeight="1">
      <c r="A754" s="171"/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  <c r="AK754" s="171"/>
      <c r="AL754" s="171"/>
      <c r="AM754" s="171"/>
      <c r="AN754" s="171"/>
      <c r="AO754" s="171"/>
    </row>
    <row r="755" spans="1:41" ht="14.25" hidden="1" customHeight="1">
      <c r="A755" s="171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  <c r="AK755" s="171"/>
      <c r="AL755" s="171"/>
      <c r="AM755" s="171"/>
      <c r="AN755" s="171"/>
      <c r="AO755" s="171"/>
    </row>
    <row r="756" spans="1:41" ht="14.25" hidden="1" customHeight="1">
      <c r="A756" s="171"/>
      <c r="B756" s="171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  <c r="AK756" s="171"/>
      <c r="AL756" s="171"/>
      <c r="AM756" s="171"/>
      <c r="AN756" s="171"/>
      <c r="AO756" s="171"/>
    </row>
    <row r="757" spans="1:41" ht="14.25" hidden="1" customHeight="1">
      <c r="A757" s="171"/>
      <c r="B757" s="171"/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  <c r="AK757" s="171"/>
      <c r="AL757" s="171"/>
      <c r="AM757" s="171"/>
      <c r="AN757" s="171"/>
      <c r="AO757" s="171"/>
    </row>
    <row r="758" spans="1:41" ht="14.25" hidden="1" customHeight="1">
      <c r="A758" s="171"/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  <c r="AK758" s="171"/>
      <c r="AL758" s="171"/>
      <c r="AM758" s="171"/>
      <c r="AN758" s="171"/>
      <c r="AO758" s="171"/>
    </row>
    <row r="759" spans="1:41" ht="14.25" hidden="1" customHeight="1">
      <c r="A759" s="171"/>
      <c r="B759" s="171"/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  <c r="AK759" s="171"/>
      <c r="AL759" s="171"/>
      <c r="AM759" s="171"/>
      <c r="AN759" s="171"/>
      <c r="AO759" s="171"/>
    </row>
    <row r="760" spans="1:41" ht="14.25" hidden="1" customHeight="1">
      <c r="A760" s="171"/>
      <c r="B760" s="171"/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  <c r="AK760" s="171"/>
      <c r="AL760" s="171"/>
      <c r="AM760" s="171"/>
      <c r="AN760" s="171"/>
      <c r="AO760" s="171"/>
    </row>
    <row r="761" spans="1:41" ht="14.25" hidden="1" customHeight="1">
      <c r="A761" s="171"/>
      <c r="B761" s="171"/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  <c r="AK761" s="171"/>
      <c r="AL761" s="171"/>
      <c r="AM761" s="171"/>
      <c r="AN761" s="171"/>
      <c r="AO761" s="171"/>
    </row>
    <row r="762" spans="1:41" ht="14.25" hidden="1" customHeight="1">
      <c r="A762" s="171"/>
      <c r="B762" s="171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  <c r="AK762" s="171"/>
      <c r="AL762" s="171"/>
      <c r="AM762" s="171"/>
      <c r="AN762" s="171"/>
      <c r="AO762" s="171"/>
    </row>
    <row r="763" spans="1:41" ht="14.25" hidden="1" customHeight="1">
      <c r="A763" s="171"/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  <c r="AK763" s="171"/>
      <c r="AL763" s="171"/>
      <c r="AM763" s="171"/>
      <c r="AN763" s="171"/>
      <c r="AO763" s="171"/>
    </row>
    <row r="764" spans="1:41" ht="14.25" hidden="1" customHeight="1">
      <c r="A764" s="171"/>
      <c r="B764" s="171"/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  <c r="AK764" s="171"/>
      <c r="AL764" s="171"/>
      <c r="AM764" s="171"/>
      <c r="AN764" s="171"/>
      <c r="AO764" s="171"/>
    </row>
    <row r="765" spans="1:41" ht="14.25" hidden="1" customHeight="1">
      <c r="A765" s="171"/>
      <c r="B765" s="171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  <c r="AK765" s="171"/>
      <c r="AL765" s="171"/>
      <c r="AM765" s="171"/>
      <c r="AN765" s="171"/>
      <c r="AO765" s="171"/>
    </row>
    <row r="766" spans="1:41" ht="14.25" hidden="1" customHeight="1">
      <c r="A766" s="171"/>
      <c r="B766" s="171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  <c r="AK766" s="171"/>
      <c r="AL766" s="171"/>
      <c r="AM766" s="171"/>
      <c r="AN766" s="171"/>
      <c r="AO766" s="171"/>
    </row>
    <row r="767" spans="1:41" ht="14.25" hidden="1" customHeight="1">
      <c r="A767" s="171"/>
      <c r="B767" s="171"/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  <c r="AK767" s="171"/>
      <c r="AL767" s="171"/>
      <c r="AM767" s="171"/>
      <c r="AN767" s="171"/>
      <c r="AO767" s="171"/>
    </row>
    <row r="768" spans="1:41" ht="14.25" hidden="1" customHeight="1">
      <c r="A768" s="171"/>
      <c r="B768" s="171"/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  <c r="AK768" s="171"/>
      <c r="AL768" s="171"/>
      <c r="AM768" s="171"/>
      <c r="AN768" s="171"/>
      <c r="AO768" s="171"/>
    </row>
    <row r="769" spans="1:41" ht="14.25" hidden="1" customHeight="1">
      <c r="A769" s="171"/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  <c r="AK769" s="171"/>
      <c r="AL769" s="171"/>
      <c r="AM769" s="171"/>
      <c r="AN769" s="171"/>
      <c r="AO769" s="171"/>
    </row>
    <row r="770" spans="1:41" ht="14.25" hidden="1" customHeight="1">
      <c r="A770" s="171"/>
      <c r="B770" s="171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</row>
    <row r="771" spans="1:41" ht="14.25" hidden="1" customHeight="1">
      <c r="A771" s="171"/>
      <c r="B771" s="171"/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  <c r="AK771" s="171"/>
      <c r="AL771" s="171"/>
      <c r="AM771" s="171"/>
      <c r="AN771" s="171"/>
      <c r="AO771" s="171"/>
    </row>
    <row r="772" spans="1:41" ht="14.25" hidden="1" customHeight="1">
      <c r="A772" s="171"/>
      <c r="B772" s="171"/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  <c r="AK772" s="171"/>
      <c r="AL772" s="171"/>
      <c r="AM772" s="171"/>
      <c r="AN772" s="171"/>
      <c r="AO772" s="171"/>
    </row>
    <row r="773" spans="1:41" ht="14.25" hidden="1" customHeight="1">
      <c r="A773" s="171"/>
      <c r="B773" s="171"/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  <c r="AK773" s="171"/>
      <c r="AL773" s="171"/>
      <c r="AM773" s="171"/>
      <c r="AN773" s="171"/>
      <c r="AO773" s="171"/>
    </row>
    <row r="774" spans="1:41" ht="14.25" hidden="1" customHeight="1">
      <c r="A774" s="171"/>
      <c r="B774" s="171"/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  <c r="AK774" s="171"/>
      <c r="AL774" s="171"/>
      <c r="AM774" s="171"/>
      <c r="AN774" s="171"/>
      <c r="AO774" s="171"/>
    </row>
    <row r="775" spans="1:41" ht="14.25" hidden="1" customHeight="1">
      <c r="A775" s="171"/>
      <c r="B775" s="171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  <c r="AK775" s="171"/>
      <c r="AL775" s="171"/>
      <c r="AM775" s="171"/>
      <c r="AN775" s="171"/>
      <c r="AO775" s="171"/>
    </row>
    <row r="776" spans="1:41" ht="14.25" hidden="1" customHeight="1">
      <c r="A776" s="171"/>
      <c r="B776" s="171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  <c r="AK776" s="171"/>
      <c r="AL776" s="171"/>
      <c r="AM776" s="171"/>
      <c r="AN776" s="171"/>
      <c r="AO776" s="171"/>
    </row>
    <row r="777" spans="1:41" ht="14.25" hidden="1" customHeight="1">
      <c r="A777" s="171"/>
      <c r="B777" s="171"/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  <c r="AK777" s="171"/>
      <c r="AL777" s="171"/>
      <c r="AM777" s="171"/>
      <c r="AN777" s="171"/>
      <c r="AO777" s="171"/>
    </row>
    <row r="778" spans="1:41" ht="14.25" hidden="1" customHeight="1">
      <c r="A778" s="171"/>
      <c r="B778" s="171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  <c r="AK778" s="171"/>
      <c r="AL778" s="171"/>
      <c r="AM778" s="171"/>
      <c r="AN778" s="171"/>
      <c r="AO778" s="171"/>
    </row>
    <row r="779" spans="1:41" ht="14.25" hidden="1" customHeight="1">
      <c r="A779" s="171"/>
      <c r="B779" s="171"/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  <c r="AK779" s="171"/>
      <c r="AL779" s="171"/>
      <c r="AM779" s="171"/>
      <c r="AN779" s="171"/>
      <c r="AO779" s="171"/>
    </row>
    <row r="780" spans="1:41" ht="14.25" hidden="1" customHeight="1">
      <c r="A780" s="171"/>
      <c r="B780" s="171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  <c r="AK780" s="171"/>
      <c r="AL780" s="171"/>
      <c r="AM780" s="171"/>
      <c r="AN780" s="171"/>
      <c r="AO780" s="171"/>
    </row>
    <row r="781" spans="1:41" ht="14.25" hidden="1" customHeight="1">
      <c r="A781" s="171"/>
      <c r="B781" s="171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  <c r="AK781" s="171"/>
      <c r="AL781" s="171"/>
      <c r="AM781" s="171"/>
      <c r="AN781" s="171"/>
      <c r="AO781" s="171"/>
    </row>
    <row r="782" spans="1:41" ht="14.25" hidden="1" customHeight="1">
      <c r="A782" s="171"/>
      <c r="B782" s="171"/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  <c r="AK782" s="171"/>
      <c r="AL782" s="171"/>
      <c r="AM782" s="171"/>
      <c r="AN782" s="171"/>
      <c r="AO782" s="171"/>
    </row>
    <row r="783" spans="1:41" ht="14.25" hidden="1" customHeight="1">
      <c r="A783" s="171"/>
      <c r="B783" s="171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  <c r="AK783" s="171"/>
      <c r="AL783" s="171"/>
      <c r="AM783" s="171"/>
      <c r="AN783" s="171"/>
      <c r="AO783" s="171"/>
    </row>
    <row r="784" spans="1:41" ht="14.25" hidden="1" customHeight="1">
      <c r="A784" s="171"/>
      <c r="B784" s="171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  <c r="AK784" s="171"/>
      <c r="AL784" s="171"/>
      <c r="AM784" s="171"/>
      <c r="AN784" s="171"/>
      <c r="AO784" s="171"/>
    </row>
    <row r="785" spans="1:41" ht="14.25" hidden="1" customHeight="1">
      <c r="A785" s="171"/>
      <c r="B785" s="171"/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  <c r="AK785" s="171"/>
      <c r="AL785" s="171"/>
      <c r="AM785" s="171"/>
      <c r="AN785" s="171"/>
      <c r="AO785" s="171"/>
    </row>
    <row r="786" spans="1:41" ht="14.25" hidden="1" customHeight="1">
      <c r="A786" s="171"/>
      <c r="B786" s="171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  <c r="AK786" s="171"/>
      <c r="AL786" s="171"/>
      <c r="AM786" s="171"/>
      <c r="AN786" s="171"/>
      <c r="AO786" s="171"/>
    </row>
    <row r="787" spans="1:41" ht="14.25" hidden="1" customHeight="1">
      <c r="A787" s="171"/>
      <c r="B787" s="171"/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  <c r="AK787" s="171"/>
      <c r="AL787" s="171"/>
      <c r="AM787" s="171"/>
      <c r="AN787" s="171"/>
      <c r="AO787" s="171"/>
    </row>
    <row r="788" spans="1:41" ht="14.25" hidden="1" customHeight="1">
      <c r="A788" s="171"/>
      <c r="B788" s="171"/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</row>
    <row r="789" spans="1:41" ht="14.25" hidden="1" customHeight="1">
      <c r="A789" s="171"/>
      <c r="B789" s="171"/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  <c r="AK789" s="171"/>
      <c r="AL789" s="171"/>
      <c r="AM789" s="171"/>
      <c r="AN789" s="171"/>
      <c r="AO789" s="171"/>
    </row>
    <row r="790" spans="1:41" ht="14.25" hidden="1" customHeight="1">
      <c r="A790" s="171"/>
      <c r="B790" s="171"/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  <c r="AK790" s="171"/>
      <c r="AL790" s="171"/>
      <c r="AM790" s="171"/>
      <c r="AN790" s="171"/>
      <c r="AO790" s="171"/>
    </row>
    <row r="791" spans="1:41" ht="14.25" hidden="1" customHeight="1">
      <c r="A791" s="171"/>
      <c r="B791" s="171"/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  <c r="AK791" s="171"/>
      <c r="AL791" s="171"/>
      <c r="AM791" s="171"/>
      <c r="AN791" s="171"/>
      <c r="AO791" s="171"/>
    </row>
    <row r="792" spans="1:41" ht="14.25" hidden="1" customHeight="1">
      <c r="A792" s="171"/>
      <c r="B792" s="171"/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  <c r="AK792" s="171"/>
      <c r="AL792" s="171"/>
      <c r="AM792" s="171"/>
      <c r="AN792" s="171"/>
      <c r="AO792" s="171"/>
    </row>
    <row r="793" spans="1:41" ht="14.25" hidden="1" customHeight="1">
      <c r="A793" s="171"/>
      <c r="B793" s="171"/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  <c r="AK793" s="171"/>
      <c r="AL793" s="171"/>
      <c r="AM793" s="171"/>
      <c r="AN793" s="171"/>
      <c r="AO793" s="171"/>
    </row>
    <row r="794" spans="1:41" ht="14.25" hidden="1" customHeight="1">
      <c r="A794" s="171"/>
      <c r="B794" s="171"/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  <c r="AK794" s="171"/>
      <c r="AL794" s="171"/>
      <c r="AM794" s="171"/>
      <c r="AN794" s="171"/>
      <c r="AO794" s="171"/>
    </row>
    <row r="795" spans="1:41" ht="14.25" hidden="1" customHeight="1">
      <c r="A795" s="171"/>
      <c r="B795" s="171"/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  <c r="AK795" s="171"/>
      <c r="AL795" s="171"/>
      <c r="AM795" s="171"/>
      <c r="AN795" s="171"/>
      <c r="AO795" s="171"/>
    </row>
    <row r="796" spans="1:41" ht="14.25" hidden="1" customHeight="1">
      <c r="A796" s="171"/>
      <c r="B796" s="171"/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  <c r="AK796" s="171"/>
      <c r="AL796" s="171"/>
      <c r="AM796" s="171"/>
      <c r="AN796" s="171"/>
      <c r="AO796" s="171"/>
    </row>
    <row r="797" spans="1:41" ht="14.25" hidden="1" customHeight="1">
      <c r="A797" s="171"/>
      <c r="B797" s="171"/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  <c r="AK797" s="171"/>
      <c r="AL797" s="171"/>
      <c r="AM797" s="171"/>
      <c r="AN797" s="171"/>
      <c r="AO797" s="171"/>
    </row>
    <row r="798" spans="1:41" ht="14.25" hidden="1" customHeight="1">
      <c r="A798" s="171"/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  <c r="AK798" s="171"/>
      <c r="AL798" s="171"/>
      <c r="AM798" s="171"/>
      <c r="AN798" s="171"/>
      <c r="AO798" s="171"/>
    </row>
    <row r="799" spans="1:41" ht="14.25" hidden="1" customHeight="1">
      <c r="A799" s="171"/>
      <c r="B799" s="171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</row>
    <row r="800" spans="1:41" ht="14.25" hidden="1" customHeight="1">
      <c r="A800" s="171"/>
      <c r="B800" s="171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  <c r="AK800" s="171"/>
      <c r="AL800" s="171"/>
      <c r="AM800" s="171"/>
      <c r="AN800" s="171"/>
      <c r="AO800" s="171"/>
    </row>
    <row r="801" spans="1:41" ht="14.25" hidden="1" customHeight="1">
      <c r="A801" s="171"/>
      <c r="B801" s="171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  <c r="AK801" s="171"/>
      <c r="AL801" s="171"/>
      <c r="AM801" s="171"/>
      <c r="AN801" s="171"/>
      <c r="AO801" s="171"/>
    </row>
    <row r="802" spans="1:41" ht="14.25" hidden="1" customHeight="1">
      <c r="A802" s="171"/>
      <c r="B802" s="171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  <c r="AK802" s="171"/>
      <c r="AL802" s="171"/>
      <c r="AM802" s="171"/>
      <c r="AN802" s="171"/>
      <c r="AO802" s="171"/>
    </row>
    <row r="803" spans="1:41" ht="14.25" hidden="1" customHeight="1">
      <c r="A803" s="171"/>
      <c r="B803" s="171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  <c r="AK803" s="171"/>
      <c r="AL803" s="171"/>
      <c r="AM803" s="171"/>
      <c r="AN803" s="171"/>
      <c r="AO803" s="171"/>
    </row>
    <row r="804" spans="1:41" ht="14.25" hidden="1" customHeight="1">
      <c r="A804" s="171"/>
      <c r="B804" s="171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  <c r="AK804" s="171"/>
      <c r="AL804" s="171"/>
      <c r="AM804" s="171"/>
      <c r="AN804" s="171"/>
      <c r="AO804" s="171"/>
    </row>
    <row r="805" spans="1:41" ht="14.25" hidden="1" customHeight="1">
      <c r="A805" s="171"/>
      <c r="B805" s="171"/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  <c r="AK805" s="171"/>
      <c r="AL805" s="171"/>
      <c r="AM805" s="171"/>
      <c r="AN805" s="171"/>
      <c r="AO805" s="171"/>
    </row>
    <row r="806" spans="1:41" ht="14.25" hidden="1" customHeight="1">
      <c r="A806" s="171"/>
      <c r="B806" s="171"/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  <c r="AK806" s="171"/>
      <c r="AL806" s="171"/>
      <c r="AM806" s="171"/>
      <c r="AN806" s="171"/>
      <c r="AO806" s="171"/>
    </row>
    <row r="807" spans="1:41" ht="14.25" hidden="1" customHeight="1">
      <c r="A807" s="171"/>
      <c r="B807" s="171"/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  <c r="AK807" s="171"/>
      <c r="AL807" s="171"/>
      <c r="AM807" s="171"/>
      <c r="AN807" s="171"/>
      <c r="AO807" s="171"/>
    </row>
    <row r="808" spans="1:41" ht="14.25" hidden="1" customHeight="1">
      <c r="A808" s="171"/>
      <c r="B808" s="171"/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  <c r="AK808" s="171"/>
      <c r="AL808" s="171"/>
      <c r="AM808" s="171"/>
      <c r="AN808" s="171"/>
      <c r="AO808" s="171"/>
    </row>
    <row r="809" spans="1:41" ht="14.25" hidden="1" customHeight="1">
      <c r="A809" s="171"/>
      <c r="B809" s="171"/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  <c r="AK809" s="171"/>
      <c r="AL809" s="171"/>
      <c r="AM809" s="171"/>
      <c r="AN809" s="171"/>
      <c r="AO809" s="171"/>
    </row>
    <row r="810" spans="1:41" ht="14.25" hidden="1" customHeight="1">
      <c r="A810" s="171"/>
      <c r="B810" s="171"/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  <c r="AK810" s="171"/>
      <c r="AL810" s="171"/>
      <c r="AM810" s="171"/>
      <c r="AN810" s="171"/>
      <c r="AO810" s="171"/>
    </row>
    <row r="811" spans="1:41" ht="14.25" hidden="1" customHeight="1">
      <c r="A811" s="171"/>
      <c r="B811" s="171"/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  <c r="AK811" s="171"/>
      <c r="AL811" s="171"/>
      <c r="AM811" s="171"/>
      <c r="AN811" s="171"/>
      <c r="AO811" s="171"/>
    </row>
    <row r="812" spans="1:41" ht="14.25" hidden="1" customHeight="1">
      <c r="A812" s="171"/>
      <c r="B812" s="171"/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  <c r="AK812" s="171"/>
      <c r="AL812" s="171"/>
      <c r="AM812" s="171"/>
      <c r="AN812" s="171"/>
      <c r="AO812" s="171"/>
    </row>
    <row r="813" spans="1:41" ht="14.25" hidden="1" customHeight="1">
      <c r="A813" s="171"/>
      <c r="B813" s="171"/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  <c r="AK813" s="171"/>
      <c r="AL813" s="171"/>
      <c r="AM813" s="171"/>
      <c r="AN813" s="171"/>
      <c r="AO813" s="171"/>
    </row>
    <row r="814" spans="1:41" ht="14.25" hidden="1" customHeight="1">
      <c r="A814" s="171"/>
      <c r="B814" s="171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  <c r="AK814" s="171"/>
      <c r="AL814" s="171"/>
      <c r="AM814" s="171"/>
      <c r="AN814" s="171"/>
      <c r="AO814" s="171"/>
    </row>
    <row r="815" spans="1:41" ht="14.25" hidden="1" customHeight="1">
      <c r="A815" s="171"/>
      <c r="B815" s="171"/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  <c r="AK815" s="171"/>
      <c r="AL815" s="171"/>
      <c r="AM815" s="171"/>
      <c r="AN815" s="171"/>
      <c r="AO815" s="171"/>
    </row>
    <row r="816" spans="1:41" ht="14.25" hidden="1" customHeight="1">
      <c r="A816" s="171"/>
      <c r="B816" s="171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  <c r="AK816" s="171"/>
      <c r="AL816" s="171"/>
      <c r="AM816" s="171"/>
      <c r="AN816" s="171"/>
      <c r="AO816" s="171"/>
    </row>
    <row r="817" spans="1:41" ht="14.25" hidden="1" customHeight="1">
      <c r="A817" s="171"/>
      <c r="B817" s="171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  <c r="AK817" s="171"/>
      <c r="AL817" s="171"/>
      <c r="AM817" s="171"/>
      <c r="AN817" s="171"/>
      <c r="AO817" s="171"/>
    </row>
    <row r="818" spans="1:41" ht="14.25" hidden="1" customHeight="1">
      <c r="A818" s="171"/>
      <c r="B818" s="171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  <c r="AK818" s="171"/>
      <c r="AL818" s="171"/>
      <c r="AM818" s="171"/>
      <c r="AN818" s="171"/>
      <c r="AO818" s="171"/>
    </row>
    <row r="819" spans="1:41" ht="14.25" hidden="1" customHeight="1">
      <c r="A819" s="171"/>
      <c r="B819" s="171"/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  <c r="AK819" s="171"/>
      <c r="AL819" s="171"/>
      <c r="AM819" s="171"/>
      <c r="AN819" s="171"/>
      <c r="AO819" s="171"/>
    </row>
    <row r="820" spans="1:41" ht="14.25" hidden="1" customHeight="1">
      <c r="A820" s="171"/>
      <c r="B820" s="171"/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  <c r="AK820" s="171"/>
      <c r="AL820" s="171"/>
      <c r="AM820" s="171"/>
      <c r="AN820" s="171"/>
      <c r="AO820" s="171"/>
    </row>
    <row r="821" spans="1:41" ht="14.25" hidden="1" customHeight="1">
      <c r="A821" s="171"/>
      <c r="B821" s="171"/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  <c r="AK821" s="171"/>
      <c r="AL821" s="171"/>
      <c r="AM821" s="171"/>
      <c r="AN821" s="171"/>
      <c r="AO821" s="171"/>
    </row>
    <row r="822" spans="1:41" ht="14.25" hidden="1" customHeight="1">
      <c r="A822" s="171"/>
      <c r="B822" s="171"/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  <c r="AK822" s="171"/>
      <c r="AL822" s="171"/>
      <c r="AM822" s="171"/>
      <c r="AN822" s="171"/>
      <c r="AO822" s="171"/>
    </row>
    <row r="823" spans="1:41" ht="14.25" hidden="1" customHeight="1">
      <c r="A823" s="171"/>
      <c r="B823" s="171"/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  <c r="AK823" s="171"/>
      <c r="AL823" s="171"/>
      <c r="AM823" s="171"/>
      <c r="AN823" s="171"/>
      <c r="AO823" s="171"/>
    </row>
    <row r="824" spans="1:41" ht="14.25" hidden="1" customHeight="1">
      <c r="A824" s="171"/>
      <c r="B824" s="171"/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</row>
    <row r="825" spans="1:41" ht="14.25" hidden="1" customHeight="1">
      <c r="A825" s="171"/>
      <c r="B825" s="171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  <c r="AK825" s="171"/>
      <c r="AL825" s="171"/>
      <c r="AM825" s="171"/>
      <c r="AN825" s="171"/>
      <c r="AO825" s="171"/>
    </row>
    <row r="826" spans="1:41" ht="14.25" hidden="1" customHeight="1">
      <c r="A826" s="171"/>
      <c r="B826" s="171"/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  <c r="AK826" s="171"/>
      <c r="AL826" s="171"/>
      <c r="AM826" s="171"/>
      <c r="AN826" s="171"/>
      <c r="AO826" s="171"/>
    </row>
    <row r="827" spans="1:41" ht="14.25" hidden="1" customHeight="1">
      <c r="A827" s="171"/>
      <c r="B827" s="171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  <c r="AK827" s="171"/>
      <c r="AL827" s="171"/>
      <c r="AM827" s="171"/>
      <c r="AN827" s="171"/>
      <c r="AO827" s="171"/>
    </row>
    <row r="828" spans="1:41" ht="14.25" hidden="1" customHeight="1">
      <c r="A828" s="171"/>
      <c r="B828" s="171"/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  <c r="AK828" s="171"/>
      <c r="AL828" s="171"/>
      <c r="AM828" s="171"/>
      <c r="AN828" s="171"/>
      <c r="AO828" s="171"/>
    </row>
    <row r="829" spans="1:41" ht="14.25" hidden="1" customHeight="1">
      <c r="A829" s="171"/>
      <c r="B829" s="171"/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  <c r="AK829" s="171"/>
      <c r="AL829" s="171"/>
      <c r="AM829" s="171"/>
      <c r="AN829" s="171"/>
      <c r="AO829" s="171"/>
    </row>
    <row r="830" spans="1:41" ht="14.25" hidden="1" customHeight="1">
      <c r="A830" s="171"/>
      <c r="B830" s="171"/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  <c r="AK830" s="171"/>
      <c r="AL830" s="171"/>
      <c r="AM830" s="171"/>
      <c r="AN830" s="171"/>
      <c r="AO830" s="171"/>
    </row>
    <row r="831" spans="1:41" ht="14.25" hidden="1" customHeight="1">
      <c r="A831" s="171"/>
      <c r="B831" s="171"/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  <c r="AK831" s="171"/>
      <c r="AL831" s="171"/>
      <c r="AM831" s="171"/>
      <c r="AN831" s="171"/>
      <c r="AO831" s="171"/>
    </row>
    <row r="832" spans="1:41" ht="14.25" hidden="1" customHeight="1">
      <c r="A832" s="171"/>
      <c r="B832" s="171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  <c r="AK832" s="171"/>
      <c r="AL832" s="171"/>
      <c r="AM832" s="171"/>
      <c r="AN832" s="171"/>
      <c r="AO832" s="171"/>
    </row>
    <row r="833" spans="1:41" ht="14.25" hidden="1" customHeight="1">
      <c r="A833" s="171"/>
      <c r="B833" s="171"/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  <c r="AK833" s="171"/>
      <c r="AL833" s="171"/>
      <c r="AM833" s="171"/>
      <c r="AN833" s="171"/>
      <c r="AO833" s="171"/>
    </row>
    <row r="834" spans="1:41" ht="14.25" hidden="1" customHeight="1">
      <c r="A834" s="171"/>
      <c r="B834" s="171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  <c r="AK834" s="171"/>
      <c r="AL834" s="171"/>
      <c r="AM834" s="171"/>
      <c r="AN834" s="171"/>
      <c r="AO834" s="171"/>
    </row>
    <row r="835" spans="1:41" ht="14.25" hidden="1" customHeight="1">
      <c r="A835" s="171"/>
      <c r="B835" s="171"/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  <c r="AK835" s="171"/>
      <c r="AL835" s="171"/>
      <c r="AM835" s="171"/>
      <c r="AN835" s="171"/>
      <c r="AO835" s="171"/>
    </row>
    <row r="836" spans="1:41" ht="14.25" hidden="1" customHeight="1">
      <c r="A836" s="171"/>
      <c r="B836" s="171"/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  <c r="AK836" s="171"/>
      <c r="AL836" s="171"/>
      <c r="AM836" s="171"/>
      <c r="AN836" s="171"/>
      <c r="AO836" s="171"/>
    </row>
    <row r="837" spans="1:41" ht="14.25" hidden="1" customHeight="1">
      <c r="A837" s="171"/>
      <c r="B837" s="171"/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  <c r="AK837" s="171"/>
      <c r="AL837" s="171"/>
      <c r="AM837" s="171"/>
      <c r="AN837" s="171"/>
      <c r="AO837" s="171"/>
    </row>
    <row r="838" spans="1:41" ht="14.25" hidden="1" customHeight="1">
      <c r="A838" s="171"/>
      <c r="B838" s="171"/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  <c r="AK838" s="171"/>
      <c r="AL838" s="171"/>
      <c r="AM838" s="171"/>
      <c r="AN838" s="171"/>
      <c r="AO838" s="171"/>
    </row>
    <row r="839" spans="1:41" ht="14.25" hidden="1" customHeight="1">
      <c r="A839" s="171"/>
      <c r="B839" s="171"/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  <c r="AK839" s="171"/>
      <c r="AL839" s="171"/>
      <c r="AM839" s="171"/>
      <c r="AN839" s="171"/>
      <c r="AO839" s="171"/>
    </row>
    <row r="840" spans="1:41" ht="14.25" hidden="1" customHeight="1">
      <c r="A840" s="171"/>
      <c r="B840" s="171"/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  <c r="AK840" s="171"/>
      <c r="AL840" s="171"/>
      <c r="AM840" s="171"/>
      <c r="AN840" s="171"/>
      <c r="AO840" s="171"/>
    </row>
    <row r="841" spans="1:41" ht="14.25" hidden="1" customHeight="1">
      <c r="A841" s="171"/>
      <c r="B841" s="171"/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  <c r="AK841" s="171"/>
      <c r="AL841" s="171"/>
      <c r="AM841" s="171"/>
      <c r="AN841" s="171"/>
      <c r="AO841" s="171"/>
    </row>
    <row r="842" spans="1:41" ht="14.25" hidden="1" customHeight="1">
      <c r="A842" s="171"/>
      <c r="B842" s="171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  <c r="AK842" s="171"/>
      <c r="AL842" s="171"/>
      <c r="AM842" s="171"/>
      <c r="AN842" s="171"/>
      <c r="AO842" s="171"/>
    </row>
    <row r="843" spans="1:41" ht="14.25" hidden="1" customHeight="1">
      <c r="A843" s="171"/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  <c r="AK843" s="171"/>
      <c r="AL843" s="171"/>
      <c r="AM843" s="171"/>
      <c r="AN843" s="171"/>
      <c r="AO843" s="171"/>
    </row>
    <row r="844" spans="1:41" ht="14.25" hidden="1" customHeight="1">
      <c r="A844" s="171"/>
      <c r="B844" s="171"/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  <c r="AK844" s="171"/>
      <c r="AL844" s="171"/>
      <c r="AM844" s="171"/>
      <c r="AN844" s="171"/>
      <c r="AO844" s="171"/>
    </row>
    <row r="845" spans="1:41" ht="14.25" hidden="1" customHeight="1">
      <c r="A845" s="171"/>
      <c r="B845" s="171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  <c r="AK845" s="171"/>
      <c r="AL845" s="171"/>
      <c r="AM845" s="171"/>
      <c r="AN845" s="171"/>
      <c r="AO845" s="171"/>
    </row>
    <row r="846" spans="1:41" ht="14.25" hidden="1" customHeight="1">
      <c r="A846" s="171"/>
      <c r="B846" s="171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  <c r="AK846" s="171"/>
      <c r="AL846" s="171"/>
      <c r="AM846" s="171"/>
      <c r="AN846" s="171"/>
      <c r="AO846" s="171"/>
    </row>
    <row r="847" spans="1:41" ht="14.25" hidden="1" customHeight="1">
      <c r="A847" s="171"/>
      <c r="B847" s="171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  <c r="AK847" s="171"/>
      <c r="AL847" s="171"/>
      <c r="AM847" s="171"/>
      <c r="AN847" s="171"/>
      <c r="AO847" s="171"/>
    </row>
    <row r="848" spans="1:41" ht="14.25" hidden="1" customHeight="1">
      <c r="A848" s="171"/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  <c r="AK848" s="171"/>
      <c r="AL848" s="171"/>
      <c r="AM848" s="171"/>
      <c r="AN848" s="171"/>
      <c r="AO848" s="171"/>
    </row>
    <row r="849" spans="1:41" ht="14.25" hidden="1" customHeight="1">
      <c r="A849" s="171"/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  <c r="AK849" s="171"/>
      <c r="AL849" s="171"/>
      <c r="AM849" s="171"/>
      <c r="AN849" s="171"/>
      <c r="AO849" s="171"/>
    </row>
    <row r="850" spans="1:41" ht="14.25" hidden="1" customHeight="1">
      <c r="A850" s="171"/>
      <c r="B850" s="171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  <c r="AK850" s="171"/>
      <c r="AL850" s="171"/>
      <c r="AM850" s="171"/>
      <c r="AN850" s="171"/>
      <c r="AO850" s="171"/>
    </row>
    <row r="851" spans="1:41" ht="14.25" hidden="1" customHeight="1">
      <c r="A851" s="171"/>
      <c r="B851" s="171"/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  <c r="AK851" s="171"/>
      <c r="AL851" s="171"/>
      <c r="AM851" s="171"/>
      <c r="AN851" s="171"/>
      <c r="AO851" s="171"/>
    </row>
    <row r="852" spans="1:41" ht="14.25" hidden="1" customHeight="1">
      <c r="A852" s="171"/>
      <c r="B852" s="171"/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  <c r="AK852" s="171"/>
      <c r="AL852" s="171"/>
      <c r="AM852" s="171"/>
      <c r="AN852" s="171"/>
      <c r="AO852" s="171"/>
    </row>
    <row r="853" spans="1:41" ht="14.25" hidden="1" customHeight="1">
      <c r="A853" s="171"/>
      <c r="B853" s="171"/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  <c r="AK853" s="171"/>
      <c r="AL853" s="171"/>
      <c r="AM853" s="171"/>
      <c r="AN853" s="171"/>
      <c r="AO853" s="171"/>
    </row>
    <row r="854" spans="1:41" ht="14.25" hidden="1" customHeight="1">
      <c r="A854" s="171"/>
      <c r="B854" s="171"/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  <c r="AK854" s="171"/>
      <c r="AL854" s="171"/>
      <c r="AM854" s="171"/>
      <c r="AN854" s="171"/>
      <c r="AO854" s="171"/>
    </row>
    <row r="855" spans="1:41" ht="14.25" hidden="1" customHeight="1">
      <c r="A855" s="171"/>
      <c r="B855" s="171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</row>
    <row r="856" spans="1:41" ht="14.25" hidden="1" customHeight="1">
      <c r="A856" s="171"/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  <c r="AK856" s="171"/>
      <c r="AL856" s="171"/>
      <c r="AM856" s="171"/>
      <c r="AN856" s="171"/>
      <c r="AO856" s="171"/>
    </row>
    <row r="857" spans="1:41" ht="14.25" hidden="1" customHeight="1">
      <c r="A857" s="171"/>
      <c r="B857" s="171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  <c r="AK857" s="171"/>
      <c r="AL857" s="171"/>
      <c r="AM857" s="171"/>
      <c r="AN857" s="171"/>
      <c r="AO857" s="171"/>
    </row>
    <row r="858" spans="1:41" ht="14.25" hidden="1" customHeight="1">
      <c r="A858" s="171"/>
      <c r="B858" s="171"/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  <c r="AK858" s="171"/>
      <c r="AL858" s="171"/>
      <c r="AM858" s="171"/>
      <c r="AN858" s="171"/>
      <c r="AO858" s="171"/>
    </row>
    <row r="859" spans="1:41" ht="14.25" hidden="1" customHeight="1">
      <c r="A859" s="171"/>
      <c r="B859" s="171"/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  <c r="AK859" s="171"/>
      <c r="AL859" s="171"/>
      <c r="AM859" s="171"/>
      <c r="AN859" s="171"/>
      <c r="AO859" s="171"/>
    </row>
    <row r="860" spans="1:41" ht="14.25" hidden="1" customHeight="1">
      <c r="A860" s="171"/>
      <c r="B860" s="171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  <c r="AK860" s="171"/>
      <c r="AL860" s="171"/>
      <c r="AM860" s="171"/>
      <c r="AN860" s="171"/>
      <c r="AO860" s="171"/>
    </row>
    <row r="861" spans="1:41" ht="14.25" hidden="1" customHeight="1">
      <c r="A861" s="171"/>
      <c r="B861" s="171"/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  <c r="AK861" s="171"/>
      <c r="AL861" s="171"/>
      <c r="AM861" s="171"/>
      <c r="AN861" s="171"/>
      <c r="AO861" s="171"/>
    </row>
    <row r="862" spans="1:41" ht="14.25" hidden="1" customHeight="1">
      <c r="A862" s="171"/>
      <c r="B862" s="171"/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  <c r="AK862" s="171"/>
      <c r="AL862" s="171"/>
      <c r="AM862" s="171"/>
      <c r="AN862" s="171"/>
      <c r="AO862" s="171"/>
    </row>
    <row r="863" spans="1:41" ht="14.25" hidden="1" customHeight="1">
      <c r="A863" s="171"/>
      <c r="B863" s="171"/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  <c r="AK863" s="171"/>
      <c r="AL863" s="171"/>
      <c r="AM863" s="171"/>
      <c r="AN863" s="171"/>
      <c r="AO863" s="171"/>
    </row>
    <row r="864" spans="1:41" ht="14.25" hidden="1" customHeight="1">
      <c r="A864" s="171"/>
      <c r="B864" s="171"/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  <c r="AK864" s="171"/>
      <c r="AL864" s="171"/>
      <c r="AM864" s="171"/>
      <c r="AN864" s="171"/>
      <c r="AO864" s="171"/>
    </row>
    <row r="865" spans="1:41" ht="14.25" hidden="1" customHeight="1">
      <c r="A865" s="171"/>
      <c r="B865" s="171"/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  <c r="AK865" s="171"/>
      <c r="AL865" s="171"/>
      <c r="AM865" s="171"/>
      <c r="AN865" s="171"/>
      <c r="AO865" s="171"/>
    </row>
    <row r="866" spans="1:41" ht="14.25" hidden="1" customHeight="1">
      <c r="A866" s="171"/>
      <c r="B866" s="171"/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  <c r="AK866" s="171"/>
      <c r="AL866" s="171"/>
      <c r="AM866" s="171"/>
      <c r="AN866" s="171"/>
      <c r="AO866" s="171"/>
    </row>
    <row r="867" spans="1:41" ht="14.25" hidden="1" customHeight="1">
      <c r="A867" s="171"/>
      <c r="B867" s="171"/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  <c r="AK867" s="171"/>
      <c r="AL867" s="171"/>
      <c r="AM867" s="171"/>
      <c r="AN867" s="171"/>
      <c r="AO867" s="171"/>
    </row>
    <row r="868" spans="1:41" ht="14.25" hidden="1" customHeight="1">
      <c r="A868" s="171"/>
      <c r="B868" s="171"/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  <c r="AK868" s="171"/>
      <c r="AL868" s="171"/>
      <c r="AM868" s="171"/>
      <c r="AN868" s="171"/>
      <c r="AO868" s="171"/>
    </row>
    <row r="869" spans="1:41" ht="14.25" hidden="1" customHeight="1">
      <c r="A869" s="171"/>
      <c r="B869" s="171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  <c r="AK869" s="171"/>
      <c r="AL869" s="171"/>
      <c r="AM869" s="171"/>
      <c r="AN869" s="171"/>
      <c r="AO869" s="171"/>
    </row>
    <row r="870" spans="1:41" ht="14.25" hidden="1" customHeight="1">
      <c r="A870" s="171"/>
      <c r="B870" s="171"/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  <c r="AK870" s="171"/>
      <c r="AL870" s="171"/>
      <c r="AM870" s="171"/>
      <c r="AN870" s="171"/>
      <c r="AO870" s="171"/>
    </row>
    <row r="871" spans="1:41" ht="14.25" hidden="1" customHeight="1">
      <c r="A871" s="171"/>
      <c r="B871" s="171"/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  <c r="AK871" s="171"/>
      <c r="AL871" s="171"/>
      <c r="AM871" s="171"/>
      <c r="AN871" s="171"/>
      <c r="AO871" s="171"/>
    </row>
    <row r="872" spans="1:41" ht="14.25" hidden="1" customHeight="1">
      <c r="A872" s="171"/>
      <c r="B872" s="171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  <c r="AK872" s="171"/>
      <c r="AL872" s="171"/>
      <c r="AM872" s="171"/>
      <c r="AN872" s="171"/>
      <c r="AO872" s="171"/>
    </row>
    <row r="873" spans="1:41" ht="14.25" hidden="1" customHeight="1">
      <c r="A873" s="171"/>
      <c r="B873" s="171"/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  <c r="AK873" s="171"/>
      <c r="AL873" s="171"/>
      <c r="AM873" s="171"/>
      <c r="AN873" s="171"/>
      <c r="AO873" s="171"/>
    </row>
    <row r="874" spans="1:41" ht="14.25" hidden="1" customHeight="1">
      <c r="A874" s="171"/>
      <c r="B874" s="171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  <c r="AK874" s="171"/>
      <c r="AL874" s="171"/>
      <c r="AM874" s="171"/>
      <c r="AN874" s="171"/>
      <c r="AO874" s="171"/>
    </row>
    <row r="875" spans="1:41" ht="14.25" hidden="1" customHeight="1">
      <c r="A875" s="171"/>
      <c r="B875" s="171"/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  <c r="AK875" s="171"/>
      <c r="AL875" s="171"/>
      <c r="AM875" s="171"/>
      <c r="AN875" s="171"/>
      <c r="AO875" s="171"/>
    </row>
    <row r="876" spans="1:41" ht="14.25" hidden="1" customHeight="1">
      <c r="A876" s="171"/>
      <c r="B876" s="171"/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  <c r="AK876" s="171"/>
      <c r="AL876" s="171"/>
      <c r="AM876" s="171"/>
      <c r="AN876" s="171"/>
      <c r="AO876" s="171"/>
    </row>
    <row r="877" spans="1:41" ht="14.25" hidden="1" customHeight="1">
      <c r="A877" s="171"/>
      <c r="B877" s="171"/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  <c r="AK877" s="171"/>
      <c r="AL877" s="171"/>
      <c r="AM877" s="171"/>
      <c r="AN877" s="171"/>
      <c r="AO877" s="171"/>
    </row>
    <row r="878" spans="1:41" ht="14.25" hidden="1" customHeight="1">
      <c r="A878" s="171"/>
      <c r="B878" s="171"/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</row>
    <row r="879" spans="1:41" ht="14.25" hidden="1" customHeight="1">
      <c r="A879" s="171"/>
      <c r="B879" s="171"/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  <c r="AK879" s="171"/>
      <c r="AL879" s="171"/>
      <c r="AM879" s="171"/>
      <c r="AN879" s="171"/>
      <c r="AO879" s="171"/>
    </row>
    <row r="880" spans="1:41" ht="14.25" hidden="1" customHeight="1">
      <c r="A880" s="171"/>
      <c r="B880" s="171"/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  <c r="AK880" s="171"/>
      <c r="AL880" s="171"/>
      <c r="AM880" s="171"/>
      <c r="AN880" s="171"/>
      <c r="AO880" s="171"/>
    </row>
    <row r="881" spans="1:41" ht="14.25" hidden="1" customHeight="1">
      <c r="A881" s="171"/>
      <c r="B881" s="171"/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  <c r="AK881" s="171"/>
      <c r="AL881" s="171"/>
      <c r="AM881" s="171"/>
      <c r="AN881" s="171"/>
      <c r="AO881" s="171"/>
    </row>
    <row r="882" spans="1:41" ht="14.25" hidden="1" customHeight="1">
      <c r="A882" s="171"/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  <c r="AK882" s="171"/>
      <c r="AL882" s="171"/>
      <c r="AM882" s="171"/>
      <c r="AN882" s="171"/>
      <c r="AO882" s="171"/>
    </row>
    <row r="883" spans="1:41" ht="14.25" hidden="1" customHeight="1">
      <c r="A883" s="171"/>
      <c r="B883" s="171"/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  <c r="AK883" s="171"/>
      <c r="AL883" s="171"/>
      <c r="AM883" s="171"/>
      <c r="AN883" s="171"/>
      <c r="AO883" s="171"/>
    </row>
    <row r="884" spans="1:41" ht="14.25" hidden="1" customHeight="1">
      <c r="A884" s="171"/>
      <c r="B884" s="171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  <c r="AK884" s="171"/>
      <c r="AL884" s="171"/>
      <c r="AM884" s="171"/>
      <c r="AN884" s="171"/>
      <c r="AO884" s="171"/>
    </row>
    <row r="885" spans="1:41" ht="14.25" hidden="1" customHeight="1">
      <c r="A885" s="171"/>
      <c r="B885" s="171"/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  <c r="AK885" s="171"/>
      <c r="AL885" s="171"/>
      <c r="AM885" s="171"/>
      <c r="AN885" s="171"/>
      <c r="AO885" s="171"/>
    </row>
    <row r="886" spans="1:41" ht="14.25" hidden="1" customHeight="1">
      <c r="A886" s="171"/>
      <c r="B886" s="171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  <c r="AK886" s="171"/>
      <c r="AL886" s="171"/>
      <c r="AM886" s="171"/>
      <c r="AN886" s="171"/>
      <c r="AO886" s="171"/>
    </row>
    <row r="887" spans="1:41" ht="14.25" hidden="1" customHeight="1">
      <c r="A887" s="171"/>
      <c r="B887" s="171"/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  <c r="AK887" s="171"/>
      <c r="AL887" s="171"/>
      <c r="AM887" s="171"/>
      <c r="AN887" s="171"/>
      <c r="AO887" s="171"/>
    </row>
    <row r="888" spans="1:41" ht="14.25" hidden="1" customHeight="1">
      <c r="A888" s="171"/>
      <c r="B888" s="171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  <c r="AK888" s="171"/>
      <c r="AL888" s="171"/>
      <c r="AM888" s="171"/>
      <c r="AN888" s="171"/>
      <c r="AO888" s="171"/>
    </row>
    <row r="889" spans="1:41" ht="14.25" hidden="1" customHeight="1">
      <c r="A889" s="171"/>
      <c r="B889" s="171"/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  <c r="AK889" s="171"/>
      <c r="AL889" s="171"/>
      <c r="AM889" s="171"/>
      <c r="AN889" s="171"/>
      <c r="AO889" s="171"/>
    </row>
    <row r="890" spans="1:41" ht="14.25" hidden="1" customHeight="1">
      <c r="A890" s="171"/>
      <c r="B890" s="171"/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  <c r="AK890" s="171"/>
      <c r="AL890" s="171"/>
      <c r="AM890" s="171"/>
      <c r="AN890" s="171"/>
      <c r="AO890" s="171"/>
    </row>
    <row r="891" spans="1:41" ht="14.25" hidden="1" customHeight="1">
      <c r="A891" s="171"/>
      <c r="B891" s="171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  <c r="AK891" s="171"/>
      <c r="AL891" s="171"/>
      <c r="AM891" s="171"/>
      <c r="AN891" s="171"/>
      <c r="AO891" s="171"/>
    </row>
    <row r="892" spans="1:41" ht="14.25" hidden="1" customHeight="1">
      <c r="A892" s="171"/>
      <c r="B892" s="171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  <c r="AK892" s="171"/>
      <c r="AL892" s="171"/>
      <c r="AM892" s="171"/>
      <c r="AN892" s="171"/>
      <c r="AO892" s="171"/>
    </row>
    <row r="893" spans="1:41" ht="14.25" hidden="1" customHeight="1">
      <c r="A893" s="171"/>
      <c r="B893" s="171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  <c r="AK893" s="171"/>
      <c r="AL893" s="171"/>
      <c r="AM893" s="171"/>
      <c r="AN893" s="171"/>
      <c r="AO893" s="171"/>
    </row>
    <row r="894" spans="1:41" ht="14.25" hidden="1" customHeight="1">
      <c r="A894" s="171"/>
      <c r="B894" s="171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  <c r="AK894" s="171"/>
      <c r="AL894" s="171"/>
      <c r="AM894" s="171"/>
      <c r="AN894" s="171"/>
      <c r="AO894" s="171"/>
    </row>
    <row r="895" spans="1:41" ht="14.25" hidden="1" customHeight="1">
      <c r="A895" s="171"/>
      <c r="B895" s="171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  <c r="AK895" s="171"/>
      <c r="AL895" s="171"/>
      <c r="AM895" s="171"/>
      <c r="AN895" s="171"/>
      <c r="AO895" s="171"/>
    </row>
    <row r="896" spans="1:41" ht="14.25" hidden="1" customHeight="1">
      <c r="A896" s="171"/>
      <c r="B896" s="171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  <c r="AK896" s="171"/>
      <c r="AL896" s="171"/>
      <c r="AM896" s="171"/>
      <c r="AN896" s="171"/>
      <c r="AO896" s="171"/>
    </row>
    <row r="897" spans="1:41" ht="14.25" hidden="1" customHeight="1">
      <c r="A897" s="171"/>
      <c r="B897" s="171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  <c r="AK897" s="171"/>
      <c r="AL897" s="171"/>
      <c r="AM897" s="171"/>
      <c r="AN897" s="171"/>
      <c r="AO897" s="171"/>
    </row>
    <row r="898" spans="1:41" ht="14.25" hidden="1" customHeight="1">
      <c r="A898" s="171"/>
      <c r="B898" s="171"/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  <c r="AK898" s="171"/>
      <c r="AL898" s="171"/>
      <c r="AM898" s="171"/>
      <c r="AN898" s="171"/>
      <c r="AO898" s="171"/>
    </row>
    <row r="899" spans="1:41" ht="14.25" hidden="1" customHeight="1">
      <c r="A899" s="171"/>
      <c r="B899" s="171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  <c r="AK899" s="171"/>
      <c r="AL899" s="171"/>
      <c r="AM899" s="171"/>
      <c r="AN899" s="171"/>
      <c r="AO899" s="171"/>
    </row>
    <row r="900" spans="1:41" ht="14.25" hidden="1" customHeight="1">
      <c r="A900" s="171"/>
      <c r="B900" s="171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  <c r="AK900" s="171"/>
      <c r="AL900" s="171"/>
      <c r="AM900" s="171"/>
      <c r="AN900" s="171"/>
      <c r="AO900" s="171"/>
    </row>
    <row r="901" spans="1:41" ht="14.25" hidden="1" customHeight="1">
      <c r="A901" s="171"/>
      <c r="B901" s="171"/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  <c r="AK901" s="171"/>
      <c r="AL901" s="171"/>
      <c r="AM901" s="171"/>
      <c r="AN901" s="171"/>
      <c r="AO901" s="171"/>
    </row>
    <row r="902" spans="1:41" ht="14.25" hidden="1" customHeight="1">
      <c r="A902" s="171"/>
      <c r="B902" s="171"/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  <c r="AK902" s="171"/>
      <c r="AL902" s="171"/>
      <c r="AM902" s="171"/>
      <c r="AN902" s="171"/>
      <c r="AO902" s="171"/>
    </row>
    <row r="903" spans="1:41" ht="14.25" hidden="1" customHeight="1">
      <c r="A903" s="171"/>
      <c r="B903" s="171"/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  <c r="AK903" s="171"/>
      <c r="AL903" s="171"/>
      <c r="AM903" s="171"/>
      <c r="AN903" s="171"/>
      <c r="AO903" s="171"/>
    </row>
    <row r="904" spans="1:41" ht="14.25" hidden="1" customHeight="1">
      <c r="A904" s="171"/>
      <c r="B904" s="171"/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  <c r="AK904" s="171"/>
      <c r="AL904" s="171"/>
      <c r="AM904" s="171"/>
      <c r="AN904" s="171"/>
      <c r="AO904" s="171"/>
    </row>
    <row r="905" spans="1:41" ht="14.25" hidden="1" customHeight="1">
      <c r="A905" s="171"/>
      <c r="B905" s="171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  <c r="AK905" s="171"/>
      <c r="AL905" s="171"/>
      <c r="AM905" s="171"/>
      <c r="AN905" s="171"/>
      <c r="AO905" s="171"/>
    </row>
    <row r="906" spans="1:41" ht="14.25" hidden="1" customHeight="1">
      <c r="A906" s="171"/>
      <c r="B906" s="171"/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  <c r="AK906" s="171"/>
      <c r="AL906" s="171"/>
      <c r="AM906" s="171"/>
      <c r="AN906" s="171"/>
      <c r="AO906" s="171"/>
    </row>
    <row r="907" spans="1:41" ht="14.25" hidden="1" customHeight="1">
      <c r="A907" s="171"/>
      <c r="B907" s="171"/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  <c r="AK907" s="171"/>
      <c r="AL907" s="171"/>
      <c r="AM907" s="171"/>
      <c r="AN907" s="171"/>
      <c r="AO907" s="171"/>
    </row>
    <row r="908" spans="1:41" ht="14.25" hidden="1" customHeight="1">
      <c r="A908" s="171"/>
      <c r="B908" s="171"/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  <c r="AK908" s="171"/>
      <c r="AL908" s="171"/>
      <c r="AM908" s="171"/>
      <c r="AN908" s="171"/>
      <c r="AO908" s="171"/>
    </row>
    <row r="909" spans="1:41" ht="14.25" hidden="1" customHeight="1">
      <c r="A909" s="171"/>
      <c r="B909" s="171"/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  <c r="AK909" s="171"/>
      <c r="AL909" s="171"/>
      <c r="AM909" s="171"/>
      <c r="AN909" s="171"/>
      <c r="AO909" s="171"/>
    </row>
    <row r="910" spans="1:41" ht="14.25" hidden="1" customHeight="1">
      <c r="A910" s="171"/>
      <c r="B910" s="171"/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  <c r="AK910" s="171"/>
      <c r="AL910" s="171"/>
      <c r="AM910" s="171"/>
      <c r="AN910" s="171"/>
      <c r="AO910" s="171"/>
    </row>
    <row r="911" spans="1:41" ht="14.25" hidden="1" customHeight="1">
      <c r="A911" s="171"/>
      <c r="B911" s="171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  <c r="AK911" s="171"/>
      <c r="AL911" s="171"/>
      <c r="AM911" s="171"/>
      <c r="AN911" s="171"/>
      <c r="AO911" s="171"/>
    </row>
    <row r="912" spans="1:41" ht="14.25" hidden="1" customHeight="1">
      <c r="A912" s="171"/>
      <c r="B912" s="171"/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  <c r="AK912" s="171"/>
      <c r="AL912" s="171"/>
      <c r="AM912" s="171"/>
      <c r="AN912" s="171"/>
      <c r="AO912" s="171"/>
    </row>
    <row r="913" spans="1:41" ht="14.25" hidden="1" customHeight="1">
      <c r="A913" s="171"/>
      <c r="B913" s="171"/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  <c r="AK913" s="171"/>
      <c r="AL913" s="171"/>
      <c r="AM913" s="171"/>
      <c r="AN913" s="171"/>
      <c r="AO913" s="171"/>
    </row>
    <row r="914" spans="1:41" ht="14.25" hidden="1" customHeight="1">
      <c r="A914" s="171"/>
      <c r="B914" s="171"/>
      <c r="C914" s="171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</row>
    <row r="915" spans="1:41" ht="14.25" hidden="1" customHeight="1">
      <c r="A915" s="171"/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  <c r="AK915" s="171"/>
      <c r="AL915" s="171"/>
      <c r="AM915" s="171"/>
      <c r="AN915" s="171"/>
      <c r="AO915" s="171"/>
    </row>
    <row r="916" spans="1:41" ht="14.25" hidden="1" customHeight="1">
      <c r="A916" s="171"/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  <c r="AK916" s="171"/>
      <c r="AL916" s="171"/>
      <c r="AM916" s="171"/>
      <c r="AN916" s="171"/>
      <c r="AO916" s="171"/>
    </row>
    <row r="917" spans="1:41" ht="14.25" hidden="1" customHeight="1">
      <c r="A917" s="171"/>
      <c r="B917" s="171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  <c r="AK917" s="171"/>
      <c r="AL917" s="171"/>
      <c r="AM917" s="171"/>
      <c r="AN917" s="171"/>
      <c r="AO917" s="171"/>
    </row>
    <row r="918" spans="1:41" ht="14.25" hidden="1" customHeight="1">
      <c r="A918" s="171"/>
      <c r="B918" s="171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  <c r="AK918" s="171"/>
      <c r="AL918" s="171"/>
      <c r="AM918" s="171"/>
      <c r="AN918" s="171"/>
      <c r="AO918" s="171"/>
    </row>
    <row r="919" spans="1:41" ht="14.25" hidden="1" customHeight="1">
      <c r="A919" s="171"/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  <c r="AK919" s="171"/>
      <c r="AL919" s="171"/>
      <c r="AM919" s="171"/>
      <c r="AN919" s="171"/>
      <c r="AO919" s="171"/>
    </row>
    <row r="920" spans="1:41" ht="14.25" hidden="1" customHeight="1">
      <c r="A920" s="171"/>
      <c r="B920" s="171"/>
      <c r="C920" s="171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  <c r="AK920" s="171"/>
      <c r="AL920" s="171"/>
      <c r="AM920" s="171"/>
      <c r="AN920" s="171"/>
      <c r="AO920" s="171"/>
    </row>
    <row r="921" spans="1:41" ht="14.25" hidden="1" customHeight="1">
      <c r="A921" s="171"/>
      <c r="B921" s="171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  <c r="AK921" s="171"/>
      <c r="AL921" s="171"/>
      <c r="AM921" s="171"/>
      <c r="AN921" s="171"/>
      <c r="AO921" s="171"/>
    </row>
    <row r="922" spans="1:41" ht="14.25" hidden="1" customHeight="1">
      <c r="A922" s="171"/>
      <c r="B922" s="171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  <c r="AK922" s="171"/>
      <c r="AL922" s="171"/>
      <c r="AM922" s="171"/>
      <c r="AN922" s="171"/>
      <c r="AO922" s="171"/>
    </row>
    <row r="923" spans="1:41" ht="14.25" hidden="1" customHeight="1">
      <c r="A923" s="171"/>
      <c r="B923" s="171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  <c r="AK923" s="171"/>
      <c r="AL923" s="171"/>
      <c r="AM923" s="171"/>
      <c r="AN923" s="171"/>
      <c r="AO923" s="171"/>
    </row>
    <row r="924" spans="1:41" ht="14.25" hidden="1" customHeight="1">
      <c r="A924" s="171"/>
      <c r="B924" s="171"/>
      <c r="C924" s="171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  <c r="AK924" s="171"/>
      <c r="AL924" s="171"/>
      <c r="AM924" s="171"/>
      <c r="AN924" s="171"/>
      <c r="AO924" s="171"/>
    </row>
    <row r="925" spans="1:41" ht="14.25" hidden="1" customHeight="1">
      <c r="A925" s="171"/>
      <c r="B925" s="171"/>
      <c r="C925" s="171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  <c r="AK925" s="171"/>
      <c r="AL925" s="171"/>
      <c r="AM925" s="171"/>
      <c r="AN925" s="171"/>
      <c r="AO925" s="171"/>
    </row>
    <row r="926" spans="1:41" ht="14.25" hidden="1" customHeight="1">
      <c r="A926" s="171"/>
      <c r="B926" s="171"/>
      <c r="C926" s="171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  <c r="AK926" s="171"/>
      <c r="AL926" s="171"/>
      <c r="AM926" s="171"/>
      <c r="AN926" s="171"/>
      <c r="AO926" s="171"/>
    </row>
    <row r="927" spans="1:41" ht="14.25" hidden="1" customHeight="1">
      <c r="A927" s="171"/>
      <c r="B927" s="171"/>
      <c r="C927" s="171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  <c r="AK927" s="171"/>
      <c r="AL927" s="171"/>
      <c r="AM927" s="171"/>
      <c r="AN927" s="171"/>
      <c r="AO927" s="171"/>
    </row>
    <row r="928" spans="1:41" ht="14.25" hidden="1" customHeight="1">
      <c r="A928" s="171"/>
      <c r="B928" s="171"/>
      <c r="C928" s="171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  <c r="AK928" s="171"/>
      <c r="AL928" s="171"/>
      <c r="AM928" s="171"/>
      <c r="AN928" s="171"/>
      <c r="AO928" s="171"/>
    </row>
    <row r="929" spans="1:41" ht="14.25" hidden="1" customHeight="1">
      <c r="A929" s="171"/>
      <c r="B929" s="171"/>
      <c r="C929" s="171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  <c r="AK929" s="171"/>
      <c r="AL929" s="171"/>
      <c r="AM929" s="171"/>
      <c r="AN929" s="171"/>
      <c r="AO929" s="171"/>
    </row>
    <row r="930" spans="1:41" ht="14.25" hidden="1" customHeight="1">
      <c r="A930" s="171"/>
      <c r="B930" s="171"/>
      <c r="C930" s="171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  <c r="AK930" s="171"/>
      <c r="AL930" s="171"/>
      <c r="AM930" s="171"/>
      <c r="AN930" s="171"/>
      <c r="AO930" s="171"/>
    </row>
    <row r="931" spans="1:41" ht="14.25" hidden="1" customHeight="1">
      <c r="A931" s="171"/>
      <c r="B931" s="171"/>
      <c r="C931" s="171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  <c r="AK931" s="171"/>
      <c r="AL931" s="171"/>
      <c r="AM931" s="171"/>
      <c r="AN931" s="171"/>
      <c r="AO931" s="171"/>
    </row>
    <row r="932" spans="1:41" ht="14.25" hidden="1" customHeight="1">
      <c r="A932" s="171"/>
      <c r="B932" s="171"/>
      <c r="C932" s="171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</row>
    <row r="933" spans="1:41" ht="14.25" hidden="1" customHeight="1">
      <c r="A933" s="171"/>
      <c r="B933" s="171"/>
      <c r="C933" s="171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  <c r="AK933" s="171"/>
      <c r="AL933" s="171"/>
      <c r="AM933" s="171"/>
      <c r="AN933" s="171"/>
      <c r="AO933" s="171"/>
    </row>
    <row r="934" spans="1:41" ht="14.25" hidden="1" customHeight="1">
      <c r="A934" s="171"/>
      <c r="B934" s="171"/>
      <c r="C934" s="171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  <c r="AK934" s="171"/>
      <c r="AL934" s="171"/>
      <c r="AM934" s="171"/>
      <c r="AN934" s="171"/>
      <c r="AO934" s="171"/>
    </row>
    <row r="935" spans="1:41" ht="14.25" hidden="1" customHeight="1">
      <c r="A935" s="171"/>
      <c r="B935" s="171"/>
      <c r="C935" s="171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  <c r="AK935" s="171"/>
      <c r="AL935" s="171"/>
      <c r="AM935" s="171"/>
      <c r="AN935" s="171"/>
      <c r="AO935" s="171"/>
    </row>
    <row r="936" spans="1:41" ht="14.25" hidden="1" customHeight="1">
      <c r="A936" s="171"/>
      <c r="B936" s="171"/>
      <c r="C936" s="171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  <c r="AK936" s="171"/>
      <c r="AL936" s="171"/>
      <c r="AM936" s="171"/>
      <c r="AN936" s="171"/>
      <c r="AO936" s="171"/>
    </row>
    <row r="937" spans="1:41" ht="14.25" hidden="1" customHeight="1">
      <c r="A937" s="171"/>
      <c r="B937" s="171"/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  <c r="AK937" s="171"/>
      <c r="AL937" s="171"/>
      <c r="AM937" s="171"/>
      <c r="AN937" s="171"/>
      <c r="AO937" s="171"/>
    </row>
    <row r="938" spans="1:41" ht="14.25" hidden="1" customHeight="1">
      <c r="A938" s="171"/>
      <c r="B938" s="171"/>
      <c r="C938" s="171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  <c r="AK938" s="171"/>
      <c r="AL938" s="171"/>
      <c r="AM938" s="171"/>
      <c r="AN938" s="171"/>
      <c r="AO938" s="171"/>
    </row>
    <row r="939" spans="1:41" ht="14.25" hidden="1" customHeight="1">
      <c r="A939" s="171"/>
      <c r="B939" s="171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  <c r="AK939" s="171"/>
      <c r="AL939" s="171"/>
      <c r="AM939" s="171"/>
      <c r="AN939" s="171"/>
      <c r="AO939" s="171"/>
    </row>
    <row r="940" spans="1:41" ht="14.25" hidden="1" customHeight="1">
      <c r="A940" s="171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  <c r="AK940" s="171"/>
      <c r="AL940" s="171"/>
      <c r="AM940" s="171"/>
      <c r="AN940" s="171"/>
      <c r="AO940" s="171"/>
    </row>
    <row r="941" spans="1:41" ht="14.25" hidden="1" customHeight="1">
      <c r="A941" s="171"/>
      <c r="B941" s="171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  <c r="AK941" s="171"/>
      <c r="AL941" s="171"/>
      <c r="AM941" s="171"/>
      <c r="AN941" s="171"/>
      <c r="AO941" s="171"/>
    </row>
    <row r="942" spans="1:41" ht="14.25" hidden="1" customHeight="1">
      <c r="A942" s="171"/>
      <c r="B942" s="171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  <c r="AK942" s="171"/>
      <c r="AL942" s="171"/>
      <c r="AM942" s="171"/>
      <c r="AN942" s="171"/>
      <c r="AO942" s="171"/>
    </row>
    <row r="943" spans="1:41" ht="14.25" hidden="1" customHeight="1">
      <c r="A943" s="171"/>
      <c r="B943" s="171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  <c r="AK943" s="171"/>
      <c r="AL943" s="171"/>
      <c r="AM943" s="171"/>
      <c r="AN943" s="171"/>
      <c r="AO943" s="171"/>
    </row>
    <row r="944" spans="1:41" ht="14.25" hidden="1" customHeight="1">
      <c r="A944" s="171"/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  <c r="AK944" s="171"/>
      <c r="AL944" s="171"/>
      <c r="AM944" s="171"/>
      <c r="AN944" s="171"/>
      <c r="AO944" s="171"/>
    </row>
    <row r="945" spans="1:41" ht="14.25" hidden="1" customHeight="1">
      <c r="A945" s="171"/>
      <c r="B945" s="171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  <c r="AK945" s="171"/>
      <c r="AL945" s="171"/>
      <c r="AM945" s="171"/>
      <c r="AN945" s="171"/>
      <c r="AO945" s="171"/>
    </row>
    <row r="946" spans="1:41" ht="14.25" hidden="1" customHeight="1">
      <c r="A946" s="171"/>
      <c r="B946" s="171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  <c r="AK946" s="171"/>
      <c r="AL946" s="171"/>
      <c r="AM946" s="171"/>
      <c r="AN946" s="171"/>
      <c r="AO946" s="171"/>
    </row>
    <row r="947" spans="1:41" ht="14.25" hidden="1" customHeight="1">
      <c r="A947" s="171"/>
      <c r="B947" s="171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  <c r="AA947" s="171"/>
      <c r="AB947" s="171"/>
      <c r="AC947" s="171"/>
      <c r="AD947" s="171"/>
      <c r="AE947" s="171"/>
      <c r="AF947" s="171"/>
      <c r="AG947" s="171"/>
      <c r="AH947" s="171"/>
      <c r="AI947" s="171"/>
      <c r="AJ947" s="171"/>
      <c r="AK947" s="171"/>
      <c r="AL947" s="171"/>
      <c r="AM947" s="171"/>
      <c r="AN947" s="171"/>
      <c r="AO947" s="171"/>
    </row>
    <row r="948" spans="1:41" ht="14.25" hidden="1" customHeight="1">
      <c r="A948" s="171"/>
      <c r="B948" s="171"/>
      <c r="C948" s="171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  <c r="AA948" s="171"/>
      <c r="AB948" s="171"/>
      <c r="AC948" s="171"/>
      <c r="AD948" s="171"/>
      <c r="AE948" s="171"/>
      <c r="AF948" s="171"/>
      <c r="AG948" s="171"/>
      <c r="AH948" s="171"/>
      <c r="AI948" s="171"/>
      <c r="AJ948" s="171"/>
      <c r="AK948" s="171"/>
      <c r="AL948" s="171"/>
      <c r="AM948" s="171"/>
      <c r="AN948" s="171"/>
      <c r="AO948" s="171"/>
    </row>
    <row r="949" spans="1:41" ht="14.25" hidden="1" customHeight="1">
      <c r="A949" s="171"/>
      <c r="B949" s="171"/>
      <c r="C949" s="171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  <c r="AA949" s="171"/>
      <c r="AB949" s="171"/>
      <c r="AC949" s="171"/>
      <c r="AD949" s="171"/>
      <c r="AE949" s="171"/>
      <c r="AF949" s="171"/>
      <c r="AG949" s="171"/>
      <c r="AH949" s="171"/>
      <c r="AI949" s="171"/>
      <c r="AJ949" s="171"/>
      <c r="AK949" s="171"/>
      <c r="AL949" s="171"/>
      <c r="AM949" s="171"/>
      <c r="AN949" s="171"/>
      <c r="AO949" s="171"/>
    </row>
    <row r="950" spans="1:41" ht="14.25" hidden="1" customHeight="1">
      <c r="A950" s="171"/>
      <c r="B950" s="171"/>
      <c r="C950" s="171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</row>
    <row r="951" spans="1:41" ht="14.25" hidden="1" customHeight="1">
      <c r="A951" s="171"/>
      <c r="B951" s="171"/>
      <c r="C951" s="171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  <c r="AA951" s="171"/>
      <c r="AB951" s="171"/>
      <c r="AC951" s="171"/>
      <c r="AD951" s="171"/>
      <c r="AE951" s="171"/>
      <c r="AF951" s="171"/>
      <c r="AG951" s="171"/>
      <c r="AH951" s="171"/>
      <c r="AI951" s="171"/>
      <c r="AJ951" s="171"/>
      <c r="AK951" s="171"/>
      <c r="AL951" s="171"/>
      <c r="AM951" s="171"/>
      <c r="AN951" s="171"/>
      <c r="AO951" s="171"/>
    </row>
    <row r="952" spans="1:41" ht="14.25" hidden="1" customHeight="1">
      <c r="A952" s="171"/>
      <c r="B952" s="171"/>
      <c r="C952" s="171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  <c r="AA952" s="171"/>
      <c r="AB952" s="171"/>
      <c r="AC952" s="171"/>
      <c r="AD952" s="171"/>
      <c r="AE952" s="171"/>
      <c r="AF952" s="171"/>
      <c r="AG952" s="171"/>
      <c r="AH952" s="171"/>
      <c r="AI952" s="171"/>
      <c r="AJ952" s="171"/>
      <c r="AK952" s="171"/>
      <c r="AL952" s="171"/>
      <c r="AM952" s="171"/>
      <c r="AN952" s="171"/>
      <c r="AO952" s="171"/>
    </row>
    <row r="953" spans="1:41" ht="14.25" hidden="1" customHeight="1">
      <c r="A953" s="171"/>
      <c r="B953" s="171"/>
      <c r="C953" s="171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  <c r="AA953" s="171"/>
      <c r="AB953" s="171"/>
      <c r="AC953" s="171"/>
      <c r="AD953" s="171"/>
      <c r="AE953" s="171"/>
      <c r="AF953" s="171"/>
      <c r="AG953" s="171"/>
      <c r="AH953" s="171"/>
      <c r="AI953" s="171"/>
      <c r="AJ953" s="171"/>
      <c r="AK953" s="171"/>
      <c r="AL953" s="171"/>
      <c r="AM953" s="171"/>
      <c r="AN953" s="171"/>
      <c r="AO953" s="171"/>
    </row>
    <row r="954" spans="1:41" ht="14.25" hidden="1" customHeight="1">
      <c r="A954" s="171"/>
      <c r="B954" s="171"/>
      <c r="C954" s="171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  <c r="AA954" s="171"/>
      <c r="AB954" s="171"/>
      <c r="AC954" s="171"/>
      <c r="AD954" s="171"/>
      <c r="AE954" s="171"/>
      <c r="AF954" s="171"/>
      <c r="AG954" s="171"/>
      <c r="AH954" s="171"/>
      <c r="AI954" s="171"/>
      <c r="AJ954" s="171"/>
      <c r="AK954" s="171"/>
      <c r="AL954" s="171"/>
      <c r="AM954" s="171"/>
      <c r="AN954" s="171"/>
      <c r="AO954" s="171"/>
    </row>
    <row r="955" spans="1:41" ht="14.25" hidden="1" customHeight="1">
      <c r="A955" s="171"/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  <c r="AA955" s="171"/>
      <c r="AB955" s="171"/>
      <c r="AC955" s="171"/>
      <c r="AD955" s="171"/>
      <c r="AE955" s="171"/>
      <c r="AF955" s="171"/>
      <c r="AG955" s="171"/>
      <c r="AH955" s="171"/>
      <c r="AI955" s="171"/>
      <c r="AJ955" s="171"/>
      <c r="AK955" s="171"/>
      <c r="AL955" s="171"/>
      <c r="AM955" s="171"/>
      <c r="AN955" s="171"/>
      <c r="AO955" s="171"/>
    </row>
    <row r="956" spans="1:41" ht="14.25" hidden="1" customHeight="1">
      <c r="A956" s="171"/>
      <c r="B956" s="171"/>
      <c r="C956" s="171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  <c r="AA956" s="171"/>
      <c r="AB956" s="171"/>
      <c r="AC956" s="171"/>
      <c r="AD956" s="171"/>
      <c r="AE956" s="171"/>
      <c r="AF956" s="171"/>
      <c r="AG956" s="171"/>
      <c r="AH956" s="171"/>
      <c r="AI956" s="171"/>
      <c r="AJ956" s="171"/>
      <c r="AK956" s="171"/>
      <c r="AL956" s="171"/>
      <c r="AM956" s="171"/>
      <c r="AN956" s="171"/>
      <c r="AO956" s="171"/>
    </row>
    <row r="957" spans="1:41" ht="14.25" hidden="1" customHeight="1">
      <c r="A957" s="171"/>
      <c r="B957" s="171"/>
      <c r="C957" s="171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  <c r="AA957" s="171"/>
      <c r="AB957" s="171"/>
      <c r="AC957" s="171"/>
      <c r="AD957" s="171"/>
      <c r="AE957" s="171"/>
      <c r="AF957" s="171"/>
      <c r="AG957" s="171"/>
      <c r="AH957" s="171"/>
      <c r="AI957" s="171"/>
      <c r="AJ957" s="171"/>
      <c r="AK957" s="171"/>
      <c r="AL957" s="171"/>
      <c r="AM957" s="171"/>
      <c r="AN957" s="171"/>
      <c r="AO957" s="171"/>
    </row>
    <row r="958" spans="1:41" ht="14.25" hidden="1" customHeight="1">
      <c r="A958" s="171"/>
      <c r="B958" s="171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  <c r="AA958" s="171"/>
      <c r="AB958" s="171"/>
      <c r="AC958" s="171"/>
      <c r="AD958" s="171"/>
      <c r="AE958" s="171"/>
      <c r="AF958" s="171"/>
      <c r="AG958" s="171"/>
      <c r="AH958" s="171"/>
      <c r="AI958" s="171"/>
      <c r="AJ958" s="171"/>
      <c r="AK958" s="171"/>
      <c r="AL958" s="171"/>
      <c r="AM958" s="171"/>
      <c r="AN958" s="171"/>
      <c r="AO958" s="171"/>
    </row>
    <row r="959" spans="1:41" ht="14.25" hidden="1" customHeight="1">
      <c r="A959" s="171"/>
      <c r="B959" s="171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  <c r="AA959" s="171"/>
      <c r="AB959" s="171"/>
      <c r="AC959" s="171"/>
      <c r="AD959" s="171"/>
      <c r="AE959" s="171"/>
      <c r="AF959" s="171"/>
      <c r="AG959" s="171"/>
      <c r="AH959" s="171"/>
      <c r="AI959" s="171"/>
      <c r="AJ959" s="171"/>
      <c r="AK959" s="171"/>
      <c r="AL959" s="171"/>
      <c r="AM959" s="171"/>
      <c r="AN959" s="171"/>
      <c r="AO959" s="171"/>
    </row>
    <row r="960" spans="1:41" ht="14.25" hidden="1" customHeight="1">
      <c r="A960" s="171"/>
      <c r="B960" s="171"/>
      <c r="C960" s="171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  <c r="AA960" s="171"/>
      <c r="AB960" s="171"/>
      <c r="AC960" s="171"/>
      <c r="AD960" s="171"/>
      <c r="AE960" s="171"/>
      <c r="AF960" s="171"/>
      <c r="AG960" s="171"/>
      <c r="AH960" s="171"/>
      <c r="AI960" s="171"/>
      <c r="AJ960" s="171"/>
      <c r="AK960" s="171"/>
      <c r="AL960" s="171"/>
      <c r="AM960" s="171"/>
      <c r="AN960" s="171"/>
      <c r="AO960" s="171"/>
    </row>
    <row r="961" spans="1:41" ht="14.25" hidden="1" customHeight="1">
      <c r="A961" s="171"/>
      <c r="B961" s="171"/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  <c r="AA961" s="171"/>
      <c r="AB961" s="171"/>
      <c r="AC961" s="171"/>
      <c r="AD961" s="171"/>
      <c r="AE961" s="171"/>
      <c r="AF961" s="171"/>
      <c r="AG961" s="171"/>
      <c r="AH961" s="171"/>
      <c r="AI961" s="171"/>
      <c r="AJ961" s="171"/>
      <c r="AK961" s="171"/>
      <c r="AL961" s="171"/>
      <c r="AM961" s="171"/>
      <c r="AN961" s="171"/>
      <c r="AO961" s="171"/>
    </row>
    <row r="962" spans="1:41" ht="14.25" hidden="1" customHeight="1">
      <c r="A962" s="171"/>
      <c r="B962" s="171"/>
      <c r="C962" s="171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  <c r="AA962" s="171"/>
      <c r="AB962" s="171"/>
      <c r="AC962" s="171"/>
      <c r="AD962" s="171"/>
      <c r="AE962" s="171"/>
      <c r="AF962" s="171"/>
      <c r="AG962" s="171"/>
      <c r="AH962" s="171"/>
      <c r="AI962" s="171"/>
      <c r="AJ962" s="171"/>
      <c r="AK962" s="171"/>
      <c r="AL962" s="171"/>
      <c r="AM962" s="171"/>
      <c r="AN962" s="171"/>
      <c r="AO962" s="171"/>
    </row>
    <row r="963" spans="1:41" ht="14.25" hidden="1" customHeight="1">
      <c r="A963" s="171"/>
      <c r="B963" s="171"/>
      <c r="C963" s="171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  <c r="AA963" s="171"/>
      <c r="AB963" s="171"/>
      <c r="AC963" s="171"/>
      <c r="AD963" s="171"/>
      <c r="AE963" s="171"/>
      <c r="AF963" s="171"/>
      <c r="AG963" s="171"/>
      <c r="AH963" s="171"/>
      <c r="AI963" s="171"/>
      <c r="AJ963" s="171"/>
      <c r="AK963" s="171"/>
      <c r="AL963" s="171"/>
      <c r="AM963" s="171"/>
      <c r="AN963" s="171"/>
      <c r="AO963" s="171"/>
    </row>
    <row r="964" spans="1:41" ht="14.25" hidden="1" customHeight="1">
      <c r="A964" s="171"/>
      <c r="B964" s="171"/>
      <c r="C964" s="171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  <c r="AA964" s="171"/>
      <c r="AB964" s="171"/>
      <c r="AC964" s="171"/>
      <c r="AD964" s="171"/>
      <c r="AE964" s="171"/>
      <c r="AF964" s="171"/>
      <c r="AG964" s="171"/>
      <c r="AH964" s="171"/>
      <c r="AI964" s="171"/>
      <c r="AJ964" s="171"/>
      <c r="AK964" s="171"/>
      <c r="AL964" s="171"/>
      <c r="AM964" s="171"/>
      <c r="AN964" s="171"/>
      <c r="AO964" s="171"/>
    </row>
    <row r="965" spans="1:41" ht="14.25" hidden="1" customHeight="1">
      <c r="A965" s="171"/>
      <c r="B965" s="171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  <c r="AA965" s="171"/>
      <c r="AB965" s="171"/>
      <c r="AC965" s="171"/>
      <c r="AD965" s="171"/>
      <c r="AE965" s="171"/>
      <c r="AF965" s="171"/>
      <c r="AG965" s="171"/>
      <c r="AH965" s="171"/>
      <c r="AI965" s="171"/>
      <c r="AJ965" s="171"/>
      <c r="AK965" s="171"/>
      <c r="AL965" s="171"/>
      <c r="AM965" s="171"/>
      <c r="AN965" s="171"/>
      <c r="AO965" s="171"/>
    </row>
    <row r="966" spans="1:41" ht="14.25" hidden="1" customHeight="1">
      <c r="A966" s="171"/>
      <c r="B966" s="171"/>
      <c r="C966" s="171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  <c r="AA966" s="171"/>
      <c r="AB966" s="171"/>
      <c r="AC966" s="171"/>
      <c r="AD966" s="171"/>
      <c r="AE966" s="171"/>
      <c r="AF966" s="171"/>
      <c r="AG966" s="171"/>
      <c r="AH966" s="171"/>
      <c r="AI966" s="171"/>
      <c r="AJ966" s="171"/>
      <c r="AK966" s="171"/>
      <c r="AL966" s="171"/>
      <c r="AM966" s="171"/>
      <c r="AN966" s="171"/>
      <c r="AO966" s="171"/>
    </row>
    <row r="967" spans="1:41" ht="14.25" hidden="1" customHeight="1">
      <c r="A967" s="171"/>
      <c r="B967" s="171"/>
      <c r="C967" s="171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  <c r="AA967" s="171"/>
      <c r="AB967" s="171"/>
      <c r="AC967" s="171"/>
      <c r="AD967" s="171"/>
      <c r="AE967" s="171"/>
      <c r="AF967" s="171"/>
      <c r="AG967" s="171"/>
      <c r="AH967" s="171"/>
      <c r="AI967" s="171"/>
      <c r="AJ967" s="171"/>
      <c r="AK967" s="171"/>
      <c r="AL967" s="171"/>
      <c r="AM967" s="171"/>
      <c r="AN967" s="171"/>
      <c r="AO967" s="171"/>
    </row>
    <row r="968" spans="1:41" ht="14.25" hidden="1" customHeight="1">
      <c r="A968" s="171"/>
      <c r="B968" s="171"/>
      <c r="C968" s="171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</row>
    <row r="969" spans="1:41" ht="14.25" hidden="1" customHeight="1">
      <c r="A969" s="171"/>
      <c r="B969" s="171"/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  <c r="AA969" s="171"/>
      <c r="AB969" s="171"/>
      <c r="AC969" s="171"/>
      <c r="AD969" s="171"/>
      <c r="AE969" s="171"/>
      <c r="AF969" s="171"/>
      <c r="AG969" s="171"/>
      <c r="AH969" s="171"/>
      <c r="AI969" s="171"/>
      <c r="AJ969" s="171"/>
      <c r="AK969" s="171"/>
      <c r="AL969" s="171"/>
      <c r="AM969" s="171"/>
      <c r="AN969" s="171"/>
      <c r="AO969" s="171"/>
    </row>
    <row r="970" spans="1:41" ht="14.25" hidden="1" customHeight="1">
      <c r="A970" s="171"/>
      <c r="B970" s="171"/>
      <c r="C970" s="171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  <c r="AA970" s="171"/>
      <c r="AB970" s="171"/>
      <c r="AC970" s="171"/>
      <c r="AD970" s="171"/>
      <c r="AE970" s="171"/>
      <c r="AF970" s="171"/>
      <c r="AG970" s="171"/>
      <c r="AH970" s="171"/>
      <c r="AI970" s="171"/>
      <c r="AJ970" s="171"/>
      <c r="AK970" s="171"/>
      <c r="AL970" s="171"/>
      <c r="AM970" s="171"/>
      <c r="AN970" s="171"/>
      <c r="AO970" s="171"/>
    </row>
    <row r="971" spans="1:41" ht="14.25" hidden="1" customHeight="1">
      <c r="A971" s="171"/>
      <c r="B971" s="171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  <c r="AA971" s="171"/>
      <c r="AB971" s="171"/>
      <c r="AC971" s="171"/>
      <c r="AD971" s="171"/>
      <c r="AE971" s="171"/>
      <c r="AF971" s="171"/>
      <c r="AG971" s="171"/>
      <c r="AH971" s="171"/>
      <c r="AI971" s="171"/>
      <c r="AJ971" s="171"/>
      <c r="AK971" s="171"/>
      <c r="AL971" s="171"/>
      <c r="AM971" s="171"/>
      <c r="AN971" s="171"/>
      <c r="AO971" s="171"/>
    </row>
    <row r="972" spans="1:41" ht="14.25" hidden="1" customHeight="1">
      <c r="A972" s="171"/>
      <c r="B972" s="171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  <c r="AA972" s="171"/>
      <c r="AB972" s="171"/>
      <c r="AC972" s="171"/>
      <c r="AD972" s="171"/>
      <c r="AE972" s="171"/>
      <c r="AF972" s="171"/>
      <c r="AG972" s="171"/>
      <c r="AH972" s="171"/>
      <c r="AI972" s="171"/>
      <c r="AJ972" s="171"/>
      <c r="AK972" s="171"/>
      <c r="AL972" s="171"/>
      <c r="AM972" s="171"/>
      <c r="AN972" s="171"/>
      <c r="AO972" s="171"/>
    </row>
    <row r="973" spans="1:41" ht="14.25" hidden="1" customHeight="1">
      <c r="A973" s="171"/>
      <c r="B973" s="171"/>
      <c r="C973" s="171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  <c r="AA973" s="171"/>
      <c r="AB973" s="171"/>
      <c r="AC973" s="171"/>
      <c r="AD973" s="171"/>
      <c r="AE973" s="171"/>
      <c r="AF973" s="171"/>
      <c r="AG973" s="171"/>
      <c r="AH973" s="171"/>
      <c r="AI973" s="171"/>
      <c r="AJ973" s="171"/>
      <c r="AK973" s="171"/>
      <c r="AL973" s="171"/>
      <c r="AM973" s="171"/>
      <c r="AN973" s="171"/>
      <c r="AO973" s="171"/>
    </row>
    <row r="974" spans="1:41" ht="14.25" hidden="1" customHeight="1">
      <c r="A974" s="171"/>
      <c r="B974" s="171"/>
      <c r="C974" s="171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  <c r="AA974" s="171"/>
      <c r="AB974" s="171"/>
      <c r="AC974" s="171"/>
      <c r="AD974" s="171"/>
      <c r="AE974" s="171"/>
      <c r="AF974" s="171"/>
      <c r="AG974" s="171"/>
      <c r="AH974" s="171"/>
      <c r="AI974" s="171"/>
      <c r="AJ974" s="171"/>
      <c r="AK974" s="171"/>
      <c r="AL974" s="171"/>
      <c r="AM974" s="171"/>
      <c r="AN974" s="171"/>
      <c r="AO974" s="171"/>
    </row>
    <row r="975" spans="1:41" ht="14.25" hidden="1" customHeight="1">
      <c r="A975" s="171"/>
      <c r="B975" s="171"/>
      <c r="C975" s="171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  <c r="AA975" s="171"/>
      <c r="AB975" s="171"/>
      <c r="AC975" s="171"/>
      <c r="AD975" s="171"/>
      <c r="AE975" s="171"/>
      <c r="AF975" s="171"/>
      <c r="AG975" s="171"/>
      <c r="AH975" s="171"/>
      <c r="AI975" s="171"/>
      <c r="AJ975" s="171"/>
      <c r="AK975" s="171"/>
      <c r="AL975" s="171"/>
      <c r="AM975" s="171"/>
      <c r="AN975" s="171"/>
      <c r="AO975" s="171"/>
    </row>
    <row r="976" spans="1:41" ht="14.25" hidden="1" customHeight="1">
      <c r="A976" s="171"/>
      <c r="B976" s="171"/>
      <c r="C976" s="171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  <c r="AA976" s="171"/>
      <c r="AB976" s="171"/>
      <c r="AC976" s="171"/>
      <c r="AD976" s="171"/>
      <c r="AE976" s="171"/>
      <c r="AF976" s="171"/>
      <c r="AG976" s="171"/>
      <c r="AH976" s="171"/>
      <c r="AI976" s="171"/>
      <c r="AJ976" s="171"/>
      <c r="AK976" s="171"/>
      <c r="AL976" s="171"/>
      <c r="AM976" s="171"/>
      <c r="AN976" s="171"/>
      <c r="AO976" s="171"/>
    </row>
    <row r="977" spans="1:41" ht="14.25" hidden="1" customHeight="1">
      <c r="A977" s="171"/>
      <c r="B977" s="171"/>
      <c r="C977" s="171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  <c r="AA977" s="171"/>
      <c r="AB977" s="171"/>
      <c r="AC977" s="171"/>
      <c r="AD977" s="171"/>
      <c r="AE977" s="171"/>
      <c r="AF977" s="171"/>
      <c r="AG977" s="171"/>
      <c r="AH977" s="171"/>
      <c r="AI977" s="171"/>
      <c r="AJ977" s="171"/>
      <c r="AK977" s="171"/>
      <c r="AL977" s="171"/>
      <c r="AM977" s="171"/>
      <c r="AN977" s="171"/>
      <c r="AO977" s="171"/>
    </row>
    <row r="978" spans="1:41" ht="14.25" hidden="1" customHeight="1">
      <c r="A978" s="171"/>
      <c r="B978" s="171"/>
      <c r="C978" s="171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  <c r="AA978" s="171"/>
      <c r="AB978" s="171"/>
      <c r="AC978" s="171"/>
      <c r="AD978" s="171"/>
      <c r="AE978" s="171"/>
      <c r="AF978" s="171"/>
      <c r="AG978" s="171"/>
      <c r="AH978" s="171"/>
      <c r="AI978" s="171"/>
      <c r="AJ978" s="171"/>
      <c r="AK978" s="171"/>
      <c r="AL978" s="171"/>
      <c r="AM978" s="171"/>
      <c r="AN978" s="171"/>
      <c r="AO978" s="171"/>
    </row>
    <row r="979" spans="1:41" ht="14.25" hidden="1" customHeight="1">
      <c r="A979" s="171"/>
      <c r="B979" s="171"/>
      <c r="C979" s="171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  <c r="AH979" s="171"/>
      <c r="AI979" s="171"/>
      <c r="AJ979" s="171"/>
      <c r="AK979" s="171"/>
      <c r="AL979" s="171"/>
      <c r="AM979" s="171"/>
      <c r="AN979" s="171"/>
      <c r="AO979" s="171"/>
    </row>
    <row r="980" spans="1:41" ht="14.25" hidden="1" customHeight="1">
      <c r="A980" s="171"/>
      <c r="B980" s="171"/>
      <c r="C980" s="171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  <c r="AA980" s="171"/>
      <c r="AB980" s="171"/>
      <c r="AC980" s="171"/>
      <c r="AD980" s="171"/>
      <c r="AE980" s="171"/>
      <c r="AF980" s="171"/>
      <c r="AG980" s="171"/>
      <c r="AH980" s="171"/>
      <c r="AI980" s="171"/>
      <c r="AJ980" s="171"/>
      <c r="AK980" s="171"/>
      <c r="AL980" s="171"/>
      <c r="AM980" s="171"/>
      <c r="AN980" s="171"/>
      <c r="AO980" s="171"/>
    </row>
    <row r="981" spans="1:41" ht="14.25" hidden="1" customHeight="1">
      <c r="A981" s="171"/>
      <c r="B981" s="171"/>
      <c r="C981" s="171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  <c r="AA981" s="171"/>
      <c r="AB981" s="171"/>
      <c r="AC981" s="171"/>
      <c r="AD981" s="171"/>
      <c r="AE981" s="171"/>
      <c r="AF981" s="171"/>
      <c r="AG981" s="171"/>
      <c r="AH981" s="171"/>
      <c r="AI981" s="171"/>
      <c r="AJ981" s="171"/>
      <c r="AK981" s="171"/>
      <c r="AL981" s="171"/>
      <c r="AM981" s="171"/>
      <c r="AN981" s="171"/>
      <c r="AO981" s="171"/>
    </row>
    <row r="982" spans="1:41" ht="14.25" hidden="1" customHeight="1">
      <c r="A982" s="171"/>
      <c r="B982" s="171"/>
      <c r="C982" s="171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  <c r="AA982" s="171"/>
      <c r="AB982" s="171"/>
      <c r="AC982" s="171"/>
      <c r="AD982" s="171"/>
      <c r="AE982" s="171"/>
      <c r="AF982" s="171"/>
      <c r="AG982" s="171"/>
      <c r="AH982" s="171"/>
      <c r="AI982" s="171"/>
      <c r="AJ982" s="171"/>
      <c r="AK982" s="171"/>
      <c r="AL982" s="171"/>
      <c r="AM982" s="171"/>
      <c r="AN982" s="171"/>
      <c r="AO982" s="171"/>
    </row>
    <row r="983" spans="1:41" ht="14.25" hidden="1" customHeight="1">
      <c r="A983" s="171"/>
      <c r="B983" s="171"/>
      <c r="C983" s="171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  <c r="AA983" s="171"/>
      <c r="AB983" s="171"/>
      <c r="AC983" s="171"/>
      <c r="AD983" s="171"/>
      <c r="AE983" s="171"/>
      <c r="AF983" s="171"/>
      <c r="AG983" s="171"/>
      <c r="AH983" s="171"/>
      <c r="AI983" s="171"/>
      <c r="AJ983" s="171"/>
      <c r="AK983" s="171"/>
      <c r="AL983" s="171"/>
      <c r="AM983" s="171"/>
      <c r="AN983" s="171"/>
      <c r="AO983" s="171"/>
    </row>
    <row r="984" spans="1:41" ht="14.25" hidden="1" customHeight="1">
      <c r="A984" s="171"/>
      <c r="B984" s="171"/>
      <c r="C984" s="171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  <c r="AA984" s="171"/>
      <c r="AB984" s="171"/>
      <c r="AC984" s="171"/>
      <c r="AD984" s="171"/>
      <c r="AE984" s="171"/>
      <c r="AF984" s="171"/>
      <c r="AG984" s="171"/>
      <c r="AH984" s="171"/>
      <c r="AI984" s="171"/>
      <c r="AJ984" s="171"/>
      <c r="AK984" s="171"/>
      <c r="AL984" s="171"/>
      <c r="AM984" s="171"/>
      <c r="AN984" s="171"/>
      <c r="AO984" s="171"/>
    </row>
    <row r="985" spans="1:41" ht="14.25" hidden="1" customHeight="1">
      <c r="A985" s="171"/>
      <c r="B985" s="171"/>
      <c r="C985" s="171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  <c r="AA985" s="171"/>
      <c r="AB985" s="171"/>
      <c r="AC985" s="171"/>
      <c r="AD985" s="171"/>
      <c r="AE985" s="171"/>
      <c r="AF985" s="171"/>
      <c r="AG985" s="171"/>
      <c r="AH985" s="171"/>
      <c r="AI985" s="171"/>
      <c r="AJ985" s="171"/>
      <c r="AK985" s="171"/>
      <c r="AL985" s="171"/>
      <c r="AM985" s="171"/>
      <c r="AN985" s="171"/>
      <c r="AO985" s="171"/>
    </row>
    <row r="986" spans="1:41" ht="14.25" hidden="1" customHeight="1">
      <c r="A986" s="171"/>
      <c r="B986" s="171"/>
      <c r="C986" s="171"/>
      <c r="D986" s="171"/>
      <c r="E986" s="171"/>
      <c r="F986" s="171"/>
      <c r="G986" s="171"/>
      <c r="H986" s="171"/>
      <c r="I986" s="171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  <c r="AA986" s="171"/>
      <c r="AB986" s="171"/>
      <c r="AC986" s="171"/>
      <c r="AD986" s="171"/>
      <c r="AE986" s="171"/>
      <c r="AF986" s="171"/>
      <c r="AG986" s="171"/>
      <c r="AH986" s="171"/>
      <c r="AI986" s="171"/>
      <c r="AJ986" s="171"/>
      <c r="AK986" s="171"/>
      <c r="AL986" s="171"/>
      <c r="AM986" s="171"/>
      <c r="AN986" s="171"/>
      <c r="AO986" s="171"/>
    </row>
    <row r="987" spans="1:41" ht="14.25" hidden="1" customHeight="1">
      <c r="A987" s="171"/>
      <c r="B987" s="171"/>
      <c r="C987" s="171"/>
      <c r="D987" s="171"/>
      <c r="E987" s="171"/>
      <c r="F987" s="171"/>
      <c r="G987" s="171"/>
      <c r="H987" s="171"/>
      <c r="I987" s="171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  <c r="T987" s="171"/>
      <c r="U987" s="171"/>
      <c r="V987" s="171"/>
      <c r="W987" s="171"/>
      <c r="X987" s="171"/>
      <c r="Y987" s="171"/>
      <c r="Z987" s="171"/>
      <c r="AA987" s="171"/>
      <c r="AB987" s="171"/>
      <c r="AC987" s="171"/>
      <c r="AD987" s="171"/>
      <c r="AE987" s="171"/>
      <c r="AF987" s="171"/>
      <c r="AG987" s="171"/>
      <c r="AH987" s="171"/>
      <c r="AI987" s="171"/>
      <c r="AJ987" s="171"/>
      <c r="AK987" s="171"/>
      <c r="AL987" s="171"/>
      <c r="AM987" s="171"/>
      <c r="AN987" s="171"/>
      <c r="AO987" s="171"/>
    </row>
    <row r="988" spans="1:41" ht="14.25" hidden="1" customHeight="1">
      <c r="A988" s="171"/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1"/>
      <c r="Z988" s="171"/>
      <c r="AA988" s="171"/>
      <c r="AB988" s="171"/>
      <c r="AC988" s="171"/>
      <c r="AD988" s="171"/>
      <c r="AE988" s="171"/>
      <c r="AF988" s="171"/>
      <c r="AG988" s="171"/>
      <c r="AH988" s="171"/>
      <c r="AI988" s="171"/>
      <c r="AJ988" s="171"/>
      <c r="AK988" s="171"/>
      <c r="AL988" s="171"/>
      <c r="AM988" s="171"/>
      <c r="AN988" s="171"/>
      <c r="AO988" s="171"/>
    </row>
    <row r="989" spans="1:41" ht="14.25" hidden="1" customHeight="1">
      <c r="A989" s="171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1"/>
      <c r="Z989" s="171"/>
      <c r="AA989" s="171"/>
      <c r="AB989" s="171"/>
      <c r="AC989" s="171"/>
      <c r="AD989" s="171"/>
      <c r="AE989" s="171"/>
      <c r="AF989" s="171"/>
      <c r="AG989" s="171"/>
      <c r="AH989" s="171"/>
      <c r="AI989" s="171"/>
      <c r="AJ989" s="171"/>
      <c r="AK989" s="171"/>
      <c r="AL989" s="171"/>
      <c r="AM989" s="171"/>
      <c r="AN989" s="171"/>
      <c r="AO989" s="171"/>
    </row>
    <row r="990" spans="1:41" ht="14.25" hidden="1" customHeight="1">
      <c r="A990" s="171"/>
      <c r="B990" s="171"/>
      <c r="C990" s="171"/>
      <c r="D990" s="171"/>
      <c r="E990" s="171"/>
      <c r="F990" s="171"/>
      <c r="G990" s="171"/>
      <c r="H990" s="171"/>
      <c r="I990" s="171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  <c r="T990" s="171"/>
      <c r="U990" s="171"/>
      <c r="V990" s="171"/>
      <c r="W990" s="171"/>
      <c r="X990" s="171"/>
      <c r="Y990" s="171"/>
      <c r="Z990" s="171"/>
      <c r="AA990" s="171"/>
      <c r="AB990" s="171"/>
      <c r="AC990" s="171"/>
      <c r="AD990" s="171"/>
      <c r="AE990" s="171"/>
      <c r="AF990" s="171"/>
      <c r="AG990" s="171"/>
      <c r="AH990" s="171"/>
      <c r="AI990" s="171"/>
      <c r="AJ990" s="171"/>
      <c r="AK990" s="171"/>
      <c r="AL990" s="171"/>
      <c r="AM990" s="171"/>
      <c r="AN990" s="171"/>
      <c r="AO990" s="171"/>
    </row>
    <row r="991" spans="1:41" ht="14.25" hidden="1" customHeight="1">
      <c r="A991" s="171"/>
      <c r="B991" s="171"/>
      <c r="C991" s="171"/>
      <c r="D991" s="171"/>
      <c r="E991" s="171"/>
      <c r="F991" s="171"/>
      <c r="G991" s="171"/>
      <c r="H991" s="171"/>
      <c r="I991" s="171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  <c r="T991" s="171"/>
      <c r="U991" s="171"/>
      <c r="V991" s="171"/>
      <c r="W991" s="171"/>
      <c r="X991" s="171"/>
      <c r="Y991" s="171"/>
      <c r="Z991" s="171"/>
      <c r="AA991" s="171"/>
      <c r="AB991" s="171"/>
      <c r="AC991" s="171"/>
      <c r="AD991" s="171"/>
      <c r="AE991" s="171"/>
      <c r="AF991" s="171"/>
      <c r="AG991" s="171"/>
      <c r="AH991" s="171"/>
      <c r="AI991" s="171"/>
      <c r="AJ991" s="171"/>
      <c r="AK991" s="171"/>
      <c r="AL991" s="171"/>
      <c r="AM991" s="171"/>
      <c r="AN991" s="171"/>
      <c r="AO991" s="171"/>
    </row>
    <row r="992" spans="1:41" ht="14.25" hidden="1" customHeight="1">
      <c r="A992" s="171"/>
      <c r="B992" s="171"/>
      <c r="C992" s="171"/>
      <c r="D992" s="171"/>
      <c r="E992" s="171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1"/>
      <c r="Z992" s="171"/>
      <c r="AA992" s="171"/>
      <c r="AB992" s="171"/>
      <c r="AC992" s="171"/>
      <c r="AD992" s="171"/>
      <c r="AE992" s="171"/>
      <c r="AF992" s="171"/>
      <c r="AG992" s="171"/>
      <c r="AH992" s="171"/>
      <c r="AI992" s="171"/>
      <c r="AJ992" s="171"/>
      <c r="AK992" s="171"/>
      <c r="AL992" s="171"/>
      <c r="AM992" s="171"/>
      <c r="AN992" s="171"/>
      <c r="AO992" s="171"/>
    </row>
    <row r="993" spans="1:41" ht="14.25" hidden="1" customHeight="1">
      <c r="A993" s="171"/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1"/>
      <c r="Z993" s="171"/>
      <c r="AA993" s="171"/>
      <c r="AB993" s="171"/>
      <c r="AC993" s="171"/>
      <c r="AD993" s="171"/>
      <c r="AE993" s="171"/>
      <c r="AF993" s="171"/>
      <c r="AG993" s="171"/>
      <c r="AH993" s="171"/>
      <c r="AI993" s="171"/>
      <c r="AJ993" s="171"/>
      <c r="AK993" s="171"/>
      <c r="AL993" s="171"/>
      <c r="AM993" s="171"/>
      <c r="AN993" s="171"/>
      <c r="AO993" s="171"/>
    </row>
    <row r="994" spans="1:41" ht="14.25" hidden="1" customHeight="1">
      <c r="A994" s="171"/>
      <c r="B994" s="171"/>
      <c r="C994" s="171"/>
      <c r="D994" s="171"/>
      <c r="E994" s="171"/>
      <c r="F994" s="171"/>
      <c r="G994" s="171"/>
      <c r="H994" s="171"/>
      <c r="I994" s="171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  <c r="T994" s="171"/>
      <c r="U994" s="171"/>
      <c r="V994" s="171"/>
      <c r="W994" s="171"/>
      <c r="X994" s="171"/>
      <c r="Y994" s="171"/>
      <c r="Z994" s="171"/>
      <c r="AA994" s="171"/>
      <c r="AB994" s="171"/>
      <c r="AC994" s="171"/>
      <c r="AD994" s="171"/>
      <c r="AE994" s="171"/>
      <c r="AF994" s="171"/>
      <c r="AG994" s="171"/>
      <c r="AH994" s="171"/>
      <c r="AI994" s="171"/>
      <c r="AJ994" s="171"/>
      <c r="AK994" s="171"/>
      <c r="AL994" s="171"/>
      <c r="AM994" s="171"/>
      <c r="AN994" s="171"/>
      <c r="AO994" s="171"/>
    </row>
    <row r="995" spans="1:41" ht="14.25" hidden="1" customHeight="1">
      <c r="A995" s="171"/>
      <c r="B995" s="171"/>
      <c r="C995" s="171"/>
      <c r="D995" s="171"/>
      <c r="E995" s="171"/>
      <c r="F995" s="171"/>
      <c r="G995" s="171"/>
      <c r="H995" s="171"/>
      <c r="I995" s="171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  <c r="T995" s="171"/>
      <c r="U995" s="171"/>
      <c r="V995" s="171"/>
      <c r="W995" s="171"/>
      <c r="X995" s="171"/>
      <c r="Y995" s="171"/>
      <c r="Z995" s="171"/>
      <c r="AA995" s="171"/>
      <c r="AB995" s="171"/>
      <c r="AC995" s="171"/>
      <c r="AD995" s="171"/>
      <c r="AE995" s="171"/>
      <c r="AF995" s="171"/>
      <c r="AG995" s="171"/>
      <c r="AH995" s="171"/>
      <c r="AI995" s="171"/>
      <c r="AJ995" s="171"/>
      <c r="AK995" s="171"/>
      <c r="AL995" s="171"/>
      <c r="AM995" s="171"/>
      <c r="AN995" s="171"/>
      <c r="AO995" s="171"/>
    </row>
    <row r="996" spans="1:41" ht="14.25" hidden="1" customHeight="1">
      <c r="A996" s="171"/>
      <c r="B996" s="171"/>
      <c r="C996" s="171"/>
      <c r="D996" s="171"/>
      <c r="E996" s="171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1"/>
      <c r="Z996" s="171"/>
      <c r="AA996" s="171"/>
      <c r="AB996" s="171"/>
      <c r="AC996" s="171"/>
      <c r="AD996" s="171"/>
      <c r="AE996" s="171"/>
      <c r="AF996" s="171"/>
      <c r="AG996" s="171"/>
      <c r="AH996" s="171"/>
      <c r="AI996" s="171"/>
      <c r="AJ996" s="171"/>
      <c r="AK996" s="171"/>
      <c r="AL996" s="171"/>
      <c r="AM996" s="171"/>
      <c r="AN996" s="171"/>
      <c r="AO996" s="171"/>
    </row>
    <row r="997" spans="1:41" ht="14.25" hidden="1" customHeight="1">
      <c r="A997" s="171"/>
      <c r="B997" s="171"/>
      <c r="C997" s="171"/>
      <c r="D997" s="171"/>
      <c r="E997" s="171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1"/>
      <c r="Z997" s="171"/>
      <c r="AA997" s="171"/>
      <c r="AB997" s="171"/>
      <c r="AC997" s="171"/>
      <c r="AD997" s="171"/>
      <c r="AE997" s="171"/>
      <c r="AF997" s="171"/>
      <c r="AG997" s="171"/>
      <c r="AH997" s="171"/>
      <c r="AI997" s="171"/>
      <c r="AJ997" s="171"/>
      <c r="AK997" s="171"/>
      <c r="AL997" s="171"/>
      <c r="AM997" s="171"/>
      <c r="AN997" s="171"/>
      <c r="AO997" s="171"/>
    </row>
    <row r="998" spans="1:41" ht="14.25" hidden="1" customHeight="1">
      <c r="A998" s="171"/>
      <c r="B998" s="171"/>
      <c r="C998" s="171"/>
      <c r="D998" s="171"/>
      <c r="E998" s="171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1"/>
      <c r="Z998" s="171"/>
      <c r="AA998" s="171"/>
      <c r="AB998" s="171"/>
      <c r="AC998" s="171"/>
      <c r="AD998" s="171"/>
      <c r="AE998" s="171"/>
      <c r="AF998" s="171"/>
      <c r="AG998" s="171"/>
      <c r="AH998" s="171"/>
      <c r="AI998" s="171"/>
      <c r="AJ998" s="171"/>
      <c r="AK998" s="171"/>
      <c r="AL998" s="171"/>
      <c r="AM998" s="171"/>
      <c r="AN998" s="171"/>
      <c r="AO998" s="171"/>
    </row>
  </sheetData>
  <autoFilter ref="A5:AO34"/>
  <mergeCells count="1">
    <mergeCell ref="Y4:AJ4"/>
  </mergeCells>
  <conditionalFormatting sqref="AB2">
    <cfRule type="cellIs" dxfId="255" priority="45" operator="between">
      <formula>0.9</formula>
      <formula>0.99</formula>
    </cfRule>
  </conditionalFormatting>
  <conditionalFormatting sqref="AJ15:AJ19 Y12:AC12 AE12:AJ12 Y13:AI19">
    <cfRule type="containsBlanks" dxfId="254" priority="46">
      <formula>LEN(TRIM(Y12))=0</formula>
    </cfRule>
  </conditionalFormatting>
  <conditionalFormatting sqref="Y30:AJ31 Y33:AI34">
    <cfRule type="containsBlanks" dxfId="253" priority="47">
      <formula>LEN(TRIM(Y30))=0</formula>
    </cfRule>
  </conditionalFormatting>
  <conditionalFormatting sqref="AJ12:AJ18 AD13:AD14">
    <cfRule type="cellIs" dxfId="252" priority="48" operator="lessThanOrEqual">
      <formula>0.86</formula>
    </cfRule>
  </conditionalFormatting>
  <conditionalFormatting sqref="AJ12:AJ18 AD13:AD14">
    <cfRule type="cellIs" dxfId="251" priority="49" operator="greaterThanOrEqual">
      <formula>0.95</formula>
    </cfRule>
  </conditionalFormatting>
  <conditionalFormatting sqref="AJ12:AJ18 AD13:AD14">
    <cfRule type="cellIs" dxfId="250" priority="50" operator="between">
      <formula>0.87</formula>
      <formula>0.94</formula>
    </cfRule>
  </conditionalFormatting>
  <conditionalFormatting sqref="AJ29 AJ31">
    <cfRule type="cellIs" dxfId="249" priority="51" operator="lessThanOrEqual">
      <formula>0.59</formula>
    </cfRule>
  </conditionalFormatting>
  <conditionalFormatting sqref="AJ29 AJ31">
    <cfRule type="cellIs" dxfId="248" priority="52" operator="greaterThanOrEqual">
      <formula>0.7</formula>
    </cfRule>
  </conditionalFormatting>
  <conditionalFormatting sqref="AJ31">
    <cfRule type="cellIs" dxfId="247" priority="53" operator="between">
      <formula>0.6</formula>
      <formula>0.69</formula>
    </cfRule>
  </conditionalFormatting>
  <conditionalFormatting sqref="AJ33:AJ34">
    <cfRule type="cellIs" dxfId="246" priority="54" operator="lessThanOrEqual">
      <formula>0.84</formula>
    </cfRule>
  </conditionalFormatting>
  <conditionalFormatting sqref="AJ33:AJ34">
    <cfRule type="cellIs" dxfId="245" priority="55" operator="greaterThanOrEqual">
      <formula>0.85</formula>
    </cfRule>
  </conditionalFormatting>
  <conditionalFormatting sqref="AJ33:AJ34">
    <cfRule type="cellIs" dxfId="244" priority="56" operator="lessThanOrEqual">
      <formula>0.79</formula>
    </cfRule>
  </conditionalFormatting>
  <conditionalFormatting sqref="AJ33:AJ34">
    <cfRule type="cellIs" dxfId="243" priority="57" operator="greaterThanOrEqual">
      <formula>0.8</formula>
    </cfRule>
  </conditionalFormatting>
  <conditionalFormatting sqref="AI27">
    <cfRule type="containsBlanks" dxfId="242" priority="58">
      <formula>LEN(TRIM(AI27))=0</formula>
    </cfRule>
  </conditionalFormatting>
  <conditionalFormatting sqref="Z27 AH27 AJ27">
    <cfRule type="cellIs" dxfId="241" priority="59" operator="between">
      <formula>"0,2"</formula>
      <formula>"0,29"</formula>
    </cfRule>
  </conditionalFormatting>
  <conditionalFormatting sqref="Z27 AH27 AJ27">
    <cfRule type="cellIs" dxfId="240" priority="60" operator="greaterThanOrEqual">
      <formula>"0,31"</formula>
    </cfRule>
  </conditionalFormatting>
  <conditionalFormatting sqref="Z27 AH27 AJ27">
    <cfRule type="cellIs" dxfId="239" priority="61" operator="lessThanOrEqual">
      <formula>0.3</formula>
    </cfRule>
  </conditionalFormatting>
  <conditionalFormatting sqref="Z27 AH27 AJ27">
    <cfRule type="containsBlanks" dxfId="238" priority="62">
      <formula>LEN(TRIM(Z27))=0</formula>
    </cfRule>
  </conditionalFormatting>
  <conditionalFormatting sqref="Y6:AI6 AJ6:AJ8">
    <cfRule type="containsBlanks" dxfId="237" priority="63">
      <formula>LEN(TRIM(Y6))=0</formula>
    </cfRule>
  </conditionalFormatting>
  <conditionalFormatting sqref="Y6:AI6 AJ6:AJ8">
    <cfRule type="cellIs" dxfId="236" priority="64" operator="lessThanOrEqual">
      <formula>"0.40%"</formula>
    </cfRule>
  </conditionalFormatting>
  <conditionalFormatting sqref="Y6:AI6 AJ6:AJ8">
    <cfRule type="cellIs" dxfId="235" priority="65" operator="between">
      <formula>"0.40%"</formula>
      <formula>"0.49%"</formula>
    </cfRule>
  </conditionalFormatting>
  <conditionalFormatting sqref="Y6:AI6 AJ6:AJ8">
    <cfRule type="cellIs" dxfId="234" priority="66" operator="greaterThanOrEqual">
      <formula>"0.48%"</formula>
    </cfRule>
  </conditionalFormatting>
  <conditionalFormatting sqref="Y7:Y8 Z6:Z8 AA7:AJ8">
    <cfRule type="cellIs" dxfId="233" priority="67" operator="between">
      <formula>0.77</formula>
      <formula>0.79</formula>
    </cfRule>
  </conditionalFormatting>
  <conditionalFormatting sqref="Y7:Y8 Z6:Z8 AA7:AJ8">
    <cfRule type="cellIs" dxfId="232" priority="68" operator="lessThanOrEqual">
      <formula>0.76</formula>
    </cfRule>
  </conditionalFormatting>
  <conditionalFormatting sqref="Y7:Y8 Z6:Z8 AA7:AJ8">
    <cfRule type="cellIs" dxfId="231" priority="69" operator="greaterThanOrEqual">
      <formula>0.8</formula>
    </cfRule>
  </conditionalFormatting>
  <conditionalFormatting sqref="Y8:AI8 AJ8:AJ10">
    <cfRule type="cellIs" dxfId="230" priority="70" operator="between">
      <formula>0.9</formula>
      <formula>0.99</formula>
    </cfRule>
  </conditionalFormatting>
  <conditionalFormatting sqref="Y8:AI8 AJ8:AJ10">
    <cfRule type="cellIs" dxfId="229" priority="71" operator="lessThanOrEqual">
      <formula>0.89</formula>
    </cfRule>
  </conditionalFormatting>
  <conditionalFormatting sqref="Y8:AI8 AJ8:AJ10">
    <cfRule type="cellIs" dxfId="228" priority="72" operator="greaterThanOrEqual">
      <formula>1</formula>
    </cfRule>
  </conditionalFormatting>
  <conditionalFormatting sqref="Y9:Z10 AA9:AB11 AC9:AJ10">
    <cfRule type="cellIs" dxfId="227" priority="73" operator="lessThanOrEqual">
      <formula>0.99</formula>
    </cfRule>
  </conditionalFormatting>
  <conditionalFormatting sqref="Y9:Z10 AA9:AB11 AC9:AJ10">
    <cfRule type="cellIs" dxfId="226" priority="74" operator="greaterThanOrEqual">
      <formula>1</formula>
    </cfRule>
  </conditionalFormatting>
  <conditionalFormatting sqref="AJ15:AJ16 Y16:AI16">
    <cfRule type="cellIs" dxfId="225" priority="75" operator="between">
      <formula>0.69</formula>
      <formula>0.61</formula>
    </cfRule>
  </conditionalFormatting>
  <conditionalFormatting sqref="AJ15:AJ16 Y16:AI16">
    <cfRule type="cellIs" dxfId="224" priority="76" operator="greaterThanOrEqual">
      <formula>"71%"</formula>
    </cfRule>
  </conditionalFormatting>
  <conditionalFormatting sqref="AJ15:AJ16 Y16:AI16">
    <cfRule type="cellIs" dxfId="223" priority="77" operator="lessThanOrEqual">
      <formula>"60%"</formula>
    </cfRule>
  </conditionalFormatting>
  <conditionalFormatting sqref="AA16:AA18 AH16:AI17 AJ16:AJ18 Y17:Z17 AB17:AC17 AD16:AF17 AG16:AG18">
    <cfRule type="cellIs" dxfId="222" priority="78" operator="between">
      <formula>0.9</formula>
      <formula>0.99</formula>
    </cfRule>
  </conditionalFormatting>
  <conditionalFormatting sqref="AA16:AA18 AH16:AI17 AJ16:AJ18 Y17:Z17 AB17:AC17 AD16:AF17 AG16:AG18">
    <cfRule type="cellIs" dxfId="221" priority="79" operator="lessThanOrEqual">
      <formula>0.89</formula>
    </cfRule>
  </conditionalFormatting>
  <conditionalFormatting sqref="AA16:AA18 AH16:AI17 AJ16:AJ18 Y17:Z17 AB17:AC17 AD16:AF17 AG16:AG18">
    <cfRule type="cellIs" dxfId="220" priority="80" operator="greaterThanOrEqual">
      <formula>1</formula>
    </cfRule>
  </conditionalFormatting>
  <conditionalFormatting sqref="AJ18:AJ19 AA20 AA22 AD22 AG22 AJ22 Y18:AI18">
    <cfRule type="cellIs" dxfId="219" priority="81" operator="between">
      <formula>0.8</formula>
      <formula>0.99</formula>
    </cfRule>
  </conditionalFormatting>
  <conditionalFormatting sqref="AJ18:AJ19 AA20 AA22 AD22 AG22 AJ22 Y18:AI18">
    <cfRule type="cellIs" dxfId="218" priority="82" operator="lessThanOrEqual">
      <formula>0.79</formula>
    </cfRule>
  </conditionalFormatting>
  <conditionalFormatting sqref="AJ18:AJ19 AA20 AA22 AD22 AG22 AJ22 Y18:AI18">
    <cfRule type="cellIs" dxfId="217" priority="83" operator="greaterThanOrEqual">
      <formula>1</formula>
    </cfRule>
  </conditionalFormatting>
  <conditionalFormatting sqref="Y28:AJ28">
    <cfRule type="containsBlanks" dxfId="216" priority="84">
      <formula>LEN(TRIM(Y28))=0</formula>
    </cfRule>
  </conditionalFormatting>
  <conditionalFormatting sqref="Y28:AJ28">
    <cfRule type="cellIs" dxfId="215" priority="85" operator="greaterThanOrEqual">
      <formula>211</formula>
    </cfRule>
  </conditionalFormatting>
  <conditionalFormatting sqref="Y28:AJ28">
    <cfRule type="cellIs" dxfId="214" priority="86" operator="between">
      <formula>180</formula>
      <formula>210</formula>
    </cfRule>
  </conditionalFormatting>
  <conditionalFormatting sqref="Y28:AJ28">
    <cfRule type="cellIs" dxfId="213" priority="87" operator="lessThanOrEqual">
      <formula>179</formula>
    </cfRule>
  </conditionalFormatting>
  <conditionalFormatting sqref="Y21:AC21 AE21:AI21">
    <cfRule type="containsBlanks" dxfId="212" priority="88">
      <formula>LEN(TRIM(Y21))=0</formula>
    </cfRule>
  </conditionalFormatting>
  <conditionalFormatting sqref="AD21 AJ21">
    <cfRule type="cellIs" dxfId="211" priority="89" operator="lessThanOrEqual">
      <formula>0.89</formula>
    </cfRule>
  </conditionalFormatting>
  <conditionalFormatting sqref="AD21 AJ21">
    <cfRule type="cellIs" dxfId="210" priority="90" operator="between">
      <formula>0.9</formula>
      <formula>0.99</formula>
    </cfRule>
  </conditionalFormatting>
  <conditionalFormatting sqref="AD21 AJ21">
    <cfRule type="cellIs" dxfId="209" priority="91" operator="greaterThanOrEqual">
      <formula>1</formula>
    </cfRule>
  </conditionalFormatting>
  <conditionalFormatting sqref="Y23:AC23 AE23:AI25">
    <cfRule type="containsBlanks" dxfId="208" priority="92">
      <formula>LEN(TRIM(Y23))=0</formula>
    </cfRule>
  </conditionalFormatting>
  <conditionalFormatting sqref="AD23:AD25 AJ23:AJ25">
    <cfRule type="cellIs" dxfId="207" priority="93" operator="lessThanOrEqual">
      <formula>0.79</formula>
    </cfRule>
  </conditionalFormatting>
  <conditionalFormatting sqref="AD23:AD25 AJ23:AJ25">
    <cfRule type="cellIs" dxfId="206" priority="94" operator="between">
      <formula>0.8</formula>
      <formula>0.89</formula>
    </cfRule>
  </conditionalFormatting>
  <conditionalFormatting sqref="AD23:AD25 AJ23:AJ25">
    <cfRule type="cellIs" dxfId="205" priority="95" operator="greaterThanOrEqual">
      <formula>0.9</formula>
    </cfRule>
  </conditionalFormatting>
  <conditionalFormatting sqref="Y24:AC24 AE24:AI25">
    <cfRule type="containsBlanks" dxfId="204" priority="96">
      <formula>LEN(TRIM(Y24))=0</formula>
    </cfRule>
  </conditionalFormatting>
  <conditionalFormatting sqref="AD24:AD25 AJ24:AJ25">
    <cfRule type="cellIs" dxfId="203" priority="97" operator="lessThanOrEqual">
      <formula>0.84</formula>
    </cfRule>
  </conditionalFormatting>
  <conditionalFormatting sqref="AD24:AD25 AJ24:AJ25">
    <cfRule type="cellIs" dxfId="202" priority="98" operator="between">
      <formula>0.85</formula>
      <formula>0.89</formula>
    </cfRule>
  </conditionalFormatting>
  <conditionalFormatting sqref="AD24:AD25 AJ24:AJ25">
    <cfRule type="cellIs" dxfId="201" priority="99" operator="greaterThanOrEqual">
      <formula>0.9</formula>
    </cfRule>
  </conditionalFormatting>
  <conditionalFormatting sqref="Y25:AC25 AE25:AI25">
    <cfRule type="containsBlanks" dxfId="200" priority="100">
      <formula>LEN(TRIM(Y25))=0</formula>
    </cfRule>
  </conditionalFormatting>
  <conditionalFormatting sqref="AD25 AJ25">
    <cfRule type="cellIs" dxfId="199" priority="101" operator="lessThanOrEqual">
      <formula>0.84</formula>
    </cfRule>
  </conditionalFormatting>
  <conditionalFormatting sqref="AD25 AJ25">
    <cfRule type="cellIs" dxfId="198" priority="102" operator="between">
      <formula>0.85</formula>
      <formula>0.89</formula>
    </cfRule>
  </conditionalFormatting>
  <conditionalFormatting sqref="AD25 AJ25">
    <cfRule type="cellIs" dxfId="197" priority="103" operator="greaterThanOrEqual">
      <formula>0.9</formula>
    </cfRule>
  </conditionalFormatting>
  <conditionalFormatting sqref="Y26:AC26 AE26:AI26">
    <cfRule type="containsBlanks" dxfId="196" priority="104">
      <formula>LEN(TRIM(Y26))=0</formula>
    </cfRule>
  </conditionalFormatting>
  <conditionalFormatting sqref="AD26 AJ26">
    <cfRule type="cellIs" dxfId="195" priority="105" operator="lessThanOrEqual">
      <formula>0.84</formula>
    </cfRule>
  </conditionalFormatting>
  <conditionalFormatting sqref="AD26 AJ26">
    <cfRule type="cellIs" dxfId="194" priority="106" operator="between">
      <formula>0.85</formula>
      <formula>0.89</formula>
    </cfRule>
  </conditionalFormatting>
  <conditionalFormatting sqref="AD26 AJ26">
    <cfRule type="cellIs" dxfId="193" priority="107" operator="greaterThanOrEqual">
      <formula>0.9</formula>
    </cfRule>
  </conditionalFormatting>
  <conditionalFormatting sqref="Y29:AB29 AE29:AI29">
    <cfRule type="containsBlanks" dxfId="192" priority="108">
      <formula>LEN(TRIM(Y29))=0</formula>
    </cfRule>
  </conditionalFormatting>
  <conditionalFormatting sqref="AJ29:AJ31">
    <cfRule type="containsBlanks" dxfId="191" priority="109">
      <formula>LEN(TRIM(AJ29))=0</formula>
    </cfRule>
  </conditionalFormatting>
  <conditionalFormatting sqref="AJ29:AJ31">
    <cfRule type="cellIs" dxfId="190" priority="110" operator="greaterThanOrEqual">
      <formula>"2%"</formula>
    </cfRule>
  </conditionalFormatting>
  <conditionalFormatting sqref="AJ29:AJ31">
    <cfRule type="cellIs" dxfId="189" priority="111" operator="between">
      <formula>0.08%</formula>
      <formula>0.09%</formula>
    </cfRule>
  </conditionalFormatting>
  <conditionalFormatting sqref="AJ29:AJ31">
    <cfRule type="cellIs" dxfId="188" priority="112" operator="lessThanOrEqual">
      <formula>"1%"</formula>
    </cfRule>
  </conditionalFormatting>
  <conditionalFormatting sqref="AA11">
    <cfRule type="cellIs" dxfId="187" priority="113" operator="lessThanOrEqual">
      <formula>0.89</formula>
    </cfRule>
  </conditionalFormatting>
  <conditionalFormatting sqref="AA11">
    <cfRule type="cellIs" dxfId="186" priority="114" operator="greaterThanOrEqual">
      <formula>0.95</formula>
    </cfRule>
  </conditionalFormatting>
  <conditionalFormatting sqref="AA11">
    <cfRule type="cellIs" dxfId="185" priority="115" operator="between">
      <formula>0.9</formula>
      <formula>0.94</formula>
    </cfRule>
  </conditionalFormatting>
  <conditionalFormatting sqref="Y10:Z11 Y20:Z20 AA10 AB10:AC11 AB20:AC20 AE10:AF11 AE20:AF20 AG10 AH10:AI11 AH20:AI20">
    <cfRule type="containsBlanks" dxfId="184" priority="116">
      <formula>LEN(TRIM(Y10))=0</formula>
    </cfRule>
  </conditionalFormatting>
  <conditionalFormatting sqref="AA11 AD11 AG11 AJ11 AJ19:AJ20 AA20 AD20 AG20 AA22 AD22 AG22 AJ22">
    <cfRule type="cellIs" dxfId="183" priority="117" operator="lessThanOrEqual">
      <formula>0.79</formula>
    </cfRule>
  </conditionalFormatting>
  <conditionalFormatting sqref="AA11 AD11 AG11 AJ11 AJ19:AJ20 AA20 AD20 AG20 AA22 AD22 AG22 AJ22">
    <cfRule type="cellIs" dxfId="182" priority="118" operator="greaterThanOrEqual">
      <formula>0.9</formula>
    </cfRule>
  </conditionalFormatting>
  <conditionalFormatting sqref="AA11 AD11 AG11 AJ11 AJ19:AJ20 AA20 AD20 AG20 AA22 AD22 AG22 AJ22">
    <cfRule type="cellIs" dxfId="181" priority="119" operator="between">
      <formula>0.8</formula>
      <formula>0.89</formula>
    </cfRule>
  </conditionalFormatting>
  <conditionalFormatting sqref="AB22:AC22 AE22:AF22 AH22:AI22">
    <cfRule type="containsBlanks" dxfId="180" priority="120">
      <formula>LEN(TRIM(AB22))=0</formula>
    </cfRule>
  </conditionalFormatting>
  <conditionalFormatting sqref="AA22 AD22 AG22 AJ22">
    <cfRule type="cellIs" dxfId="179" priority="121" operator="lessThanOrEqual">
      <formula>0.79</formula>
    </cfRule>
  </conditionalFormatting>
  <conditionalFormatting sqref="AA22 AD22 AG22 AJ22">
    <cfRule type="cellIs" dxfId="178" priority="122" operator="greaterThanOrEqual">
      <formula>0.9</formula>
    </cfRule>
  </conditionalFormatting>
  <conditionalFormatting sqref="AA22 AD22 AG22 AJ22">
    <cfRule type="cellIs" dxfId="177" priority="123" operator="between">
      <formula>0.8</formula>
      <formula>0.89</formula>
    </cfRule>
  </conditionalFormatting>
  <conditionalFormatting sqref="Y22:Z22 AB22:AC22 AE22:AF22 AH22:AI22">
    <cfRule type="containsBlanks" dxfId="176" priority="124">
      <formula>LEN(TRIM(Y22))=0</formula>
    </cfRule>
  </conditionalFormatting>
  <conditionalFormatting sqref="AA22 AD22 AG22 AJ22">
    <cfRule type="cellIs" dxfId="175" priority="125" operator="lessThanOrEqual">
      <formula>0.59</formula>
    </cfRule>
  </conditionalFormatting>
  <conditionalFormatting sqref="AA22 AD22 AG22 AJ22">
    <cfRule type="cellIs" dxfId="174" priority="126" operator="greaterThanOrEqual">
      <formula>0.7</formula>
    </cfRule>
  </conditionalFormatting>
  <conditionalFormatting sqref="AA22 AD22 AG22 AJ22">
    <cfRule type="cellIs" dxfId="173" priority="127" operator="between">
      <formula>0.6</formula>
      <formula>0.69</formula>
    </cfRule>
  </conditionalFormatting>
  <conditionalFormatting sqref="Y32:Z32 AB32:AC32 AE32:AF32 AH32:AI32">
    <cfRule type="containsBlanks" dxfId="172" priority="128">
      <formula>LEN(TRIM(Y32))=0</formula>
    </cfRule>
  </conditionalFormatting>
  <conditionalFormatting sqref="AA32 AD32 AG32 AJ32:AJ34">
    <cfRule type="cellIs" dxfId="171" priority="129" operator="lessThanOrEqual">
      <formula>0.99</formula>
    </cfRule>
  </conditionalFormatting>
  <conditionalFormatting sqref="AA32 AD32 AG32 AJ32:AJ34">
    <cfRule type="cellIs" dxfId="170" priority="130" operator="greaterThanOrEqual">
      <formula>1</formula>
    </cfRule>
  </conditionalFormatting>
  <conditionalFormatting sqref="AJ19:AJ26 AA20 AD20:AD26 AG20 AA22 AG22 AJ29 AJ31:AJ34 AA32 AD32 AG32">
    <cfRule type="containsBlanks" dxfId="169" priority="131">
      <formula>LEN(TRIM(AJ19))=0</formula>
    </cfRule>
  </conditionalFormatting>
  <conditionalFormatting sqref="AD13:AD14">
    <cfRule type="cellIs" dxfId="168" priority="132" operator="greaterThanOrEqual">
      <formula>"65%"</formula>
    </cfRule>
  </conditionalFormatting>
  <conditionalFormatting sqref="AD14">
    <cfRule type="cellIs" dxfId="167" priority="133" operator="lessThanOrEqual">
      <formula>"69.90%"</formula>
    </cfRule>
  </conditionalFormatting>
  <conditionalFormatting sqref="AA15 AA17:AA18 AD15 AE16:AF16 AH16:AI16 AJ15:AJ18 AG15:AG18">
    <cfRule type="cellIs" dxfId="166" priority="134" operator="lessThanOrEqual">
      <formula>"89%"</formula>
    </cfRule>
  </conditionalFormatting>
  <conditionalFormatting sqref="AA16">
    <cfRule type="cellIs" dxfId="165" priority="44" operator="lessThanOrEqual">
      <formula>"89%"</formula>
    </cfRule>
  </conditionalFormatting>
  <conditionalFormatting sqref="AD16">
    <cfRule type="cellIs" dxfId="164" priority="43" operator="lessThanOrEqual">
      <formula>"89%"</formula>
    </cfRule>
  </conditionalFormatting>
  <conditionalFormatting sqref="AN16">
    <cfRule type="containsBlanks" dxfId="163" priority="41">
      <formula>LEN(TRIM(AN16))=0</formula>
    </cfRule>
  </conditionalFormatting>
  <conditionalFormatting sqref="AN16">
    <cfRule type="cellIs" dxfId="162" priority="42" operator="lessThanOrEqual">
      <formula>"89%"</formula>
    </cfRule>
  </conditionalFormatting>
  <conditionalFormatting sqref="AD12">
    <cfRule type="cellIs" dxfId="161" priority="34" operator="lessThanOrEqual">
      <formula>0.79</formula>
    </cfRule>
  </conditionalFormatting>
  <conditionalFormatting sqref="AD12">
    <cfRule type="cellIs" dxfId="160" priority="35" operator="greaterThanOrEqual">
      <formula>0.9</formula>
    </cfRule>
  </conditionalFormatting>
  <conditionalFormatting sqref="AD12">
    <cfRule type="cellIs" dxfId="159" priority="36" operator="between">
      <formula>0.8</formula>
      <formula>0.89</formula>
    </cfRule>
  </conditionalFormatting>
  <conditionalFormatting sqref="AG16">
    <cfRule type="cellIs" dxfId="158" priority="33" operator="lessThanOrEqual">
      <formula>"89%"</formula>
    </cfRule>
  </conditionalFormatting>
  <conditionalFormatting sqref="AG17">
    <cfRule type="cellIs" dxfId="157" priority="30" operator="between">
      <formula>0.69</formula>
      <formula>0.61</formula>
    </cfRule>
  </conditionalFormatting>
  <conditionalFormatting sqref="AG17">
    <cfRule type="cellIs" dxfId="156" priority="31" operator="greaterThanOrEqual">
      <formula>"71%"</formula>
    </cfRule>
  </conditionalFormatting>
  <conditionalFormatting sqref="AG17">
    <cfRule type="cellIs" dxfId="155" priority="32" operator="lessThanOrEqual">
      <formula>"60%"</formula>
    </cfRule>
  </conditionalFormatting>
  <conditionalFormatting sqref="AG17">
    <cfRule type="cellIs" dxfId="154" priority="29" operator="lessThanOrEqual">
      <formula>"89%"</formula>
    </cfRule>
  </conditionalFormatting>
  <conditionalFormatting sqref="Y27">
    <cfRule type="cellIs" dxfId="153" priority="25" operator="between">
      <formula>"0,2"</formula>
      <formula>"0,29"</formula>
    </cfRule>
  </conditionalFormatting>
  <conditionalFormatting sqref="Y27">
    <cfRule type="cellIs" dxfId="152" priority="26" operator="greaterThanOrEqual">
      <formula>"0,31"</formula>
    </cfRule>
  </conditionalFormatting>
  <conditionalFormatting sqref="Y27">
    <cfRule type="cellIs" dxfId="151" priority="27" operator="lessThanOrEqual">
      <formula>0.3</formula>
    </cfRule>
  </conditionalFormatting>
  <conditionalFormatting sqref="Y27">
    <cfRule type="containsBlanks" dxfId="150" priority="28">
      <formula>LEN(TRIM(Y27))=0</formula>
    </cfRule>
  </conditionalFormatting>
  <conditionalFormatting sqref="AA27">
    <cfRule type="cellIs" dxfId="149" priority="21" operator="between">
      <formula>"0,2"</formula>
      <formula>"0,29"</formula>
    </cfRule>
  </conditionalFormatting>
  <conditionalFormatting sqref="AA27">
    <cfRule type="cellIs" dxfId="148" priority="22" operator="greaterThanOrEqual">
      <formula>"0,31"</formula>
    </cfRule>
  </conditionalFormatting>
  <conditionalFormatting sqref="AA27">
    <cfRule type="cellIs" dxfId="147" priority="23" operator="lessThanOrEqual">
      <formula>0.3</formula>
    </cfRule>
  </conditionalFormatting>
  <conditionalFormatting sqref="AA27">
    <cfRule type="containsBlanks" dxfId="146" priority="24">
      <formula>LEN(TRIM(AA27))=0</formula>
    </cfRule>
  </conditionalFormatting>
  <conditionalFormatting sqref="AB27">
    <cfRule type="containsBlanks" dxfId="145" priority="20">
      <formula>LEN(TRIM(AB27))=0</formula>
    </cfRule>
  </conditionalFormatting>
  <conditionalFormatting sqref="AC27">
    <cfRule type="cellIs" dxfId="144" priority="16" operator="between">
      <formula>"0,2"</formula>
      <formula>"0,29"</formula>
    </cfRule>
  </conditionalFormatting>
  <conditionalFormatting sqref="AC27">
    <cfRule type="cellIs" dxfId="143" priority="17" operator="greaterThanOrEqual">
      <formula>"0,31"</formula>
    </cfRule>
  </conditionalFormatting>
  <conditionalFormatting sqref="AC27">
    <cfRule type="cellIs" dxfId="142" priority="18" operator="lessThanOrEqual">
      <formula>0.3</formula>
    </cfRule>
  </conditionalFormatting>
  <conditionalFormatting sqref="AC27">
    <cfRule type="containsBlanks" dxfId="141" priority="19">
      <formula>LEN(TRIM(AC27))=0</formula>
    </cfRule>
  </conditionalFormatting>
  <conditionalFormatting sqref="AD27">
    <cfRule type="containsBlanks" dxfId="140" priority="15">
      <formula>LEN(TRIM(AD27))=0</formula>
    </cfRule>
  </conditionalFormatting>
  <conditionalFormatting sqref="AE27">
    <cfRule type="cellIs" dxfId="139" priority="11" operator="between">
      <formula>"0,2"</formula>
      <formula>"0,29"</formula>
    </cfRule>
  </conditionalFormatting>
  <conditionalFormatting sqref="AE27">
    <cfRule type="cellIs" dxfId="138" priority="12" operator="greaterThanOrEqual">
      <formula>"0,31"</formula>
    </cfRule>
  </conditionalFormatting>
  <conditionalFormatting sqref="AE27">
    <cfRule type="cellIs" dxfId="137" priority="13" operator="lessThanOrEqual">
      <formula>0.3</formula>
    </cfRule>
  </conditionalFormatting>
  <conditionalFormatting sqref="AE27">
    <cfRule type="containsBlanks" dxfId="136" priority="14">
      <formula>LEN(TRIM(AE27))=0</formula>
    </cfRule>
  </conditionalFormatting>
  <conditionalFormatting sqref="AF27">
    <cfRule type="containsBlanks" dxfId="135" priority="10">
      <formula>LEN(TRIM(AF27))=0</formula>
    </cfRule>
  </conditionalFormatting>
  <conditionalFormatting sqref="AG27">
    <cfRule type="cellIs" dxfId="134" priority="6" operator="between">
      <formula>"0,2"</formula>
      <formula>"0,29"</formula>
    </cfRule>
  </conditionalFormatting>
  <conditionalFormatting sqref="AG27">
    <cfRule type="cellIs" dxfId="133" priority="7" operator="greaterThanOrEqual">
      <formula>"0,31"</formula>
    </cfRule>
  </conditionalFormatting>
  <conditionalFormatting sqref="AG27">
    <cfRule type="cellIs" dxfId="132" priority="8" operator="lessThanOrEqual">
      <formula>0.3</formula>
    </cfRule>
  </conditionalFormatting>
  <conditionalFormatting sqref="AG27">
    <cfRule type="containsBlanks" dxfId="131" priority="9">
      <formula>LEN(TRIM(AG27))=0</formula>
    </cfRule>
  </conditionalFormatting>
  <conditionalFormatting sqref="AC29">
    <cfRule type="containsBlanks" dxfId="130" priority="2">
      <formula>LEN(TRIM(AC29))=0</formula>
    </cfRule>
  </conditionalFormatting>
  <conditionalFormatting sqref="AC29">
    <cfRule type="cellIs" dxfId="129" priority="3" operator="greaterThanOrEqual">
      <formula>"2%"</formula>
    </cfRule>
  </conditionalFormatting>
  <conditionalFormatting sqref="AC29">
    <cfRule type="cellIs" dxfId="128" priority="4" operator="between">
      <formula>0.08%</formula>
      <formula>0.09%</formula>
    </cfRule>
  </conditionalFormatting>
  <conditionalFormatting sqref="AC29">
    <cfRule type="cellIs" dxfId="127" priority="5" operator="lessThanOrEqual">
      <formula>"1%"</formula>
    </cfRule>
  </conditionalFormatting>
  <conditionalFormatting sqref="AD29">
    <cfRule type="containsBlanks" dxfId="126" priority="1">
      <formula>LEN(TRIM(AD29))=0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O1009"/>
  <sheetViews>
    <sheetView showGridLines="0" workbookViewId="0">
      <pane xSplit="7" ySplit="1" topLeftCell="Z10" activePane="bottomRight" state="frozen"/>
      <selection pane="topRight" activeCell="H1" sqref="H1"/>
      <selection pane="bottomLeft" activeCell="A2" sqref="A2"/>
      <selection pane="bottomRight" activeCell="Z10" sqref="Z10"/>
    </sheetView>
  </sheetViews>
  <sheetFormatPr baseColWidth="10" defaultColWidth="14.375" defaultRowHeight="15" customHeight="1"/>
  <cols>
    <col min="1" max="1" width="1.75" customWidth="1"/>
    <col min="2" max="2" width="15.25" customWidth="1"/>
    <col min="3" max="3" width="21.125" customWidth="1"/>
    <col min="4" max="4" width="59.25" hidden="1" customWidth="1"/>
    <col min="5" max="5" width="41.875" hidden="1" customWidth="1"/>
    <col min="6" max="6" width="31.125" hidden="1" customWidth="1"/>
    <col min="7" max="7" width="41.875" customWidth="1"/>
    <col min="8" max="8" width="34.375" customWidth="1"/>
    <col min="9" max="9" width="15.75" customWidth="1"/>
    <col min="10" max="10" width="28.25" customWidth="1"/>
    <col min="11" max="11" width="17.625" customWidth="1"/>
    <col min="12" max="12" width="39.125" customWidth="1"/>
    <col min="13" max="13" width="37" customWidth="1"/>
    <col min="14" max="14" width="39.125" customWidth="1"/>
    <col min="15" max="15" width="20.75" customWidth="1"/>
    <col min="16" max="16" width="27" customWidth="1"/>
    <col min="17" max="17" width="30.375" customWidth="1"/>
    <col min="18" max="18" width="22.375" customWidth="1"/>
    <col min="19" max="19" width="22.75" hidden="1" customWidth="1"/>
    <col min="20" max="20" width="21.625" hidden="1" customWidth="1"/>
    <col min="21" max="21" width="18.25" hidden="1" customWidth="1"/>
    <col min="22" max="22" width="20.25" hidden="1" customWidth="1"/>
    <col min="23" max="23" width="58.875" hidden="1" customWidth="1"/>
    <col min="24" max="24" width="1.625" customWidth="1"/>
    <col min="25" max="36" width="16.125" customWidth="1"/>
    <col min="37" max="37" width="3" customWidth="1"/>
    <col min="38" max="38" width="22.375" customWidth="1"/>
    <col min="39" max="39" width="3" customWidth="1"/>
    <col min="40" max="40" width="22.375" customWidth="1"/>
    <col min="41" max="41" width="3" customWidth="1"/>
  </cols>
  <sheetData>
    <row r="1" spans="1:41" ht="19.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6"/>
      <c r="AM1" s="207"/>
      <c r="AN1" s="206"/>
      <c r="AO1" s="207"/>
    </row>
    <row r="2" spans="1:41" ht="62.25" customHeight="1">
      <c r="A2" s="205"/>
      <c r="B2" s="208" t="s">
        <v>56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7"/>
      <c r="X2" s="205"/>
      <c r="Y2" s="83"/>
      <c r="Z2" s="209" t="s">
        <v>63</v>
      </c>
      <c r="AA2" s="209"/>
      <c r="AB2" s="210"/>
      <c r="AC2" s="209" t="s">
        <v>64</v>
      </c>
      <c r="AD2" s="209"/>
      <c r="AE2" s="88"/>
      <c r="AF2" s="209" t="s">
        <v>65</v>
      </c>
      <c r="AG2" s="209"/>
      <c r="AH2" s="209"/>
      <c r="AI2" s="89"/>
      <c r="AJ2" s="209" t="s">
        <v>66</v>
      </c>
      <c r="AK2" s="67"/>
      <c r="AL2" s="67"/>
      <c r="AM2" s="205"/>
      <c r="AN2" s="67"/>
      <c r="AO2" s="205"/>
    </row>
    <row r="3" spans="1:41" ht="19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7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1:41" ht="36" customHeight="1">
      <c r="A4" s="205"/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3" t="s">
        <v>72</v>
      </c>
      <c r="H4" s="93" t="s">
        <v>73</v>
      </c>
      <c r="I4" s="93" t="s">
        <v>74</v>
      </c>
      <c r="J4" s="93" t="s">
        <v>75</v>
      </c>
      <c r="K4" s="93" t="s">
        <v>76</v>
      </c>
      <c r="L4" s="93" t="s">
        <v>77</v>
      </c>
      <c r="M4" s="93" t="s">
        <v>78</v>
      </c>
      <c r="N4" s="93" t="s">
        <v>79</v>
      </c>
      <c r="O4" s="93" t="s">
        <v>80</v>
      </c>
      <c r="P4" s="93" t="s">
        <v>81</v>
      </c>
      <c r="Q4" s="93" t="s">
        <v>82</v>
      </c>
      <c r="R4" s="93" t="s">
        <v>83</v>
      </c>
      <c r="S4" s="93" t="s">
        <v>84</v>
      </c>
      <c r="T4" s="93" t="s">
        <v>85</v>
      </c>
      <c r="U4" s="93" t="s">
        <v>86</v>
      </c>
      <c r="V4" s="93" t="s">
        <v>87</v>
      </c>
      <c r="W4" s="93" t="s">
        <v>88</v>
      </c>
      <c r="X4" s="205"/>
      <c r="Y4" s="326" t="s">
        <v>89</v>
      </c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8"/>
      <c r="AK4" s="205"/>
      <c r="AL4" s="176" t="s">
        <v>90</v>
      </c>
      <c r="AM4" s="205"/>
      <c r="AN4" s="176" t="s">
        <v>91</v>
      </c>
      <c r="AO4" s="205"/>
    </row>
    <row r="5" spans="1:41" ht="19.5" customHeight="1">
      <c r="A5" s="20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05"/>
      <c r="Y5" s="97" t="s">
        <v>92</v>
      </c>
      <c r="Z5" s="97" t="s">
        <v>93</v>
      </c>
      <c r="AA5" s="97" t="s">
        <v>94</v>
      </c>
      <c r="AB5" s="97" t="s">
        <v>95</v>
      </c>
      <c r="AC5" s="97" t="s">
        <v>96</v>
      </c>
      <c r="AD5" s="97" t="s">
        <v>97</v>
      </c>
      <c r="AE5" s="97" t="s">
        <v>98</v>
      </c>
      <c r="AF5" s="97" t="s">
        <v>99</v>
      </c>
      <c r="AG5" s="97" t="s">
        <v>100</v>
      </c>
      <c r="AH5" s="97" t="s">
        <v>101</v>
      </c>
      <c r="AI5" s="97" t="s">
        <v>102</v>
      </c>
      <c r="AJ5" s="97" t="s">
        <v>103</v>
      </c>
      <c r="AK5" s="205"/>
      <c r="AL5" s="177"/>
      <c r="AM5" s="205"/>
      <c r="AN5" s="177"/>
      <c r="AO5" s="205"/>
    </row>
    <row r="6" spans="1:41" ht="87" customHeight="1">
      <c r="A6" s="205"/>
      <c r="B6" s="99">
        <v>1</v>
      </c>
      <c r="C6" s="100" t="s">
        <v>537</v>
      </c>
      <c r="D6" s="101" t="s">
        <v>121</v>
      </c>
      <c r="E6" s="101" t="s">
        <v>538</v>
      </c>
      <c r="F6" s="100" t="s">
        <v>539</v>
      </c>
      <c r="G6" s="102" t="s">
        <v>540</v>
      </c>
      <c r="H6" s="102" t="s">
        <v>109</v>
      </c>
      <c r="I6" s="100" t="s">
        <v>23</v>
      </c>
      <c r="J6" s="100" t="s">
        <v>541</v>
      </c>
      <c r="K6" s="100" t="s">
        <v>216</v>
      </c>
      <c r="L6" s="100" t="s">
        <v>542</v>
      </c>
      <c r="M6" s="100" t="s">
        <v>347</v>
      </c>
      <c r="N6" s="100" t="s">
        <v>543</v>
      </c>
      <c r="O6" s="100" t="s">
        <v>115</v>
      </c>
      <c r="P6" s="100" t="s">
        <v>544</v>
      </c>
      <c r="Q6" s="100" t="s">
        <v>131</v>
      </c>
      <c r="R6" s="104">
        <v>0.85</v>
      </c>
      <c r="S6" s="100" t="s">
        <v>118</v>
      </c>
      <c r="T6" s="100" t="s">
        <v>545</v>
      </c>
      <c r="U6" s="105">
        <v>0.75</v>
      </c>
      <c r="V6" s="105">
        <v>1</v>
      </c>
      <c r="W6" s="100" t="s">
        <v>546</v>
      </c>
      <c r="X6" s="205"/>
      <c r="Y6" s="211"/>
      <c r="Z6" s="211"/>
      <c r="AA6" s="211"/>
      <c r="AB6" s="211"/>
      <c r="AC6" s="211"/>
      <c r="AD6" s="212">
        <v>1</v>
      </c>
      <c r="AE6" s="211"/>
      <c r="AF6" s="211"/>
      <c r="AG6" s="211"/>
      <c r="AH6" s="211"/>
      <c r="AI6" s="211"/>
      <c r="AJ6" s="210"/>
      <c r="AK6" s="205"/>
      <c r="AL6" s="108">
        <f>AVERAGE(AD6,AJ6)</f>
        <v>1</v>
      </c>
      <c r="AM6" s="205"/>
      <c r="AN6" s="108">
        <f t="shared" ref="AN6:AN7" si="0">+AL6/R6</f>
        <v>1.1764705882352942</v>
      </c>
      <c r="AO6" s="205"/>
    </row>
    <row r="7" spans="1:41" ht="75" customHeight="1">
      <c r="A7" s="205"/>
      <c r="B7" s="99">
        <v>2</v>
      </c>
      <c r="C7" s="100" t="s">
        <v>547</v>
      </c>
      <c r="D7" s="101" t="s">
        <v>105</v>
      </c>
      <c r="E7" s="101" t="s">
        <v>548</v>
      </c>
      <c r="F7" s="100" t="s">
        <v>107</v>
      </c>
      <c r="G7" s="102" t="s">
        <v>549</v>
      </c>
      <c r="H7" s="102" t="s">
        <v>109</v>
      </c>
      <c r="I7" s="100" t="s">
        <v>3</v>
      </c>
      <c r="J7" s="100" t="s">
        <v>550</v>
      </c>
      <c r="K7" s="100" t="s">
        <v>9</v>
      </c>
      <c r="L7" s="100" t="s">
        <v>551</v>
      </c>
      <c r="M7" s="100" t="s">
        <v>552</v>
      </c>
      <c r="N7" s="100" t="s">
        <v>553</v>
      </c>
      <c r="O7" s="100" t="s">
        <v>115</v>
      </c>
      <c r="P7" s="100" t="s">
        <v>554</v>
      </c>
      <c r="Q7" s="100" t="s">
        <v>179</v>
      </c>
      <c r="R7" s="104">
        <v>0.95</v>
      </c>
      <c r="S7" s="105">
        <v>0.9</v>
      </c>
      <c r="T7" s="100" t="s">
        <v>119</v>
      </c>
      <c r="U7" s="105">
        <v>0.9</v>
      </c>
      <c r="V7" s="105">
        <v>1</v>
      </c>
      <c r="W7" s="100" t="s">
        <v>555</v>
      </c>
      <c r="X7" s="205"/>
      <c r="Y7" s="210">
        <v>1</v>
      </c>
      <c r="Z7" s="210">
        <v>1</v>
      </c>
      <c r="AA7" s="210">
        <v>1</v>
      </c>
      <c r="AB7" s="210">
        <v>1</v>
      </c>
      <c r="AC7" s="210">
        <v>1</v>
      </c>
      <c r="AD7" s="210">
        <v>1</v>
      </c>
      <c r="AE7" s="212">
        <v>1</v>
      </c>
      <c r="AF7" s="210">
        <v>1</v>
      </c>
      <c r="AG7" s="210">
        <v>1</v>
      </c>
      <c r="AH7" s="210"/>
      <c r="AI7" s="210"/>
      <c r="AJ7" s="210"/>
      <c r="AK7" s="205"/>
      <c r="AL7" s="108">
        <f>AVERAGE(AC7:AJ7)</f>
        <v>1</v>
      </c>
      <c r="AM7" s="205"/>
      <c r="AN7" s="108">
        <f t="shared" si="0"/>
        <v>1.0526315789473684</v>
      </c>
      <c r="AO7" s="205"/>
    </row>
    <row r="8" spans="1:41" ht="87" customHeight="1">
      <c r="A8" s="205"/>
      <c r="B8" s="99">
        <v>3</v>
      </c>
      <c r="C8" s="100" t="s">
        <v>556</v>
      </c>
      <c r="D8" s="101" t="s">
        <v>121</v>
      </c>
      <c r="E8" s="101" t="s">
        <v>557</v>
      </c>
      <c r="F8" s="100" t="s">
        <v>426</v>
      </c>
      <c r="G8" s="102" t="s">
        <v>558</v>
      </c>
      <c r="H8" s="102" t="s">
        <v>109</v>
      </c>
      <c r="I8" s="100" t="s">
        <v>3</v>
      </c>
      <c r="J8" s="100" t="s">
        <v>559</v>
      </c>
      <c r="K8" s="100" t="s">
        <v>216</v>
      </c>
      <c r="L8" s="100" t="s">
        <v>560</v>
      </c>
      <c r="M8" s="100" t="s">
        <v>561</v>
      </c>
      <c r="N8" s="100" t="s">
        <v>562</v>
      </c>
      <c r="O8" s="100" t="s">
        <v>115</v>
      </c>
      <c r="P8" s="100" t="s">
        <v>563</v>
      </c>
      <c r="Q8" s="100" t="s">
        <v>564</v>
      </c>
      <c r="R8" s="104">
        <v>1</v>
      </c>
      <c r="S8" s="105">
        <v>0.85</v>
      </c>
      <c r="T8" s="100" t="s">
        <v>119</v>
      </c>
      <c r="U8" s="105">
        <v>0.85</v>
      </c>
      <c r="V8" s="105">
        <v>1</v>
      </c>
      <c r="W8" s="100" t="s">
        <v>565</v>
      </c>
      <c r="X8" s="205"/>
      <c r="Y8" s="111"/>
      <c r="Z8" s="210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205"/>
      <c r="AL8" s="108">
        <f>Z8</f>
        <v>0</v>
      </c>
      <c r="AM8" s="205"/>
      <c r="AN8" s="108">
        <f>AL8/R8</f>
        <v>0</v>
      </c>
      <c r="AO8" s="205"/>
    </row>
    <row r="9" spans="1:41" ht="101.25" customHeight="1">
      <c r="A9" s="205"/>
      <c r="B9" s="99">
        <v>4</v>
      </c>
      <c r="C9" s="100" t="s">
        <v>556</v>
      </c>
      <c r="D9" s="101" t="s">
        <v>121</v>
      </c>
      <c r="E9" s="101" t="s">
        <v>122</v>
      </c>
      <c r="F9" s="100" t="s">
        <v>134</v>
      </c>
      <c r="G9" s="102" t="s">
        <v>566</v>
      </c>
      <c r="H9" s="102" t="s">
        <v>109</v>
      </c>
      <c r="I9" s="100" t="s">
        <v>23</v>
      </c>
      <c r="J9" s="100" t="s">
        <v>567</v>
      </c>
      <c r="K9" s="100" t="s">
        <v>111</v>
      </c>
      <c r="L9" s="100" t="s">
        <v>568</v>
      </c>
      <c r="M9" s="100" t="s">
        <v>569</v>
      </c>
      <c r="N9" s="100" t="s">
        <v>570</v>
      </c>
      <c r="O9" s="100" t="s">
        <v>115</v>
      </c>
      <c r="P9" s="100" t="s">
        <v>571</v>
      </c>
      <c r="Q9" s="100" t="s">
        <v>131</v>
      </c>
      <c r="R9" s="104">
        <v>0.95</v>
      </c>
      <c r="S9" s="105">
        <v>0.9</v>
      </c>
      <c r="T9" s="100" t="s">
        <v>119</v>
      </c>
      <c r="U9" s="105">
        <v>0.7</v>
      </c>
      <c r="V9" s="105">
        <v>1</v>
      </c>
      <c r="W9" s="100" t="s">
        <v>572</v>
      </c>
      <c r="X9" s="205"/>
      <c r="Y9" s="211"/>
      <c r="Z9" s="211"/>
      <c r="AA9" s="211"/>
      <c r="AB9" s="211"/>
      <c r="AC9" s="211"/>
      <c r="AD9" s="212">
        <v>1</v>
      </c>
      <c r="AE9" s="211"/>
      <c r="AF9" s="211"/>
      <c r="AG9" s="211"/>
      <c r="AH9" s="211"/>
      <c r="AI9" s="211"/>
      <c r="AJ9" s="210"/>
      <c r="AK9" s="205"/>
      <c r="AL9" s="108">
        <f>AJ9</f>
        <v>0</v>
      </c>
      <c r="AM9" s="205"/>
      <c r="AN9" s="108">
        <f>+AL9/50%</f>
        <v>0</v>
      </c>
      <c r="AO9" s="205"/>
    </row>
    <row r="10" spans="1:41" ht="75" customHeight="1">
      <c r="A10" s="205"/>
      <c r="B10" s="99">
        <v>5</v>
      </c>
      <c r="C10" s="100" t="s">
        <v>556</v>
      </c>
      <c r="D10" s="101" t="s">
        <v>105</v>
      </c>
      <c r="E10" s="101" t="s">
        <v>573</v>
      </c>
      <c r="F10" s="100" t="s">
        <v>134</v>
      </c>
      <c r="G10" s="102" t="s">
        <v>574</v>
      </c>
      <c r="H10" s="102" t="s">
        <v>109</v>
      </c>
      <c r="I10" s="100" t="s">
        <v>3</v>
      </c>
      <c r="J10" s="135" t="s">
        <v>575</v>
      </c>
      <c r="K10" s="100" t="s">
        <v>111</v>
      </c>
      <c r="L10" s="100" t="s">
        <v>576</v>
      </c>
      <c r="M10" s="100" t="s">
        <v>128</v>
      </c>
      <c r="N10" s="100" t="s">
        <v>577</v>
      </c>
      <c r="O10" s="100" t="s">
        <v>115</v>
      </c>
      <c r="P10" s="100" t="s">
        <v>578</v>
      </c>
      <c r="Q10" s="100" t="s">
        <v>243</v>
      </c>
      <c r="R10" s="104">
        <v>0.9</v>
      </c>
      <c r="S10" s="100" t="s">
        <v>118</v>
      </c>
      <c r="T10" s="100" t="s">
        <v>119</v>
      </c>
      <c r="U10" s="105">
        <v>0.8</v>
      </c>
      <c r="V10" s="105">
        <v>1</v>
      </c>
      <c r="W10" s="100" t="s">
        <v>579</v>
      </c>
      <c r="X10" s="205"/>
      <c r="Y10" s="211"/>
      <c r="Z10" s="211"/>
      <c r="AA10" s="210">
        <v>1</v>
      </c>
      <c r="AB10" s="211"/>
      <c r="AC10" s="211"/>
      <c r="AD10" s="212">
        <v>0.1</v>
      </c>
      <c r="AE10" s="211"/>
      <c r="AF10" s="211"/>
      <c r="AG10" s="210">
        <v>1</v>
      </c>
      <c r="AH10" s="211"/>
      <c r="AI10" s="211"/>
      <c r="AJ10" s="210"/>
      <c r="AK10" s="205"/>
      <c r="AL10" s="163">
        <f>AVERAGE(AA10,AD10,AG10,AJ10)</f>
        <v>0.70000000000000007</v>
      </c>
      <c r="AM10" s="205"/>
      <c r="AN10" s="163">
        <f t="shared" ref="AN10:AN11" si="1">+AL10/R10</f>
        <v>0.77777777777777779</v>
      </c>
      <c r="AO10" s="205"/>
    </row>
    <row r="11" spans="1:41" ht="75" customHeight="1">
      <c r="A11" s="205"/>
      <c r="B11" s="99">
        <v>6</v>
      </c>
      <c r="C11" s="100" t="s">
        <v>556</v>
      </c>
      <c r="D11" s="101" t="s">
        <v>105</v>
      </c>
      <c r="E11" s="101" t="s">
        <v>580</v>
      </c>
      <c r="F11" s="100" t="s">
        <v>134</v>
      </c>
      <c r="G11" s="187" t="s">
        <v>581</v>
      </c>
      <c r="H11" s="102" t="s">
        <v>109</v>
      </c>
      <c r="I11" s="100" t="s">
        <v>3</v>
      </c>
      <c r="J11" s="100" t="s">
        <v>582</v>
      </c>
      <c r="K11" s="100" t="s">
        <v>111</v>
      </c>
      <c r="L11" s="100" t="s">
        <v>576</v>
      </c>
      <c r="M11" s="100" t="s">
        <v>128</v>
      </c>
      <c r="N11" s="100" t="s">
        <v>583</v>
      </c>
      <c r="O11" s="100" t="s">
        <v>115</v>
      </c>
      <c r="P11" s="100" t="s">
        <v>584</v>
      </c>
      <c r="Q11" s="100" t="s">
        <v>243</v>
      </c>
      <c r="R11" s="104">
        <v>0.9</v>
      </c>
      <c r="S11" s="105">
        <v>0.8</v>
      </c>
      <c r="T11" s="100" t="s">
        <v>119</v>
      </c>
      <c r="U11" s="105">
        <v>0.8</v>
      </c>
      <c r="V11" s="105">
        <v>1</v>
      </c>
      <c r="W11" s="100" t="s">
        <v>585</v>
      </c>
      <c r="X11" s="205"/>
      <c r="Y11" s="211"/>
      <c r="Z11" s="211"/>
      <c r="AA11" s="210">
        <v>0.64</v>
      </c>
      <c r="AB11" s="211"/>
      <c r="AC11" s="211"/>
      <c r="AD11" s="210">
        <v>1</v>
      </c>
      <c r="AE11" s="211"/>
      <c r="AF11" s="211"/>
      <c r="AG11" s="210">
        <v>1</v>
      </c>
      <c r="AH11" s="211"/>
      <c r="AI11" s="211"/>
      <c r="AJ11" s="210"/>
      <c r="AK11" s="205"/>
      <c r="AL11" s="163">
        <f>AA11</f>
        <v>0.64</v>
      </c>
      <c r="AM11" s="205"/>
      <c r="AN11" s="163">
        <f t="shared" si="1"/>
        <v>0.71111111111111114</v>
      </c>
      <c r="AO11" s="205"/>
    </row>
    <row r="12" spans="1:41" ht="87" customHeight="1">
      <c r="A12" s="205"/>
      <c r="B12" s="99">
        <v>7</v>
      </c>
      <c r="C12" s="100" t="s">
        <v>556</v>
      </c>
      <c r="D12" s="101" t="s">
        <v>121</v>
      </c>
      <c r="E12" s="101" t="s">
        <v>557</v>
      </c>
      <c r="F12" s="100" t="s">
        <v>426</v>
      </c>
      <c r="G12" s="187" t="s">
        <v>586</v>
      </c>
      <c r="H12" s="102" t="s">
        <v>109</v>
      </c>
      <c r="I12" s="100" t="s">
        <v>3</v>
      </c>
      <c r="J12" s="100" t="s">
        <v>587</v>
      </c>
      <c r="K12" s="100" t="s">
        <v>216</v>
      </c>
      <c r="L12" s="100" t="s">
        <v>560</v>
      </c>
      <c r="M12" s="100" t="s">
        <v>561</v>
      </c>
      <c r="N12" s="100" t="s">
        <v>588</v>
      </c>
      <c r="O12" s="100" t="s">
        <v>115</v>
      </c>
      <c r="P12" s="100" t="s">
        <v>589</v>
      </c>
      <c r="Q12" s="100" t="s">
        <v>186</v>
      </c>
      <c r="R12" s="104">
        <v>1</v>
      </c>
      <c r="S12" s="105">
        <v>1</v>
      </c>
      <c r="T12" s="100" t="s">
        <v>119</v>
      </c>
      <c r="U12" s="105">
        <v>1</v>
      </c>
      <c r="V12" s="105">
        <v>1</v>
      </c>
      <c r="W12" s="100" t="s">
        <v>590</v>
      </c>
      <c r="X12" s="205"/>
      <c r="Y12" s="211">
        <v>0</v>
      </c>
      <c r="Z12" s="211">
        <v>0</v>
      </c>
      <c r="AA12" s="211">
        <v>0</v>
      </c>
      <c r="AB12" s="211">
        <v>0</v>
      </c>
      <c r="AC12" s="213">
        <v>100</v>
      </c>
      <c r="AD12" s="213">
        <v>0</v>
      </c>
      <c r="AE12" s="213">
        <v>0</v>
      </c>
      <c r="AF12" s="211"/>
      <c r="AG12" s="211"/>
      <c r="AH12" s="211"/>
      <c r="AI12" s="211"/>
      <c r="AJ12" s="210"/>
      <c r="AK12" s="205"/>
      <c r="AL12" s="163" t="s">
        <v>591</v>
      </c>
      <c r="AM12" s="205"/>
      <c r="AN12" s="163" t="s">
        <v>591</v>
      </c>
      <c r="AO12" s="205"/>
    </row>
    <row r="13" spans="1:41" ht="87" customHeight="1">
      <c r="A13" s="205"/>
      <c r="B13" s="99">
        <v>8</v>
      </c>
      <c r="C13" s="100" t="s">
        <v>556</v>
      </c>
      <c r="D13" s="101" t="s">
        <v>121</v>
      </c>
      <c r="E13" s="101" t="s">
        <v>557</v>
      </c>
      <c r="F13" s="100" t="s">
        <v>426</v>
      </c>
      <c r="G13" s="187" t="s">
        <v>592</v>
      </c>
      <c r="H13" s="102" t="s">
        <v>125</v>
      </c>
      <c r="I13" s="100" t="s">
        <v>3</v>
      </c>
      <c r="J13" s="100" t="s">
        <v>593</v>
      </c>
      <c r="K13" s="100" t="s">
        <v>216</v>
      </c>
      <c r="L13" s="100" t="s">
        <v>560</v>
      </c>
      <c r="M13" s="100" t="s">
        <v>561</v>
      </c>
      <c r="N13" s="100" t="s">
        <v>594</v>
      </c>
      <c r="O13" s="100" t="s">
        <v>220</v>
      </c>
      <c r="P13" s="100" t="s">
        <v>595</v>
      </c>
      <c r="Q13" s="100" t="s">
        <v>165</v>
      </c>
      <c r="R13" s="104">
        <v>1</v>
      </c>
      <c r="S13" s="105">
        <v>1</v>
      </c>
      <c r="T13" s="100" t="s">
        <v>119</v>
      </c>
      <c r="U13" s="105">
        <v>1</v>
      </c>
      <c r="V13" s="105">
        <v>1</v>
      </c>
      <c r="W13" s="100" t="s">
        <v>596</v>
      </c>
      <c r="X13" s="205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205"/>
      <c r="AL13" s="108">
        <f>AJ13</f>
        <v>0</v>
      </c>
      <c r="AM13" s="214"/>
      <c r="AN13" s="108">
        <f>+AL13/R13</f>
        <v>0</v>
      </c>
      <c r="AO13" s="214"/>
    </row>
    <row r="14" spans="1:41" ht="87" customHeight="1">
      <c r="A14" s="205"/>
      <c r="B14" s="99">
        <v>9</v>
      </c>
      <c r="C14" s="100" t="s">
        <v>556</v>
      </c>
      <c r="D14" s="101" t="s">
        <v>121</v>
      </c>
      <c r="E14" s="101" t="s">
        <v>557</v>
      </c>
      <c r="F14" s="100" t="s">
        <v>426</v>
      </c>
      <c r="G14" s="187" t="s">
        <v>597</v>
      </c>
      <c r="H14" s="102" t="s">
        <v>125</v>
      </c>
      <c r="I14" s="100" t="s">
        <v>247</v>
      </c>
      <c r="J14" s="100" t="s">
        <v>598</v>
      </c>
      <c r="K14" s="100" t="s">
        <v>216</v>
      </c>
      <c r="L14" s="100" t="s">
        <v>560</v>
      </c>
      <c r="M14" s="100" t="s">
        <v>561</v>
      </c>
      <c r="N14" s="100" t="s">
        <v>599</v>
      </c>
      <c r="O14" s="100" t="s">
        <v>115</v>
      </c>
      <c r="P14" s="100" t="s">
        <v>600</v>
      </c>
      <c r="Q14" s="100" t="s">
        <v>179</v>
      </c>
      <c r="R14" s="104">
        <v>0.02</v>
      </c>
      <c r="S14" s="105">
        <v>0.02</v>
      </c>
      <c r="T14" s="100" t="s">
        <v>132</v>
      </c>
      <c r="U14" s="105">
        <v>0.01</v>
      </c>
      <c r="V14" s="105">
        <v>0.04</v>
      </c>
      <c r="W14" s="100" t="s">
        <v>601</v>
      </c>
      <c r="X14" s="205"/>
      <c r="Y14" s="215">
        <v>1.5800000000000002E-2</v>
      </c>
      <c r="Z14" s="216">
        <v>3.9600000000000003E-2</v>
      </c>
      <c r="AA14" s="216">
        <v>5.8000000000000003E-2</v>
      </c>
      <c r="AB14" s="217">
        <v>2.18E-2</v>
      </c>
      <c r="AC14" s="216">
        <v>4.4618999999999999E-2</v>
      </c>
      <c r="AD14" s="218">
        <v>4.3999999999999997E-2</v>
      </c>
      <c r="AE14" s="218">
        <v>3.7999999999999999E-2</v>
      </c>
      <c r="AF14" s="218">
        <v>0</v>
      </c>
      <c r="AG14" s="218">
        <v>0</v>
      </c>
      <c r="AH14" s="111"/>
      <c r="AI14" s="111"/>
      <c r="AJ14" s="111"/>
      <c r="AK14" s="205"/>
      <c r="AL14" s="219">
        <f>AVERAGE(Y14:AJ14)</f>
        <v>2.9090999999999995E-2</v>
      </c>
      <c r="AM14" s="205"/>
      <c r="AN14" s="108">
        <f>R14/AL14</f>
        <v>0.68749785156921395</v>
      </c>
      <c r="AO14" s="205"/>
    </row>
    <row r="15" spans="1:41" ht="87" customHeight="1">
      <c r="A15" s="205"/>
      <c r="B15" s="99">
        <v>10</v>
      </c>
      <c r="C15" s="100" t="s">
        <v>556</v>
      </c>
      <c r="D15" s="101" t="s">
        <v>121</v>
      </c>
      <c r="E15" s="101" t="s">
        <v>557</v>
      </c>
      <c r="F15" s="100" t="s">
        <v>426</v>
      </c>
      <c r="G15" s="187" t="s">
        <v>602</v>
      </c>
      <c r="H15" s="102" t="s">
        <v>125</v>
      </c>
      <c r="I15" s="100" t="s">
        <v>3</v>
      </c>
      <c r="J15" s="100" t="s">
        <v>603</v>
      </c>
      <c r="K15" s="100" t="s">
        <v>216</v>
      </c>
      <c r="L15" s="100" t="s">
        <v>560</v>
      </c>
      <c r="M15" s="100" t="s">
        <v>561</v>
      </c>
      <c r="N15" s="100" t="s">
        <v>604</v>
      </c>
      <c r="O15" s="100" t="s">
        <v>115</v>
      </c>
      <c r="P15" s="100" t="s">
        <v>605</v>
      </c>
      <c r="Q15" s="100" t="s">
        <v>131</v>
      </c>
      <c r="R15" s="104">
        <v>1</v>
      </c>
      <c r="S15" s="105">
        <v>0.98</v>
      </c>
      <c r="T15" s="100" t="s">
        <v>119</v>
      </c>
      <c r="U15" s="105">
        <v>0.98</v>
      </c>
      <c r="V15" s="105">
        <v>1</v>
      </c>
      <c r="W15" s="100" t="s">
        <v>606</v>
      </c>
      <c r="X15" s="205"/>
      <c r="Y15" s="211"/>
      <c r="Z15" s="211"/>
      <c r="AA15" s="211"/>
      <c r="AB15" s="211"/>
      <c r="AC15" s="211"/>
      <c r="AD15" s="220">
        <v>0</v>
      </c>
      <c r="AE15" s="211"/>
      <c r="AF15" s="211"/>
      <c r="AG15" s="211"/>
      <c r="AH15" s="211"/>
      <c r="AI15" s="211"/>
      <c r="AJ15" s="111"/>
      <c r="AK15" s="205"/>
      <c r="AL15" s="108">
        <f>AVERAGE(AD15,AJ15)</f>
        <v>0</v>
      </c>
      <c r="AM15" s="214"/>
      <c r="AN15" s="108">
        <f t="shared" ref="AN15:AN18" si="2">+AL15/R15</f>
        <v>0</v>
      </c>
      <c r="AO15" s="214"/>
    </row>
    <row r="16" spans="1:41" ht="87" customHeight="1">
      <c r="A16" s="205"/>
      <c r="B16" s="99">
        <v>11</v>
      </c>
      <c r="C16" s="100" t="s">
        <v>556</v>
      </c>
      <c r="D16" s="101" t="s">
        <v>121</v>
      </c>
      <c r="E16" s="101" t="s">
        <v>557</v>
      </c>
      <c r="F16" s="100" t="s">
        <v>509</v>
      </c>
      <c r="G16" s="187" t="s">
        <v>607</v>
      </c>
      <c r="H16" s="102" t="s">
        <v>125</v>
      </c>
      <c r="I16" s="100" t="s">
        <v>3</v>
      </c>
      <c r="J16" s="100" t="s">
        <v>608</v>
      </c>
      <c r="K16" s="100" t="s">
        <v>216</v>
      </c>
      <c r="L16" s="100" t="s">
        <v>560</v>
      </c>
      <c r="M16" s="100" t="s">
        <v>561</v>
      </c>
      <c r="N16" s="100" t="s">
        <v>609</v>
      </c>
      <c r="O16" s="100" t="s">
        <v>115</v>
      </c>
      <c r="P16" s="100" t="s">
        <v>563</v>
      </c>
      <c r="Q16" s="100" t="s">
        <v>165</v>
      </c>
      <c r="R16" s="104">
        <v>1</v>
      </c>
      <c r="S16" s="105">
        <v>0.85</v>
      </c>
      <c r="T16" s="100" t="s">
        <v>119</v>
      </c>
      <c r="U16" s="105">
        <v>0.85</v>
      </c>
      <c r="V16" s="105">
        <v>1</v>
      </c>
      <c r="W16" s="100" t="s">
        <v>610</v>
      </c>
      <c r="X16" s="205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205"/>
      <c r="AL16" s="163">
        <f>AJ16</f>
        <v>0</v>
      </c>
      <c r="AM16" s="205"/>
      <c r="AN16" s="163">
        <f t="shared" si="2"/>
        <v>0</v>
      </c>
      <c r="AO16" s="205"/>
    </row>
    <row r="17" spans="1:41" ht="87" customHeight="1">
      <c r="A17" s="205"/>
      <c r="B17" s="99">
        <v>12</v>
      </c>
      <c r="C17" s="100" t="s">
        <v>556</v>
      </c>
      <c r="D17" s="101" t="s">
        <v>121</v>
      </c>
      <c r="E17" s="101" t="s">
        <v>557</v>
      </c>
      <c r="F17" s="100" t="s">
        <v>426</v>
      </c>
      <c r="G17" s="187" t="s">
        <v>611</v>
      </c>
      <c r="H17" s="102" t="s">
        <v>125</v>
      </c>
      <c r="I17" s="100" t="s">
        <v>3</v>
      </c>
      <c r="J17" s="100" t="s">
        <v>612</v>
      </c>
      <c r="K17" s="100" t="s">
        <v>216</v>
      </c>
      <c r="L17" s="100" t="s">
        <v>560</v>
      </c>
      <c r="M17" s="100" t="s">
        <v>561</v>
      </c>
      <c r="N17" s="100" t="s">
        <v>613</v>
      </c>
      <c r="O17" s="100" t="s">
        <v>115</v>
      </c>
      <c r="P17" s="100" t="s">
        <v>614</v>
      </c>
      <c r="Q17" s="100" t="s">
        <v>243</v>
      </c>
      <c r="R17" s="104">
        <v>1</v>
      </c>
      <c r="S17" s="105">
        <v>0.9</v>
      </c>
      <c r="T17" s="100" t="s">
        <v>119</v>
      </c>
      <c r="U17" s="105">
        <v>0.9</v>
      </c>
      <c r="V17" s="105">
        <v>1</v>
      </c>
      <c r="W17" s="100" t="s">
        <v>615</v>
      </c>
      <c r="X17" s="205"/>
      <c r="Y17" s="211"/>
      <c r="Z17" s="221"/>
      <c r="AA17" s="222">
        <v>0.90620000000000001</v>
      </c>
      <c r="AB17" s="211"/>
      <c r="AC17" s="211"/>
      <c r="AD17" s="223">
        <v>0.9</v>
      </c>
      <c r="AE17" s="211"/>
      <c r="AF17" s="211"/>
      <c r="AG17" s="223">
        <v>0</v>
      </c>
      <c r="AH17" s="211"/>
      <c r="AI17" s="211"/>
      <c r="AJ17" s="211"/>
      <c r="AK17" s="205"/>
      <c r="AL17" s="163">
        <f>AVERAGE(AA17,AD17,AG17,AJ17)</f>
        <v>0.60206666666666664</v>
      </c>
      <c r="AM17" s="205"/>
      <c r="AN17" s="163">
        <f t="shared" si="2"/>
        <v>0.60206666666666664</v>
      </c>
      <c r="AO17" s="205"/>
    </row>
    <row r="18" spans="1:41" ht="75" customHeight="1">
      <c r="A18" s="205"/>
      <c r="B18" s="99">
        <v>13</v>
      </c>
      <c r="C18" s="100" t="s">
        <v>556</v>
      </c>
      <c r="D18" s="101" t="s">
        <v>105</v>
      </c>
      <c r="E18" s="101" t="s">
        <v>616</v>
      </c>
      <c r="F18" s="100" t="s">
        <v>134</v>
      </c>
      <c r="G18" s="102" t="s">
        <v>617</v>
      </c>
      <c r="H18" s="102" t="s">
        <v>125</v>
      </c>
      <c r="I18" s="100" t="s">
        <v>3</v>
      </c>
      <c r="J18" s="100" t="s">
        <v>618</v>
      </c>
      <c r="K18" s="100" t="s">
        <v>111</v>
      </c>
      <c r="L18" s="100" t="s">
        <v>619</v>
      </c>
      <c r="M18" s="100" t="s">
        <v>620</v>
      </c>
      <c r="N18" s="100" t="s">
        <v>621</v>
      </c>
      <c r="O18" s="100" t="s">
        <v>115</v>
      </c>
      <c r="P18" s="100" t="s">
        <v>622</v>
      </c>
      <c r="Q18" s="100" t="s">
        <v>165</v>
      </c>
      <c r="R18" s="104">
        <v>1</v>
      </c>
      <c r="S18" s="105">
        <v>0.9</v>
      </c>
      <c r="T18" s="100" t="s">
        <v>119</v>
      </c>
      <c r="U18" s="105">
        <v>0.9</v>
      </c>
      <c r="V18" s="105">
        <v>1</v>
      </c>
      <c r="W18" s="100" t="s">
        <v>623</v>
      </c>
      <c r="X18" s="205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211"/>
      <c r="AK18" s="205"/>
      <c r="AL18" s="163">
        <f>AJ18</f>
        <v>0</v>
      </c>
      <c r="AM18" s="205"/>
      <c r="AN18" s="163">
        <f t="shared" si="2"/>
        <v>0</v>
      </c>
      <c r="AO18" s="205"/>
    </row>
    <row r="19" spans="1:41" ht="87" customHeight="1">
      <c r="A19" s="205"/>
      <c r="B19" s="99">
        <v>14</v>
      </c>
      <c r="C19" s="100" t="s">
        <v>556</v>
      </c>
      <c r="D19" s="101" t="s">
        <v>121</v>
      </c>
      <c r="E19" s="101" t="s">
        <v>557</v>
      </c>
      <c r="F19" s="100" t="s">
        <v>426</v>
      </c>
      <c r="G19" s="102" t="s">
        <v>624</v>
      </c>
      <c r="H19" s="102" t="s">
        <v>125</v>
      </c>
      <c r="I19" s="100" t="s">
        <v>247</v>
      </c>
      <c r="J19" s="100" t="s">
        <v>625</v>
      </c>
      <c r="K19" s="100" t="s">
        <v>216</v>
      </c>
      <c r="L19" s="100" t="s">
        <v>560</v>
      </c>
      <c r="M19" s="100" t="s">
        <v>561</v>
      </c>
      <c r="N19" s="100" t="s">
        <v>626</v>
      </c>
      <c r="O19" s="100" t="s">
        <v>115</v>
      </c>
      <c r="P19" s="100" t="s">
        <v>627</v>
      </c>
      <c r="Q19" s="100" t="s">
        <v>179</v>
      </c>
      <c r="R19" s="104">
        <v>0</v>
      </c>
      <c r="S19" s="105">
        <v>0.02</v>
      </c>
      <c r="T19" s="100" t="s">
        <v>132</v>
      </c>
      <c r="U19" s="105">
        <v>0</v>
      </c>
      <c r="V19" s="105">
        <v>0.02</v>
      </c>
      <c r="W19" s="100" t="s">
        <v>590</v>
      </c>
      <c r="X19" s="205"/>
      <c r="Y19" s="222"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0" t="s">
        <v>773</v>
      </c>
      <c r="AF19" s="222">
        <v>0</v>
      </c>
      <c r="AG19" s="220">
        <v>0</v>
      </c>
      <c r="AH19" s="222"/>
      <c r="AI19" s="222"/>
      <c r="AJ19" s="222"/>
      <c r="AK19" s="205"/>
      <c r="AL19" s="108">
        <f>AVERAGE(Y19:AJ19)</f>
        <v>0</v>
      </c>
      <c r="AM19" s="205"/>
      <c r="AN19" s="108">
        <v>1</v>
      </c>
      <c r="AO19" s="205"/>
    </row>
    <row r="20" spans="1:41" ht="87" customHeight="1">
      <c r="A20" s="205"/>
      <c r="B20" s="99">
        <v>15</v>
      </c>
      <c r="C20" s="100" t="s">
        <v>556</v>
      </c>
      <c r="D20" s="101" t="s">
        <v>121</v>
      </c>
      <c r="E20" s="101" t="s">
        <v>557</v>
      </c>
      <c r="F20" s="100" t="s">
        <v>426</v>
      </c>
      <c r="G20" s="102" t="s">
        <v>628</v>
      </c>
      <c r="H20" s="102" t="s">
        <v>125</v>
      </c>
      <c r="I20" s="100" t="s">
        <v>247</v>
      </c>
      <c r="J20" s="100" t="s">
        <v>629</v>
      </c>
      <c r="K20" s="100" t="s">
        <v>216</v>
      </c>
      <c r="L20" s="100" t="s">
        <v>560</v>
      </c>
      <c r="M20" s="100" t="s">
        <v>561</v>
      </c>
      <c r="N20" s="100" t="s">
        <v>630</v>
      </c>
      <c r="O20" s="100" t="s">
        <v>220</v>
      </c>
      <c r="P20" s="100" t="s">
        <v>631</v>
      </c>
      <c r="Q20" s="100" t="s">
        <v>165</v>
      </c>
      <c r="R20" s="104">
        <v>0</v>
      </c>
      <c r="S20" s="133">
        <v>0</v>
      </c>
      <c r="T20" s="100" t="s">
        <v>132</v>
      </c>
      <c r="U20" s="133">
        <v>0</v>
      </c>
      <c r="V20" s="133">
        <v>0</v>
      </c>
      <c r="W20" s="100" t="s">
        <v>606</v>
      </c>
      <c r="X20" s="205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222"/>
      <c r="AK20" s="205"/>
      <c r="AL20" s="163">
        <f t="shared" ref="AL20:AL22" si="3">AJ20</f>
        <v>0</v>
      </c>
      <c r="AM20" s="205"/>
      <c r="AN20" s="163">
        <f t="shared" ref="AN20:AN21" si="4">AL20</f>
        <v>0</v>
      </c>
      <c r="AO20" s="205"/>
    </row>
    <row r="21" spans="1:41" ht="87" customHeight="1">
      <c r="A21" s="205"/>
      <c r="B21" s="99">
        <v>16</v>
      </c>
      <c r="C21" s="100" t="s">
        <v>556</v>
      </c>
      <c r="D21" s="101" t="s">
        <v>121</v>
      </c>
      <c r="E21" s="101" t="s">
        <v>557</v>
      </c>
      <c r="F21" s="100" t="s">
        <v>426</v>
      </c>
      <c r="G21" s="102" t="s">
        <v>632</v>
      </c>
      <c r="H21" s="102" t="s">
        <v>125</v>
      </c>
      <c r="I21" s="100" t="s">
        <v>247</v>
      </c>
      <c r="J21" s="100" t="s">
        <v>633</v>
      </c>
      <c r="K21" s="100" t="s">
        <v>216</v>
      </c>
      <c r="L21" s="100" t="s">
        <v>560</v>
      </c>
      <c r="M21" s="100" t="s">
        <v>561</v>
      </c>
      <c r="N21" s="100" t="s">
        <v>634</v>
      </c>
      <c r="O21" s="100" t="s">
        <v>220</v>
      </c>
      <c r="P21" s="100" t="s">
        <v>635</v>
      </c>
      <c r="Q21" s="100" t="s">
        <v>165</v>
      </c>
      <c r="R21" s="104">
        <v>0</v>
      </c>
      <c r="S21" s="105">
        <v>0</v>
      </c>
      <c r="T21" s="100" t="s">
        <v>132</v>
      </c>
      <c r="U21" s="133">
        <v>0</v>
      </c>
      <c r="V21" s="133">
        <v>0</v>
      </c>
      <c r="W21" s="100" t="s">
        <v>606</v>
      </c>
      <c r="X21" s="205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222"/>
      <c r="AK21" s="205"/>
      <c r="AL21" s="163">
        <f t="shared" si="3"/>
        <v>0</v>
      </c>
      <c r="AM21" s="205"/>
      <c r="AN21" s="163">
        <f t="shared" si="4"/>
        <v>0</v>
      </c>
      <c r="AO21" s="205"/>
    </row>
    <row r="22" spans="1:41" ht="87" customHeight="1">
      <c r="A22" s="205"/>
      <c r="B22" s="99">
        <v>17</v>
      </c>
      <c r="C22" s="100" t="s">
        <v>556</v>
      </c>
      <c r="D22" s="101" t="s">
        <v>121</v>
      </c>
      <c r="E22" s="101" t="s">
        <v>557</v>
      </c>
      <c r="F22" s="100" t="s">
        <v>426</v>
      </c>
      <c r="G22" s="102" t="s">
        <v>636</v>
      </c>
      <c r="H22" s="102" t="s">
        <v>125</v>
      </c>
      <c r="I22" s="100" t="s">
        <v>247</v>
      </c>
      <c r="J22" s="100" t="s">
        <v>637</v>
      </c>
      <c r="K22" s="100" t="s">
        <v>216</v>
      </c>
      <c r="L22" s="100" t="s">
        <v>560</v>
      </c>
      <c r="M22" s="100" t="s">
        <v>561</v>
      </c>
      <c r="N22" s="100" t="s">
        <v>638</v>
      </c>
      <c r="O22" s="100" t="s">
        <v>115</v>
      </c>
      <c r="P22" s="100" t="s">
        <v>639</v>
      </c>
      <c r="Q22" s="100" t="s">
        <v>165</v>
      </c>
      <c r="R22" s="104">
        <v>0</v>
      </c>
      <c r="S22" s="105">
        <v>0</v>
      </c>
      <c r="T22" s="100" t="s">
        <v>132</v>
      </c>
      <c r="U22" s="105">
        <v>0</v>
      </c>
      <c r="V22" s="105">
        <v>0</v>
      </c>
      <c r="W22" s="100" t="s">
        <v>590</v>
      </c>
      <c r="X22" s="205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222"/>
      <c r="AK22" s="205"/>
      <c r="AL22" s="163">
        <f t="shared" si="3"/>
        <v>0</v>
      </c>
      <c r="AM22" s="214"/>
      <c r="AN22" s="108">
        <v>1</v>
      </c>
      <c r="AO22" s="214"/>
    </row>
    <row r="23" spans="1:41" ht="87" customHeight="1">
      <c r="A23" s="205"/>
      <c r="B23" s="99">
        <v>18</v>
      </c>
      <c r="C23" s="100" t="s">
        <v>556</v>
      </c>
      <c r="D23" s="101" t="s">
        <v>121</v>
      </c>
      <c r="E23" s="101" t="s">
        <v>557</v>
      </c>
      <c r="F23" s="100" t="s">
        <v>426</v>
      </c>
      <c r="G23" s="102" t="s">
        <v>640</v>
      </c>
      <c r="H23" s="102" t="s">
        <v>125</v>
      </c>
      <c r="I23" s="100" t="s">
        <v>247</v>
      </c>
      <c r="J23" s="100" t="s">
        <v>641</v>
      </c>
      <c r="K23" s="100" t="s">
        <v>216</v>
      </c>
      <c r="L23" s="100" t="s">
        <v>560</v>
      </c>
      <c r="M23" s="100" t="s">
        <v>561</v>
      </c>
      <c r="N23" s="100" t="s">
        <v>642</v>
      </c>
      <c r="O23" s="100" t="s">
        <v>115</v>
      </c>
      <c r="P23" s="100" t="s">
        <v>643</v>
      </c>
      <c r="Q23" s="100" t="s">
        <v>179</v>
      </c>
      <c r="R23" s="104">
        <v>0</v>
      </c>
      <c r="S23" s="105">
        <v>0.09</v>
      </c>
      <c r="T23" s="100" t="s">
        <v>132</v>
      </c>
      <c r="U23" s="105">
        <v>0</v>
      </c>
      <c r="V23" s="105">
        <v>0.09</v>
      </c>
      <c r="W23" s="100" t="s">
        <v>590</v>
      </c>
      <c r="X23" s="205"/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24">
        <v>0</v>
      </c>
      <c r="AE23" s="181">
        <v>2.66</v>
      </c>
      <c r="AF23" s="181">
        <v>10</v>
      </c>
      <c r="AG23" s="220">
        <v>0</v>
      </c>
      <c r="AH23" s="111"/>
      <c r="AI23" s="111"/>
      <c r="AJ23" s="222"/>
      <c r="AK23" s="205"/>
      <c r="AL23" s="108">
        <f>AVERAGE(Y23:AI23)</f>
        <v>1.4066666666666667</v>
      </c>
      <c r="AM23" s="205"/>
      <c r="AN23" s="108">
        <v>1</v>
      </c>
      <c r="AO23" s="205"/>
    </row>
    <row r="24" spans="1:41" ht="87" customHeight="1">
      <c r="A24" s="205"/>
      <c r="B24" s="99">
        <v>19</v>
      </c>
      <c r="C24" s="100" t="s">
        <v>556</v>
      </c>
      <c r="D24" s="101" t="s">
        <v>121</v>
      </c>
      <c r="E24" s="101" t="s">
        <v>557</v>
      </c>
      <c r="F24" s="100" t="s">
        <v>644</v>
      </c>
      <c r="G24" s="102" t="s">
        <v>645</v>
      </c>
      <c r="H24" s="102" t="s">
        <v>125</v>
      </c>
      <c r="I24" s="100" t="s">
        <v>3</v>
      </c>
      <c r="J24" s="100" t="s">
        <v>646</v>
      </c>
      <c r="K24" s="100" t="s">
        <v>216</v>
      </c>
      <c r="L24" s="100" t="s">
        <v>560</v>
      </c>
      <c r="M24" s="100" t="s">
        <v>561</v>
      </c>
      <c r="N24" s="100" t="s">
        <v>647</v>
      </c>
      <c r="O24" s="100" t="s">
        <v>115</v>
      </c>
      <c r="P24" s="100" t="s">
        <v>648</v>
      </c>
      <c r="Q24" s="100" t="s">
        <v>165</v>
      </c>
      <c r="R24" s="104">
        <v>1</v>
      </c>
      <c r="S24" s="105">
        <v>0.9</v>
      </c>
      <c r="T24" s="100" t="s">
        <v>119</v>
      </c>
      <c r="U24" s="105">
        <v>0.9</v>
      </c>
      <c r="V24" s="105">
        <v>1</v>
      </c>
      <c r="W24" s="100" t="s">
        <v>649</v>
      </c>
      <c r="X24" s="205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4"/>
      <c r="AK24" s="205"/>
      <c r="AL24" s="108">
        <f>AJ24</f>
        <v>0</v>
      </c>
      <c r="AM24" s="205"/>
      <c r="AN24" s="163">
        <f t="shared" ref="AN24:AN26" si="5">AL24</f>
        <v>0</v>
      </c>
      <c r="AO24" s="205"/>
    </row>
    <row r="25" spans="1:41" ht="87" customHeight="1">
      <c r="A25" s="205"/>
      <c r="B25" s="99">
        <v>20</v>
      </c>
      <c r="C25" s="100" t="s">
        <v>556</v>
      </c>
      <c r="D25" s="101" t="s">
        <v>121</v>
      </c>
      <c r="E25" s="101" t="s">
        <v>557</v>
      </c>
      <c r="F25" s="100" t="s">
        <v>644</v>
      </c>
      <c r="G25" s="102" t="s">
        <v>650</v>
      </c>
      <c r="H25" s="102" t="s">
        <v>125</v>
      </c>
      <c r="I25" s="100" t="s">
        <v>34</v>
      </c>
      <c r="J25" s="100" t="s">
        <v>651</v>
      </c>
      <c r="K25" s="100" t="s">
        <v>216</v>
      </c>
      <c r="L25" s="100" t="s">
        <v>560</v>
      </c>
      <c r="M25" s="100" t="s">
        <v>347</v>
      </c>
      <c r="N25" s="100" t="s">
        <v>652</v>
      </c>
      <c r="O25" s="100" t="s">
        <v>115</v>
      </c>
      <c r="P25" s="100" t="s">
        <v>653</v>
      </c>
      <c r="Q25" s="100" t="s">
        <v>131</v>
      </c>
      <c r="R25" s="104">
        <v>0.8</v>
      </c>
      <c r="S25" s="100" t="s">
        <v>145</v>
      </c>
      <c r="T25" s="100" t="s">
        <v>119</v>
      </c>
      <c r="U25" s="105">
        <v>0.7</v>
      </c>
      <c r="V25" s="105">
        <v>0.9</v>
      </c>
      <c r="W25" s="100"/>
      <c r="X25" s="205"/>
      <c r="Y25" s="111"/>
      <c r="Z25" s="111"/>
      <c r="AA25" s="111"/>
      <c r="AB25" s="111"/>
      <c r="AC25" s="111"/>
      <c r="AD25" s="224">
        <v>0</v>
      </c>
      <c r="AE25" s="111"/>
      <c r="AF25" s="111"/>
      <c r="AG25" s="111"/>
      <c r="AH25" s="111"/>
      <c r="AI25" s="111"/>
      <c r="AJ25" s="114"/>
      <c r="AK25" s="205"/>
      <c r="AL25" s="163">
        <f>AVERAGE(AD25,AJ25)</f>
        <v>0</v>
      </c>
      <c r="AM25" s="205"/>
      <c r="AN25" s="163">
        <f t="shared" si="5"/>
        <v>0</v>
      </c>
      <c r="AO25" s="205"/>
    </row>
    <row r="26" spans="1:41" ht="87" customHeight="1">
      <c r="A26" s="205"/>
      <c r="B26" s="99">
        <v>21</v>
      </c>
      <c r="C26" s="100" t="s">
        <v>556</v>
      </c>
      <c r="D26" s="101" t="s">
        <v>121</v>
      </c>
      <c r="E26" s="101" t="s">
        <v>557</v>
      </c>
      <c r="F26" s="100" t="s">
        <v>644</v>
      </c>
      <c r="G26" s="102" t="s">
        <v>654</v>
      </c>
      <c r="H26" s="102" t="s">
        <v>125</v>
      </c>
      <c r="I26" s="100" t="s">
        <v>655</v>
      </c>
      <c r="J26" s="100" t="s">
        <v>656</v>
      </c>
      <c r="K26" s="100" t="s">
        <v>216</v>
      </c>
      <c r="L26" s="100" t="s">
        <v>560</v>
      </c>
      <c r="M26" s="100" t="s">
        <v>347</v>
      </c>
      <c r="N26" s="100" t="s">
        <v>657</v>
      </c>
      <c r="O26" s="100" t="s">
        <v>115</v>
      </c>
      <c r="P26" s="100" t="s">
        <v>658</v>
      </c>
      <c r="Q26" s="100" t="s">
        <v>131</v>
      </c>
      <c r="R26" s="104">
        <v>0.8</v>
      </c>
      <c r="S26" s="100" t="s">
        <v>145</v>
      </c>
      <c r="T26" s="100" t="s">
        <v>119</v>
      </c>
      <c r="U26" s="105">
        <v>0.7</v>
      </c>
      <c r="V26" s="105">
        <v>0.9</v>
      </c>
      <c r="W26" s="100"/>
      <c r="X26" s="205"/>
      <c r="Y26" s="111"/>
      <c r="Z26" s="111"/>
      <c r="AA26" s="111"/>
      <c r="AB26" s="111"/>
      <c r="AC26" s="111"/>
      <c r="AD26" s="224">
        <v>0</v>
      </c>
      <c r="AE26" s="111"/>
      <c r="AF26" s="111"/>
      <c r="AG26" s="111"/>
      <c r="AH26" s="111"/>
      <c r="AI26" s="111"/>
      <c r="AJ26" s="114"/>
      <c r="AK26" s="205"/>
      <c r="AL26" s="163">
        <f>AJ26</f>
        <v>0</v>
      </c>
      <c r="AM26" s="205"/>
      <c r="AN26" s="163">
        <f t="shared" si="5"/>
        <v>0</v>
      </c>
      <c r="AO26" s="205"/>
    </row>
    <row r="27" spans="1:41" ht="87" hidden="1" customHeight="1">
      <c r="A27" s="205"/>
      <c r="B27" s="99">
        <v>22</v>
      </c>
      <c r="C27" s="100" t="s">
        <v>556</v>
      </c>
      <c r="D27" s="101" t="s">
        <v>121</v>
      </c>
      <c r="E27" s="101" t="s">
        <v>557</v>
      </c>
      <c r="F27" s="100" t="s">
        <v>644</v>
      </c>
      <c r="G27" s="102" t="s">
        <v>659</v>
      </c>
      <c r="H27" s="102" t="s">
        <v>125</v>
      </c>
      <c r="I27" s="100" t="s">
        <v>3</v>
      </c>
      <c r="J27" s="100" t="s">
        <v>660</v>
      </c>
      <c r="K27" s="100" t="s">
        <v>216</v>
      </c>
      <c r="L27" s="100" t="s">
        <v>560</v>
      </c>
      <c r="M27" s="100" t="s">
        <v>661</v>
      </c>
      <c r="N27" s="100" t="s">
        <v>662</v>
      </c>
      <c r="O27" s="100" t="s">
        <v>115</v>
      </c>
      <c r="P27" s="100" t="s">
        <v>589</v>
      </c>
      <c r="Q27" s="100" t="s">
        <v>663</v>
      </c>
      <c r="R27" s="104">
        <v>1</v>
      </c>
      <c r="S27" s="105">
        <v>1</v>
      </c>
      <c r="T27" s="100" t="s">
        <v>119</v>
      </c>
      <c r="U27" s="105">
        <v>1</v>
      </c>
      <c r="V27" s="105">
        <v>1</v>
      </c>
      <c r="W27" s="100"/>
      <c r="X27" s="205"/>
      <c r="Y27" s="111">
        <v>0</v>
      </c>
      <c r="Z27" s="111">
        <v>0</v>
      </c>
      <c r="AA27" s="111">
        <v>0</v>
      </c>
      <c r="AB27" s="111">
        <v>0</v>
      </c>
      <c r="AC27" s="111"/>
      <c r="AD27" s="111"/>
      <c r="AE27" s="111"/>
      <c r="AF27" s="111"/>
      <c r="AG27" s="111"/>
      <c r="AH27" s="111"/>
      <c r="AI27" s="111"/>
      <c r="AJ27" s="111"/>
      <c r="AK27" s="205"/>
      <c r="AL27" s="162" t="s">
        <v>118</v>
      </c>
      <c r="AM27" s="205"/>
      <c r="AN27" s="162" t="s">
        <v>118</v>
      </c>
      <c r="AO27" s="205"/>
    </row>
    <row r="28" spans="1:41" ht="87" hidden="1" customHeight="1">
      <c r="A28" s="205"/>
      <c r="B28" s="99">
        <v>23</v>
      </c>
      <c r="C28" s="100" t="s">
        <v>556</v>
      </c>
      <c r="D28" s="101" t="s">
        <v>121</v>
      </c>
      <c r="E28" s="101" t="s">
        <v>557</v>
      </c>
      <c r="F28" s="100" t="s">
        <v>644</v>
      </c>
      <c r="G28" s="102" t="s">
        <v>664</v>
      </c>
      <c r="H28" s="102" t="s">
        <v>125</v>
      </c>
      <c r="I28" s="100" t="s">
        <v>3</v>
      </c>
      <c r="J28" s="100" t="s">
        <v>665</v>
      </c>
      <c r="K28" s="100" t="s">
        <v>216</v>
      </c>
      <c r="L28" s="100" t="s">
        <v>560</v>
      </c>
      <c r="M28" s="100" t="s">
        <v>661</v>
      </c>
      <c r="N28" s="100" t="s">
        <v>666</v>
      </c>
      <c r="O28" s="100" t="s">
        <v>151</v>
      </c>
      <c r="P28" s="100" t="s">
        <v>667</v>
      </c>
      <c r="Q28" s="100" t="s">
        <v>663</v>
      </c>
      <c r="R28" s="104">
        <v>0.8</v>
      </c>
      <c r="S28" s="100" t="s">
        <v>668</v>
      </c>
      <c r="T28" s="100" t="s">
        <v>119</v>
      </c>
      <c r="U28" s="105">
        <v>0.7</v>
      </c>
      <c r="V28" s="105">
        <v>1</v>
      </c>
      <c r="W28" s="100"/>
      <c r="X28" s="205"/>
      <c r="Y28" s="111">
        <v>0</v>
      </c>
      <c r="Z28" s="111">
        <v>0</v>
      </c>
      <c r="AA28" s="111">
        <v>0</v>
      </c>
      <c r="AB28" s="111">
        <v>0</v>
      </c>
      <c r="AC28" s="111"/>
      <c r="AD28" s="111"/>
      <c r="AE28" s="111"/>
      <c r="AF28" s="111"/>
      <c r="AG28" s="111"/>
      <c r="AH28" s="111"/>
      <c r="AI28" s="111"/>
      <c r="AJ28" s="111"/>
      <c r="AK28" s="205"/>
      <c r="AL28" s="162" t="s">
        <v>118</v>
      </c>
      <c r="AM28" s="205"/>
      <c r="AN28" s="162" t="s">
        <v>118</v>
      </c>
      <c r="AO28" s="205"/>
    </row>
    <row r="29" spans="1:41" ht="87" customHeight="1">
      <c r="A29" s="205"/>
      <c r="B29" s="99">
        <v>24</v>
      </c>
      <c r="C29" s="100" t="s">
        <v>556</v>
      </c>
      <c r="D29" s="101" t="s">
        <v>121</v>
      </c>
      <c r="E29" s="101" t="s">
        <v>557</v>
      </c>
      <c r="F29" s="100" t="s">
        <v>644</v>
      </c>
      <c r="G29" s="102" t="s">
        <v>669</v>
      </c>
      <c r="H29" s="102" t="s">
        <v>125</v>
      </c>
      <c r="I29" s="100" t="s">
        <v>655</v>
      </c>
      <c r="J29" s="100" t="s">
        <v>670</v>
      </c>
      <c r="K29" s="100" t="s">
        <v>216</v>
      </c>
      <c r="L29" s="100" t="s">
        <v>560</v>
      </c>
      <c r="M29" s="100" t="s">
        <v>661</v>
      </c>
      <c r="N29" s="100" t="s">
        <v>671</v>
      </c>
      <c r="O29" s="100" t="s">
        <v>151</v>
      </c>
      <c r="P29" s="100" t="s">
        <v>672</v>
      </c>
      <c r="Q29" s="100" t="s">
        <v>243</v>
      </c>
      <c r="R29" s="104">
        <v>0.9</v>
      </c>
      <c r="S29" s="100" t="s">
        <v>145</v>
      </c>
      <c r="T29" s="100" t="s">
        <v>119</v>
      </c>
      <c r="U29" s="105">
        <v>0.85</v>
      </c>
      <c r="V29" s="105">
        <v>1</v>
      </c>
      <c r="W29" s="100"/>
      <c r="X29" s="205"/>
      <c r="Y29" s="111"/>
      <c r="Z29" s="111"/>
      <c r="AA29" s="114">
        <v>0</v>
      </c>
      <c r="AB29" s="111"/>
      <c r="AC29" s="111"/>
      <c r="AD29" s="224">
        <v>0</v>
      </c>
      <c r="AE29" s="111"/>
      <c r="AF29" s="111"/>
      <c r="AG29" s="224">
        <v>0</v>
      </c>
      <c r="AH29" s="111"/>
      <c r="AI29" s="111"/>
      <c r="AJ29" s="114"/>
      <c r="AK29" s="205"/>
      <c r="AL29" s="163">
        <f t="shared" ref="AL29:AL30" si="6">AVERAGE(AA29,AD29,AG29,AJ29)</f>
        <v>0</v>
      </c>
      <c r="AM29" s="205"/>
      <c r="AN29" s="163">
        <f t="shared" ref="AN29:AN30" si="7">AL29</f>
        <v>0</v>
      </c>
      <c r="AO29" s="205"/>
    </row>
    <row r="30" spans="1:41" ht="87" customHeight="1">
      <c r="A30" s="205"/>
      <c r="B30" s="99">
        <v>25</v>
      </c>
      <c r="C30" s="100" t="s">
        <v>556</v>
      </c>
      <c r="D30" s="101" t="s">
        <v>121</v>
      </c>
      <c r="E30" s="101" t="s">
        <v>557</v>
      </c>
      <c r="F30" s="100" t="s">
        <v>644</v>
      </c>
      <c r="G30" s="102" t="s">
        <v>673</v>
      </c>
      <c r="H30" s="102" t="s">
        <v>125</v>
      </c>
      <c r="I30" s="100" t="s">
        <v>655</v>
      </c>
      <c r="J30" s="100" t="s">
        <v>674</v>
      </c>
      <c r="K30" s="100" t="s">
        <v>216</v>
      </c>
      <c r="L30" s="100" t="s">
        <v>560</v>
      </c>
      <c r="M30" s="100" t="s">
        <v>661</v>
      </c>
      <c r="N30" s="100" t="s">
        <v>675</v>
      </c>
      <c r="O30" s="100" t="s">
        <v>151</v>
      </c>
      <c r="P30" s="100" t="s">
        <v>676</v>
      </c>
      <c r="Q30" s="100" t="s">
        <v>243</v>
      </c>
      <c r="R30" s="104">
        <v>0.9</v>
      </c>
      <c r="S30" s="100" t="s">
        <v>145</v>
      </c>
      <c r="T30" s="100" t="s">
        <v>119</v>
      </c>
      <c r="U30" s="105">
        <v>0.8</v>
      </c>
      <c r="V30" s="105">
        <v>1</v>
      </c>
      <c r="W30" s="100"/>
      <c r="X30" s="205"/>
      <c r="Y30" s="111"/>
      <c r="Z30" s="111"/>
      <c r="AA30" s="124">
        <v>0.90620000000000001</v>
      </c>
      <c r="AB30" s="111"/>
      <c r="AC30" s="111"/>
      <c r="AD30" s="224">
        <v>0.9</v>
      </c>
      <c r="AE30" s="111"/>
      <c r="AF30" s="111"/>
      <c r="AG30" s="224">
        <v>0</v>
      </c>
      <c r="AH30" s="111"/>
      <c r="AI30" s="111"/>
      <c r="AJ30" s="114"/>
      <c r="AK30" s="205"/>
      <c r="AL30" s="163">
        <f t="shared" si="6"/>
        <v>0.60206666666666664</v>
      </c>
      <c r="AM30" s="205"/>
      <c r="AN30" s="163">
        <f t="shared" si="7"/>
        <v>0.60206666666666664</v>
      </c>
      <c r="AO30" s="205"/>
    </row>
    <row r="31" spans="1:41" ht="87" customHeight="1">
      <c r="A31" s="205"/>
      <c r="B31" s="99">
        <v>26</v>
      </c>
      <c r="C31" s="100" t="s">
        <v>556</v>
      </c>
      <c r="D31" s="101" t="s">
        <v>121</v>
      </c>
      <c r="E31" s="101" t="s">
        <v>557</v>
      </c>
      <c r="F31" s="100" t="s">
        <v>644</v>
      </c>
      <c r="G31" s="102" t="s">
        <v>677</v>
      </c>
      <c r="H31" s="102" t="s">
        <v>678</v>
      </c>
      <c r="I31" s="100" t="s">
        <v>655</v>
      </c>
      <c r="J31" s="100" t="s">
        <v>679</v>
      </c>
      <c r="K31" s="100" t="s">
        <v>216</v>
      </c>
      <c r="L31" s="100" t="s">
        <v>560</v>
      </c>
      <c r="M31" s="100" t="s">
        <v>661</v>
      </c>
      <c r="N31" s="100" t="s">
        <v>680</v>
      </c>
      <c r="O31" s="100" t="s">
        <v>151</v>
      </c>
      <c r="P31" s="100" t="s">
        <v>681</v>
      </c>
      <c r="Q31" s="100" t="s">
        <v>131</v>
      </c>
      <c r="R31" s="104">
        <v>0.8</v>
      </c>
      <c r="S31" s="100" t="s">
        <v>145</v>
      </c>
      <c r="T31" s="100" t="s">
        <v>119</v>
      </c>
      <c r="U31" s="105">
        <v>0.7</v>
      </c>
      <c r="V31" s="105">
        <v>0.9</v>
      </c>
      <c r="W31" s="100"/>
      <c r="X31" s="205"/>
      <c r="Y31" s="111"/>
      <c r="Z31" s="111"/>
      <c r="AA31" s="111"/>
      <c r="AB31" s="111"/>
      <c r="AC31" s="111"/>
      <c r="AD31" s="224">
        <v>0</v>
      </c>
      <c r="AE31" s="111"/>
      <c r="AF31" s="111"/>
      <c r="AG31" s="111"/>
      <c r="AH31" s="111"/>
      <c r="AI31" s="111"/>
      <c r="AJ31" s="114"/>
      <c r="AK31" s="205"/>
      <c r="AL31" s="163">
        <f>AVERAGE(AD31,AJ31)</f>
        <v>0</v>
      </c>
      <c r="AM31" s="205"/>
      <c r="AN31" s="163">
        <f>AL31/R31</f>
        <v>0</v>
      </c>
      <c r="AO31" s="205"/>
    </row>
    <row r="32" spans="1:41" ht="87" customHeight="1">
      <c r="A32" s="205"/>
      <c r="B32" s="99">
        <v>27</v>
      </c>
      <c r="C32" s="100" t="s">
        <v>556</v>
      </c>
      <c r="D32" s="101" t="s">
        <v>121</v>
      </c>
      <c r="E32" s="101" t="s">
        <v>557</v>
      </c>
      <c r="F32" s="100" t="s">
        <v>644</v>
      </c>
      <c r="G32" s="102" t="s">
        <v>682</v>
      </c>
      <c r="H32" s="102" t="s">
        <v>678</v>
      </c>
      <c r="I32" s="100" t="s">
        <v>3</v>
      </c>
      <c r="J32" s="100" t="s">
        <v>683</v>
      </c>
      <c r="K32" s="100" t="s">
        <v>216</v>
      </c>
      <c r="L32" s="100" t="s">
        <v>560</v>
      </c>
      <c r="M32" s="100" t="s">
        <v>661</v>
      </c>
      <c r="N32" s="100" t="s">
        <v>666</v>
      </c>
      <c r="O32" s="100" t="s">
        <v>151</v>
      </c>
      <c r="P32" s="100" t="s">
        <v>684</v>
      </c>
      <c r="Q32" s="100" t="s">
        <v>243</v>
      </c>
      <c r="R32" s="104">
        <v>0.8</v>
      </c>
      <c r="S32" s="100" t="s">
        <v>145</v>
      </c>
      <c r="T32" s="100" t="s">
        <v>119</v>
      </c>
      <c r="U32" s="105">
        <v>1</v>
      </c>
      <c r="V32" s="105">
        <v>0.7</v>
      </c>
      <c r="W32" s="100"/>
      <c r="X32" s="205"/>
      <c r="Y32" s="111"/>
      <c r="Z32" s="111"/>
      <c r="AA32" s="137">
        <v>1</v>
      </c>
      <c r="AB32" s="111"/>
      <c r="AC32" s="111"/>
      <c r="AD32" s="137">
        <v>1</v>
      </c>
      <c r="AE32" s="111"/>
      <c r="AF32" s="111"/>
      <c r="AG32" s="224">
        <v>0</v>
      </c>
      <c r="AH32" s="111"/>
      <c r="AI32" s="111"/>
      <c r="AJ32" s="114"/>
      <c r="AK32" s="205"/>
      <c r="AL32" s="163">
        <f>AVERAGE(Y32:AJ32)</f>
        <v>0.66666666666666663</v>
      </c>
      <c r="AM32" s="205"/>
      <c r="AN32" s="163">
        <f>AL32</f>
        <v>0.66666666666666663</v>
      </c>
      <c r="AO32" s="205"/>
    </row>
    <row r="33" spans="1:41" ht="33" customHeight="1">
      <c r="A33" s="205"/>
      <c r="B33" s="99">
        <v>28</v>
      </c>
      <c r="C33" s="100" t="s">
        <v>556</v>
      </c>
      <c r="D33" s="101" t="s">
        <v>121</v>
      </c>
      <c r="E33" s="101" t="s">
        <v>557</v>
      </c>
      <c r="F33" s="100" t="s">
        <v>644</v>
      </c>
      <c r="G33" s="102" t="s">
        <v>685</v>
      </c>
      <c r="H33" s="102" t="s">
        <v>678</v>
      </c>
      <c r="I33" s="100" t="s">
        <v>686</v>
      </c>
      <c r="J33" s="100" t="s">
        <v>687</v>
      </c>
      <c r="K33" s="100" t="s">
        <v>216</v>
      </c>
      <c r="L33" s="100" t="s">
        <v>560</v>
      </c>
      <c r="M33" s="100" t="s">
        <v>661</v>
      </c>
      <c r="N33" s="100" t="s">
        <v>688</v>
      </c>
      <c r="O33" s="100" t="s">
        <v>689</v>
      </c>
      <c r="P33" s="100" t="s">
        <v>690</v>
      </c>
      <c r="Q33" s="100" t="s">
        <v>663</v>
      </c>
      <c r="R33" s="102" t="s">
        <v>145</v>
      </c>
      <c r="S33" s="100" t="s">
        <v>145</v>
      </c>
      <c r="T33" s="100" t="s">
        <v>132</v>
      </c>
      <c r="U33" s="100" t="s">
        <v>145</v>
      </c>
      <c r="V33" s="100" t="s">
        <v>145</v>
      </c>
      <c r="W33" s="100"/>
      <c r="X33" s="205"/>
      <c r="Y33" s="111">
        <v>0</v>
      </c>
      <c r="Z33" s="111">
        <v>0</v>
      </c>
      <c r="AA33" s="111">
        <v>0</v>
      </c>
      <c r="AB33" s="111">
        <v>0</v>
      </c>
      <c r="AC33" s="111"/>
      <c r="AD33" s="111"/>
      <c r="AE33" s="111"/>
      <c r="AF33" s="111"/>
      <c r="AG33" s="111"/>
      <c r="AH33" s="111"/>
      <c r="AI33" s="111"/>
      <c r="AJ33" s="111"/>
      <c r="AK33" s="205"/>
      <c r="AL33" s="162" t="s">
        <v>118</v>
      </c>
      <c r="AM33" s="205"/>
      <c r="AN33" s="162" t="s">
        <v>118</v>
      </c>
      <c r="AO33" s="205"/>
    </row>
    <row r="34" spans="1:41" ht="19.5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6"/>
      <c r="AM34" s="207"/>
      <c r="AN34" s="206"/>
      <c r="AO34" s="207"/>
    </row>
    <row r="35" spans="1:41" ht="19.5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6"/>
      <c r="AM35" s="207"/>
      <c r="AN35" s="206"/>
      <c r="AO35" s="207"/>
    </row>
    <row r="36" spans="1:41" ht="19.5" hidden="1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6"/>
      <c r="AM36" s="207"/>
      <c r="AN36" s="206"/>
      <c r="AO36" s="207"/>
    </row>
    <row r="37" spans="1:41" ht="19.5" hidden="1" customHeight="1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6"/>
      <c r="AM37" s="207"/>
      <c r="AN37" s="206"/>
      <c r="AO37" s="207"/>
    </row>
    <row r="38" spans="1:41" ht="19.5" hidden="1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6"/>
      <c r="AM38" s="207"/>
      <c r="AN38" s="206"/>
      <c r="AO38" s="207"/>
    </row>
    <row r="39" spans="1:41" ht="19.5" hidden="1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6"/>
      <c r="AM39" s="207"/>
      <c r="AN39" s="206"/>
      <c r="AO39" s="207"/>
    </row>
    <row r="40" spans="1:41" ht="19.5" hidden="1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6"/>
      <c r="AM40" s="207"/>
      <c r="AN40" s="206"/>
      <c r="AO40" s="207"/>
    </row>
    <row r="41" spans="1:41" ht="19.5" hidden="1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6"/>
      <c r="AM41" s="207"/>
      <c r="AN41" s="206"/>
      <c r="AO41" s="207"/>
    </row>
    <row r="42" spans="1:41" ht="19.5" hidden="1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6"/>
      <c r="AM42" s="207"/>
      <c r="AN42" s="206"/>
      <c r="AO42" s="207"/>
    </row>
    <row r="43" spans="1:41" ht="19.5" hidden="1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6"/>
      <c r="AM43" s="207"/>
      <c r="AN43" s="206"/>
      <c r="AO43" s="207"/>
    </row>
    <row r="44" spans="1:41" ht="19.5" hidden="1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6"/>
      <c r="AM44" s="207"/>
      <c r="AN44" s="206"/>
      <c r="AO44" s="207"/>
    </row>
    <row r="45" spans="1:41" ht="19.5" hidden="1" customHeight="1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6"/>
      <c r="AM45" s="207"/>
      <c r="AN45" s="206"/>
      <c r="AO45" s="207"/>
    </row>
    <row r="46" spans="1:41" ht="19.5" hidden="1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207"/>
      <c r="AN46" s="206"/>
      <c r="AO46" s="207"/>
    </row>
    <row r="47" spans="1:41" ht="19.5" hidden="1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6"/>
      <c r="AM47" s="207"/>
      <c r="AN47" s="206"/>
      <c r="AO47" s="207"/>
    </row>
    <row r="48" spans="1:41" ht="19.5" hidden="1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6"/>
      <c r="AM48" s="207"/>
      <c r="AN48" s="206"/>
      <c r="AO48" s="207"/>
    </row>
    <row r="49" spans="1:41" ht="19.5" hidden="1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6"/>
      <c r="AM49" s="207"/>
      <c r="AN49" s="206"/>
      <c r="AO49" s="207"/>
    </row>
    <row r="50" spans="1:41" ht="19.5" hidden="1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6"/>
      <c r="AM50" s="207"/>
      <c r="AN50" s="206"/>
      <c r="AO50" s="207"/>
    </row>
    <row r="51" spans="1:41" ht="19.5" hidden="1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6"/>
      <c r="AM51" s="207"/>
      <c r="AN51" s="206"/>
      <c r="AO51" s="207"/>
    </row>
    <row r="52" spans="1:41" ht="19.5" hidden="1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6"/>
      <c r="AM52" s="207"/>
      <c r="AN52" s="206"/>
      <c r="AO52" s="207"/>
    </row>
    <row r="53" spans="1:41" ht="19.5" hidden="1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6"/>
      <c r="AM53" s="207"/>
      <c r="AN53" s="206"/>
      <c r="AO53" s="207"/>
    </row>
    <row r="54" spans="1:41" ht="19.5" hidden="1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6"/>
      <c r="AM54" s="207"/>
      <c r="AN54" s="206"/>
      <c r="AO54" s="207"/>
    </row>
    <row r="55" spans="1:41" ht="19.5" hidden="1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6"/>
      <c r="AM55" s="207"/>
      <c r="AN55" s="206"/>
      <c r="AO55" s="207"/>
    </row>
    <row r="56" spans="1:41" ht="19.5" hidden="1" customHeight="1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6"/>
      <c r="AM56" s="207"/>
      <c r="AN56" s="206"/>
      <c r="AO56" s="207"/>
    </row>
    <row r="57" spans="1:41" ht="19.5" hidden="1" customHeight="1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6"/>
      <c r="AM57" s="207"/>
      <c r="AN57" s="206"/>
      <c r="AO57" s="207"/>
    </row>
    <row r="58" spans="1:41" ht="19.5" hidden="1" customHeight="1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6"/>
      <c r="AM58" s="207"/>
      <c r="AN58" s="206"/>
      <c r="AO58" s="207"/>
    </row>
    <row r="59" spans="1:41" ht="19.5" hidden="1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2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14"/>
      <c r="AK59" s="205"/>
      <c r="AL59" s="206"/>
      <c r="AM59" s="207"/>
      <c r="AN59" s="206"/>
      <c r="AO59" s="207"/>
    </row>
    <row r="60" spans="1:41" ht="19.5" hidden="1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2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14"/>
      <c r="AK60" s="205"/>
      <c r="AL60" s="206"/>
      <c r="AM60" s="207"/>
      <c r="AN60" s="206"/>
      <c r="AO60" s="207"/>
    </row>
    <row r="61" spans="1:41" ht="19.5" hidden="1" customHeight="1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2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14"/>
      <c r="AK61" s="205"/>
      <c r="AL61" s="206"/>
      <c r="AM61" s="207"/>
      <c r="AN61" s="206"/>
      <c r="AO61" s="207"/>
    </row>
    <row r="62" spans="1:41" ht="19.5" hidden="1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2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14"/>
      <c r="AK62" s="205"/>
      <c r="AL62" s="206"/>
      <c r="AM62" s="207"/>
      <c r="AN62" s="206"/>
      <c r="AO62" s="207"/>
    </row>
    <row r="63" spans="1:41" ht="19.5" hidden="1" customHeight="1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2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14"/>
      <c r="AK63" s="205"/>
      <c r="AL63" s="206"/>
      <c r="AM63" s="207"/>
      <c r="AN63" s="206"/>
      <c r="AO63" s="207"/>
    </row>
    <row r="64" spans="1:41" ht="19.5" hidden="1" customHeigh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2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14"/>
      <c r="AK64" s="205"/>
      <c r="AL64" s="206"/>
      <c r="AM64" s="207"/>
      <c r="AN64" s="206"/>
      <c r="AO64" s="207"/>
    </row>
    <row r="65" spans="1:41" ht="19.5" hidden="1" customHeigh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2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14"/>
      <c r="AK65" s="205"/>
      <c r="AL65" s="206"/>
      <c r="AM65" s="207"/>
      <c r="AN65" s="206"/>
      <c r="AO65" s="207"/>
    </row>
    <row r="66" spans="1:41" ht="19.5" hidden="1" customHeight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2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14"/>
      <c r="AK66" s="205"/>
      <c r="AL66" s="206"/>
      <c r="AM66" s="207"/>
      <c r="AN66" s="206"/>
      <c r="AO66" s="207"/>
    </row>
    <row r="67" spans="1:41" ht="19.5" hidden="1" customHeigh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2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14"/>
      <c r="AK67" s="205"/>
      <c r="AL67" s="206"/>
      <c r="AM67" s="207"/>
      <c r="AN67" s="206"/>
      <c r="AO67" s="207"/>
    </row>
    <row r="68" spans="1:41" ht="19.5" hidden="1" customHeight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2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14"/>
      <c r="AK68" s="205"/>
      <c r="AL68" s="206"/>
      <c r="AM68" s="207"/>
      <c r="AN68" s="206"/>
      <c r="AO68" s="207"/>
    </row>
    <row r="69" spans="1:41" ht="19.5" hidden="1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2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14"/>
      <c r="AK69" s="205"/>
      <c r="AL69" s="206"/>
      <c r="AM69" s="207"/>
      <c r="AN69" s="206"/>
      <c r="AO69" s="207"/>
    </row>
    <row r="70" spans="1:41" ht="19.5" hidden="1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2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14"/>
      <c r="AK70" s="205"/>
      <c r="AL70" s="206"/>
      <c r="AM70" s="207"/>
      <c r="AN70" s="206"/>
      <c r="AO70" s="207"/>
    </row>
    <row r="71" spans="1:41" ht="19.5" hidden="1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2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14"/>
      <c r="AK71" s="205"/>
      <c r="AL71" s="206"/>
      <c r="AM71" s="207"/>
      <c r="AN71" s="206"/>
      <c r="AO71" s="207"/>
    </row>
    <row r="72" spans="1:41" ht="19.5" hidden="1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2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14"/>
      <c r="AK72" s="205"/>
      <c r="AL72" s="206"/>
      <c r="AM72" s="207"/>
      <c r="AN72" s="206"/>
      <c r="AO72" s="207"/>
    </row>
    <row r="73" spans="1:41" ht="19.5" hidden="1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2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14"/>
      <c r="AK73" s="205"/>
      <c r="AL73" s="206"/>
      <c r="AM73" s="207"/>
      <c r="AN73" s="206"/>
      <c r="AO73" s="207"/>
    </row>
    <row r="74" spans="1:41" ht="19.5" hidden="1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2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14"/>
      <c r="AK74" s="205"/>
      <c r="AL74" s="206"/>
      <c r="AM74" s="207"/>
      <c r="AN74" s="206"/>
      <c r="AO74" s="207"/>
    </row>
    <row r="75" spans="1:41" ht="19.5" hidden="1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2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14"/>
      <c r="AK75" s="205"/>
      <c r="AL75" s="206"/>
      <c r="AM75" s="207"/>
      <c r="AN75" s="206"/>
      <c r="AO75" s="207"/>
    </row>
    <row r="76" spans="1:41" ht="19.5" hidden="1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2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14"/>
      <c r="AK76" s="205"/>
      <c r="AL76" s="206"/>
      <c r="AM76" s="207"/>
      <c r="AN76" s="206"/>
      <c r="AO76" s="207"/>
    </row>
    <row r="77" spans="1:41" ht="19.5" hidden="1" customHeigh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2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14"/>
      <c r="AK77" s="205"/>
      <c r="AL77" s="206"/>
      <c r="AM77" s="207"/>
      <c r="AN77" s="206"/>
      <c r="AO77" s="207"/>
    </row>
    <row r="78" spans="1:41" ht="19.5" hidden="1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2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14"/>
      <c r="AK78" s="205"/>
      <c r="AL78" s="206"/>
      <c r="AM78" s="207"/>
      <c r="AN78" s="206"/>
      <c r="AO78" s="207"/>
    </row>
    <row r="79" spans="1:41" ht="19.5" hidden="1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2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14"/>
      <c r="AK79" s="205"/>
      <c r="AL79" s="206"/>
      <c r="AM79" s="207"/>
      <c r="AN79" s="206"/>
      <c r="AO79" s="207"/>
    </row>
    <row r="80" spans="1:41" ht="19.5" hidden="1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2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14"/>
      <c r="AK80" s="205"/>
      <c r="AL80" s="206"/>
      <c r="AM80" s="207"/>
      <c r="AN80" s="206"/>
      <c r="AO80" s="207"/>
    </row>
    <row r="81" spans="1:41" ht="19.5" hidden="1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2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14"/>
      <c r="AK81" s="205"/>
      <c r="AL81" s="206"/>
      <c r="AM81" s="207"/>
      <c r="AN81" s="206"/>
      <c r="AO81" s="207"/>
    </row>
    <row r="82" spans="1:41" ht="19.5" hidden="1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2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14"/>
      <c r="AK82" s="205"/>
      <c r="AL82" s="206"/>
      <c r="AM82" s="207"/>
      <c r="AN82" s="206"/>
      <c r="AO82" s="207"/>
    </row>
    <row r="83" spans="1:41" ht="19.5" hidden="1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2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14"/>
      <c r="AK83" s="205"/>
      <c r="AL83" s="206"/>
      <c r="AM83" s="207"/>
      <c r="AN83" s="206"/>
      <c r="AO83" s="207"/>
    </row>
    <row r="84" spans="1:41" ht="19.5" hidden="1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2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14"/>
      <c r="AK84" s="205"/>
      <c r="AL84" s="206"/>
      <c r="AM84" s="207"/>
      <c r="AN84" s="206"/>
      <c r="AO84" s="207"/>
    </row>
    <row r="85" spans="1:41" ht="19.5" hidden="1" customHeigh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2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14"/>
      <c r="AK85" s="205"/>
      <c r="AL85" s="206"/>
      <c r="AM85" s="207"/>
      <c r="AN85" s="206"/>
      <c r="AO85" s="207"/>
    </row>
    <row r="86" spans="1:41" ht="19.5" hidden="1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2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14"/>
      <c r="AK86" s="205"/>
      <c r="AL86" s="206"/>
      <c r="AM86" s="207"/>
      <c r="AN86" s="206"/>
      <c r="AO86" s="207"/>
    </row>
    <row r="87" spans="1:41" ht="19.5" hidden="1" customHeigh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2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14"/>
      <c r="AK87" s="205"/>
      <c r="AL87" s="206"/>
      <c r="AM87" s="207"/>
      <c r="AN87" s="206"/>
      <c r="AO87" s="207"/>
    </row>
    <row r="88" spans="1:41" ht="19.5" hidden="1" customHeight="1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2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14"/>
      <c r="AK88" s="205"/>
      <c r="AL88" s="206"/>
      <c r="AM88" s="207"/>
      <c r="AN88" s="206"/>
      <c r="AO88" s="207"/>
    </row>
    <row r="89" spans="1:41" ht="19.5" hidden="1" customHeight="1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2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14"/>
      <c r="AK89" s="205"/>
      <c r="AL89" s="206"/>
      <c r="AM89" s="207"/>
      <c r="AN89" s="206"/>
      <c r="AO89" s="207"/>
    </row>
    <row r="90" spans="1:41" ht="19.5" hidden="1" customHeight="1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2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14"/>
      <c r="AK90" s="205"/>
      <c r="AL90" s="206"/>
      <c r="AM90" s="207"/>
      <c r="AN90" s="206"/>
      <c r="AO90" s="207"/>
    </row>
    <row r="91" spans="1:41" ht="19.5" hidden="1" customHeight="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2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14"/>
      <c r="AK91" s="205"/>
      <c r="AL91" s="206"/>
      <c r="AM91" s="207"/>
      <c r="AN91" s="206"/>
      <c r="AO91" s="207"/>
    </row>
    <row r="92" spans="1:41" ht="19.5" hidden="1" customHeight="1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2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14"/>
      <c r="AK92" s="205"/>
      <c r="AL92" s="206"/>
      <c r="AM92" s="207"/>
      <c r="AN92" s="206"/>
      <c r="AO92" s="207"/>
    </row>
    <row r="93" spans="1:41" ht="19.5" hidden="1" customHeigh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2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14"/>
      <c r="AK93" s="205"/>
      <c r="AL93" s="206"/>
      <c r="AM93" s="207"/>
      <c r="AN93" s="206"/>
      <c r="AO93" s="207"/>
    </row>
    <row r="94" spans="1:41" ht="19.5" hidden="1" customHeight="1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2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14"/>
      <c r="AK94" s="205"/>
      <c r="AL94" s="206"/>
      <c r="AM94" s="207"/>
      <c r="AN94" s="206"/>
      <c r="AO94" s="207"/>
    </row>
    <row r="95" spans="1:41" ht="19.5" hidden="1" customHeight="1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2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14"/>
      <c r="AK95" s="205"/>
      <c r="AL95" s="206"/>
      <c r="AM95" s="207"/>
      <c r="AN95" s="206"/>
      <c r="AO95" s="207"/>
    </row>
    <row r="96" spans="1:41" ht="19.5" hidden="1" customHeight="1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2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14"/>
      <c r="AK96" s="205"/>
      <c r="AL96" s="206"/>
      <c r="AM96" s="207"/>
      <c r="AN96" s="206"/>
      <c r="AO96" s="207"/>
    </row>
    <row r="97" spans="1:41" ht="19.5" hidden="1" customHeight="1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2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14"/>
      <c r="AK97" s="205"/>
      <c r="AL97" s="206"/>
      <c r="AM97" s="207"/>
      <c r="AN97" s="206"/>
      <c r="AO97" s="207"/>
    </row>
    <row r="98" spans="1:41" ht="19.5" hidden="1" customHeight="1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2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14"/>
      <c r="AK98" s="205"/>
      <c r="AL98" s="206"/>
      <c r="AM98" s="207"/>
      <c r="AN98" s="206"/>
      <c r="AO98" s="207"/>
    </row>
    <row r="99" spans="1:41" ht="19.5" hidden="1" customHeight="1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2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14"/>
      <c r="AK99" s="205"/>
      <c r="AL99" s="206"/>
      <c r="AM99" s="207"/>
      <c r="AN99" s="206"/>
      <c r="AO99" s="207"/>
    </row>
    <row r="100" spans="1:41" ht="19.5" hidden="1" customHeight="1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2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14"/>
      <c r="AK100" s="205"/>
      <c r="AL100" s="206"/>
      <c r="AM100" s="207"/>
      <c r="AN100" s="206"/>
      <c r="AO100" s="207"/>
    </row>
    <row r="101" spans="1:41" ht="19.5" hidden="1" customHeigh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2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14"/>
      <c r="AK101" s="205"/>
      <c r="AL101" s="206"/>
      <c r="AM101" s="207"/>
      <c r="AN101" s="206"/>
      <c r="AO101" s="207"/>
    </row>
    <row r="102" spans="1:41" ht="19.5" hidden="1" customHeight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2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14"/>
      <c r="AK102" s="205"/>
      <c r="AL102" s="206"/>
      <c r="AM102" s="207"/>
      <c r="AN102" s="206"/>
      <c r="AO102" s="207"/>
    </row>
    <row r="103" spans="1:41" ht="19.5" hidden="1" customHeigh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2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14"/>
      <c r="AK103" s="205"/>
      <c r="AL103" s="206"/>
      <c r="AM103" s="207"/>
      <c r="AN103" s="206"/>
      <c r="AO103" s="207"/>
    </row>
    <row r="104" spans="1:41" ht="19.5" hidden="1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2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14"/>
      <c r="AK104" s="205"/>
      <c r="AL104" s="206"/>
      <c r="AM104" s="207"/>
      <c r="AN104" s="206"/>
      <c r="AO104" s="207"/>
    </row>
    <row r="105" spans="1:41" ht="19.5" hidden="1" customHeight="1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2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14"/>
      <c r="AK105" s="205"/>
      <c r="AL105" s="206"/>
      <c r="AM105" s="207"/>
      <c r="AN105" s="206"/>
      <c r="AO105" s="207"/>
    </row>
    <row r="106" spans="1:41" ht="19.5" hidden="1" customHeight="1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2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14"/>
      <c r="AK106" s="205"/>
      <c r="AL106" s="206"/>
      <c r="AM106" s="207"/>
      <c r="AN106" s="206"/>
      <c r="AO106" s="207"/>
    </row>
    <row r="107" spans="1:41" ht="19.5" hidden="1" customHeight="1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2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14"/>
      <c r="AK107" s="205"/>
      <c r="AL107" s="206"/>
      <c r="AM107" s="207"/>
      <c r="AN107" s="206"/>
      <c r="AO107" s="207"/>
    </row>
    <row r="108" spans="1:41" ht="19.5" hidden="1" customHeigh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2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14"/>
      <c r="AK108" s="205"/>
      <c r="AL108" s="206"/>
      <c r="AM108" s="207"/>
      <c r="AN108" s="206"/>
      <c r="AO108" s="207"/>
    </row>
    <row r="109" spans="1:41" ht="19.5" hidden="1" customHeight="1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2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14"/>
      <c r="AK109" s="205"/>
      <c r="AL109" s="206"/>
      <c r="AM109" s="207"/>
      <c r="AN109" s="206"/>
      <c r="AO109" s="207"/>
    </row>
    <row r="110" spans="1:41" ht="19.5" hidden="1" customHeight="1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2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14"/>
      <c r="AK110" s="205"/>
      <c r="AL110" s="206"/>
      <c r="AM110" s="207"/>
      <c r="AN110" s="206"/>
      <c r="AO110" s="207"/>
    </row>
    <row r="111" spans="1:41" ht="19.5" hidden="1" customHeight="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2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14"/>
      <c r="AK111" s="205"/>
      <c r="AL111" s="206"/>
      <c r="AM111" s="207"/>
      <c r="AN111" s="206"/>
      <c r="AO111" s="207"/>
    </row>
    <row r="112" spans="1:41" ht="19.5" hidden="1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2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14"/>
      <c r="AK112" s="205"/>
      <c r="AL112" s="206"/>
      <c r="AM112" s="207"/>
      <c r="AN112" s="206"/>
      <c r="AO112" s="207"/>
    </row>
    <row r="113" spans="1:41" ht="19.5" hidden="1" customHeight="1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2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14"/>
      <c r="AK113" s="205"/>
      <c r="AL113" s="206"/>
      <c r="AM113" s="207"/>
      <c r="AN113" s="206"/>
      <c r="AO113" s="207"/>
    </row>
    <row r="114" spans="1:41" ht="19.5" hidden="1" customHeight="1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2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14"/>
      <c r="AK114" s="205"/>
      <c r="AL114" s="206"/>
      <c r="AM114" s="207"/>
      <c r="AN114" s="206"/>
      <c r="AO114" s="207"/>
    </row>
    <row r="115" spans="1:41" ht="19.5" hidden="1" customHeigh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2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14"/>
      <c r="AK115" s="205"/>
      <c r="AL115" s="206"/>
      <c r="AM115" s="207"/>
      <c r="AN115" s="206"/>
      <c r="AO115" s="207"/>
    </row>
    <row r="116" spans="1:41" ht="19.5" hidden="1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2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14"/>
      <c r="AK116" s="205"/>
      <c r="AL116" s="206"/>
      <c r="AM116" s="207"/>
      <c r="AN116" s="206"/>
      <c r="AO116" s="207"/>
    </row>
    <row r="117" spans="1:41" ht="19.5" hidden="1" customHeight="1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2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14"/>
      <c r="AK117" s="205"/>
      <c r="AL117" s="206"/>
      <c r="AM117" s="207"/>
      <c r="AN117" s="206"/>
      <c r="AO117" s="207"/>
    </row>
    <row r="118" spans="1:41" ht="19.5" hidden="1" customHeight="1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2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14"/>
      <c r="AK118" s="205"/>
      <c r="AL118" s="206"/>
      <c r="AM118" s="207"/>
      <c r="AN118" s="206"/>
      <c r="AO118" s="207"/>
    </row>
    <row r="119" spans="1:41" ht="19.5" hidden="1" customHeight="1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2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14"/>
      <c r="AK119" s="205"/>
      <c r="AL119" s="206"/>
      <c r="AM119" s="207"/>
      <c r="AN119" s="206"/>
      <c r="AO119" s="207"/>
    </row>
    <row r="120" spans="1:41" ht="19.5" hidden="1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2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14"/>
      <c r="AK120" s="205"/>
      <c r="AL120" s="206"/>
      <c r="AM120" s="207"/>
      <c r="AN120" s="206"/>
      <c r="AO120" s="207"/>
    </row>
    <row r="121" spans="1:41" ht="19.5" hidden="1" customHeight="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2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14"/>
      <c r="AK121" s="205"/>
      <c r="AL121" s="206"/>
      <c r="AM121" s="207"/>
      <c r="AN121" s="206"/>
      <c r="AO121" s="207"/>
    </row>
    <row r="122" spans="1:41" ht="19.5" hidden="1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2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14"/>
      <c r="AK122" s="205"/>
      <c r="AL122" s="206"/>
      <c r="AM122" s="207"/>
      <c r="AN122" s="206"/>
      <c r="AO122" s="207"/>
    </row>
    <row r="123" spans="1:41" ht="19.5" hidden="1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2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14"/>
      <c r="AK123" s="205"/>
      <c r="AL123" s="206"/>
      <c r="AM123" s="207"/>
      <c r="AN123" s="206"/>
      <c r="AO123" s="207"/>
    </row>
    <row r="124" spans="1:41" ht="19.5" hidden="1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2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14"/>
      <c r="AK124" s="205"/>
      <c r="AL124" s="206"/>
      <c r="AM124" s="207"/>
      <c r="AN124" s="206"/>
      <c r="AO124" s="207"/>
    </row>
    <row r="125" spans="1:41" ht="19.5" hidden="1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2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14"/>
      <c r="AK125" s="205"/>
      <c r="AL125" s="206"/>
      <c r="AM125" s="207"/>
      <c r="AN125" s="206"/>
      <c r="AO125" s="207"/>
    </row>
    <row r="126" spans="1:41" ht="19.5" hidden="1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2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14"/>
      <c r="AK126" s="205"/>
      <c r="AL126" s="206"/>
      <c r="AM126" s="207"/>
      <c r="AN126" s="206"/>
      <c r="AO126" s="207"/>
    </row>
    <row r="127" spans="1:41" ht="19.5" hidden="1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2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14"/>
      <c r="AK127" s="205"/>
      <c r="AL127" s="206"/>
      <c r="AM127" s="207"/>
      <c r="AN127" s="206"/>
      <c r="AO127" s="207"/>
    </row>
    <row r="128" spans="1:41" ht="19.5" hidden="1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2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14"/>
      <c r="AK128" s="205"/>
      <c r="AL128" s="206"/>
      <c r="AM128" s="207"/>
      <c r="AN128" s="206"/>
      <c r="AO128" s="207"/>
    </row>
    <row r="129" spans="1:41" ht="19.5" hidden="1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2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14"/>
      <c r="AK129" s="205"/>
      <c r="AL129" s="206"/>
      <c r="AM129" s="207"/>
      <c r="AN129" s="206"/>
      <c r="AO129" s="207"/>
    </row>
    <row r="130" spans="1:41" ht="19.5" hidden="1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2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14"/>
      <c r="AK130" s="205"/>
      <c r="AL130" s="206"/>
      <c r="AM130" s="207"/>
      <c r="AN130" s="206"/>
      <c r="AO130" s="207"/>
    </row>
    <row r="131" spans="1:41" ht="19.5" hidden="1" customHeight="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2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14"/>
      <c r="AK131" s="205"/>
      <c r="AL131" s="206"/>
      <c r="AM131" s="207"/>
      <c r="AN131" s="206"/>
      <c r="AO131" s="207"/>
    </row>
    <row r="132" spans="1:41" ht="19.5" hidden="1" customHeight="1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2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14"/>
      <c r="AK132" s="205"/>
      <c r="AL132" s="206"/>
      <c r="AM132" s="207"/>
      <c r="AN132" s="206"/>
      <c r="AO132" s="207"/>
    </row>
    <row r="133" spans="1:41" ht="19.5" hidden="1" customHeight="1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2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14"/>
      <c r="AK133" s="205"/>
      <c r="AL133" s="206"/>
      <c r="AM133" s="207"/>
      <c r="AN133" s="206"/>
      <c r="AO133" s="207"/>
    </row>
    <row r="134" spans="1:41" ht="19.5" hidden="1" customHeight="1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2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14"/>
      <c r="AK134" s="205"/>
      <c r="AL134" s="206"/>
      <c r="AM134" s="207"/>
      <c r="AN134" s="206"/>
      <c r="AO134" s="207"/>
    </row>
    <row r="135" spans="1:41" ht="19.5" hidden="1" customHeight="1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2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14"/>
      <c r="AK135" s="205"/>
      <c r="AL135" s="206"/>
      <c r="AM135" s="207"/>
      <c r="AN135" s="206"/>
      <c r="AO135" s="207"/>
    </row>
    <row r="136" spans="1:41" ht="19.5" hidden="1" customHeight="1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2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14"/>
      <c r="AK136" s="205"/>
      <c r="AL136" s="206"/>
      <c r="AM136" s="207"/>
      <c r="AN136" s="206"/>
      <c r="AO136" s="207"/>
    </row>
    <row r="137" spans="1:41" ht="19.5" hidden="1" customHeight="1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2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14"/>
      <c r="AK137" s="205"/>
      <c r="AL137" s="206"/>
      <c r="AM137" s="207"/>
      <c r="AN137" s="206"/>
      <c r="AO137" s="207"/>
    </row>
    <row r="138" spans="1:41" ht="19.5" hidden="1" customHeight="1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2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14"/>
      <c r="AK138" s="205"/>
      <c r="AL138" s="206"/>
      <c r="AM138" s="207"/>
      <c r="AN138" s="206"/>
      <c r="AO138" s="207"/>
    </row>
    <row r="139" spans="1:41" ht="19.5" hidden="1" customHeight="1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2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14"/>
      <c r="AK139" s="205"/>
      <c r="AL139" s="206"/>
      <c r="AM139" s="207"/>
      <c r="AN139" s="206"/>
      <c r="AO139" s="207"/>
    </row>
    <row r="140" spans="1:41" ht="19.5" hidden="1" customHeight="1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2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14"/>
      <c r="AK140" s="205"/>
      <c r="AL140" s="206"/>
      <c r="AM140" s="207"/>
      <c r="AN140" s="206"/>
      <c r="AO140" s="207"/>
    </row>
    <row r="141" spans="1:41" ht="19.5" hidden="1" customHeight="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2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14"/>
      <c r="AK141" s="205"/>
      <c r="AL141" s="206"/>
      <c r="AM141" s="207"/>
      <c r="AN141" s="206"/>
      <c r="AO141" s="207"/>
    </row>
    <row r="142" spans="1:41" ht="19.5" hidden="1" customHeight="1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2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14"/>
      <c r="AK142" s="205"/>
      <c r="AL142" s="206"/>
      <c r="AM142" s="207"/>
      <c r="AN142" s="206"/>
      <c r="AO142" s="207"/>
    </row>
    <row r="143" spans="1:41" ht="19.5" hidden="1" customHeight="1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2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14"/>
      <c r="AK143" s="205"/>
      <c r="AL143" s="206"/>
      <c r="AM143" s="207"/>
      <c r="AN143" s="206"/>
      <c r="AO143" s="207"/>
    </row>
    <row r="144" spans="1:41" ht="19.5" hidden="1" customHeight="1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2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14"/>
      <c r="AK144" s="205"/>
      <c r="AL144" s="206"/>
      <c r="AM144" s="207"/>
      <c r="AN144" s="206"/>
      <c r="AO144" s="207"/>
    </row>
    <row r="145" spans="1:41" ht="19.5" hidden="1" customHeight="1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2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14"/>
      <c r="AK145" s="205"/>
      <c r="AL145" s="206"/>
      <c r="AM145" s="207"/>
      <c r="AN145" s="206"/>
      <c r="AO145" s="207"/>
    </row>
    <row r="146" spans="1:41" ht="19.5" hidden="1" customHeight="1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2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14"/>
      <c r="AK146" s="205"/>
      <c r="AL146" s="206"/>
      <c r="AM146" s="207"/>
      <c r="AN146" s="206"/>
      <c r="AO146" s="207"/>
    </row>
    <row r="147" spans="1:41" ht="19.5" hidden="1" customHeight="1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2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14"/>
      <c r="AK147" s="205"/>
      <c r="AL147" s="206"/>
      <c r="AM147" s="207"/>
      <c r="AN147" s="206"/>
      <c r="AO147" s="207"/>
    </row>
    <row r="148" spans="1:41" ht="19.5" hidden="1" customHeight="1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2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14"/>
      <c r="AK148" s="205"/>
      <c r="AL148" s="206"/>
      <c r="AM148" s="207"/>
      <c r="AN148" s="206"/>
      <c r="AO148" s="207"/>
    </row>
    <row r="149" spans="1:41" ht="19.5" hidden="1" customHeight="1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2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14"/>
      <c r="AK149" s="205"/>
      <c r="AL149" s="206"/>
      <c r="AM149" s="207"/>
      <c r="AN149" s="206"/>
      <c r="AO149" s="207"/>
    </row>
    <row r="150" spans="1:41" ht="19.5" hidden="1" customHeight="1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2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14"/>
      <c r="AK150" s="205"/>
      <c r="AL150" s="206"/>
      <c r="AM150" s="207"/>
      <c r="AN150" s="206"/>
      <c r="AO150" s="207"/>
    </row>
    <row r="151" spans="1:41" ht="19.5" hidden="1" customHeight="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2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14"/>
      <c r="AK151" s="205"/>
      <c r="AL151" s="206"/>
      <c r="AM151" s="207"/>
      <c r="AN151" s="206"/>
      <c r="AO151" s="207"/>
    </row>
    <row r="152" spans="1:41" ht="19.5" hidden="1" customHeight="1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2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14"/>
      <c r="AK152" s="205"/>
      <c r="AL152" s="206"/>
      <c r="AM152" s="207"/>
      <c r="AN152" s="206"/>
      <c r="AO152" s="207"/>
    </row>
    <row r="153" spans="1:41" ht="19.5" hidden="1" customHeight="1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2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14"/>
      <c r="AK153" s="205"/>
      <c r="AL153" s="206"/>
      <c r="AM153" s="207"/>
      <c r="AN153" s="206"/>
      <c r="AO153" s="207"/>
    </row>
    <row r="154" spans="1:41" ht="19.5" hidden="1" customHeight="1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2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14"/>
      <c r="AK154" s="205"/>
      <c r="AL154" s="206"/>
      <c r="AM154" s="207"/>
      <c r="AN154" s="206"/>
      <c r="AO154" s="207"/>
    </row>
    <row r="155" spans="1:41" ht="19.5" hidden="1" customHeight="1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2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14"/>
      <c r="AK155" s="205"/>
      <c r="AL155" s="206"/>
      <c r="AM155" s="207"/>
      <c r="AN155" s="206"/>
      <c r="AO155" s="207"/>
    </row>
    <row r="156" spans="1:41" ht="19.5" hidden="1" customHeight="1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2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14"/>
      <c r="AK156" s="205"/>
      <c r="AL156" s="206"/>
      <c r="AM156" s="207"/>
      <c r="AN156" s="206"/>
      <c r="AO156" s="207"/>
    </row>
    <row r="157" spans="1:41" ht="19.5" hidden="1" customHeight="1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2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14"/>
      <c r="AK157" s="205"/>
      <c r="AL157" s="206"/>
      <c r="AM157" s="207"/>
      <c r="AN157" s="206"/>
      <c r="AO157" s="207"/>
    </row>
    <row r="158" spans="1:41" ht="19.5" hidden="1" customHeight="1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2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14"/>
      <c r="AK158" s="205"/>
      <c r="AL158" s="206"/>
      <c r="AM158" s="207"/>
      <c r="AN158" s="206"/>
      <c r="AO158" s="207"/>
    </row>
    <row r="159" spans="1:41" ht="19.5" hidden="1" customHeight="1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2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14"/>
      <c r="AK159" s="205"/>
      <c r="AL159" s="206"/>
      <c r="AM159" s="207"/>
      <c r="AN159" s="206"/>
      <c r="AO159" s="207"/>
    </row>
    <row r="160" spans="1:41" ht="19.5" hidden="1" customHeight="1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2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14"/>
      <c r="AK160" s="205"/>
      <c r="AL160" s="206"/>
      <c r="AM160" s="207"/>
      <c r="AN160" s="206"/>
      <c r="AO160" s="207"/>
    </row>
    <row r="161" spans="1:41" ht="19.5" hidden="1" customHeight="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2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14"/>
      <c r="AK161" s="205"/>
      <c r="AL161" s="206"/>
      <c r="AM161" s="207"/>
      <c r="AN161" s="206"/>
      <c r="AO161" s="207"/>
    </row>
    <row r="162" spans="1:41" ht="19.5" hidden="1" customHeight="1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2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14"/>
      <c r="AK162" s="205"/>
      <c r="AL162" s="206"/>
      <c r="AM162" s="207"/>
      <c r="AN162" s="206"/>
      <c r="AO162" s="207"/>
    </row>
    <row r="163" spans="1:41" ht="19.5" hidden="1" customHeight="1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2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14"/>
      <c r="AK163" s="205"/>
      <c r="AL163" s="206"/>
      <c r="AM163" s="207"/>
      <c r="AN163" s="206"/>
      <c r="AO163" s="207"/>
    </row>
    <row r="164" spans="1:41" ht="19.5" hidden="1" customHeight="1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2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14"/>
      <c r="AK164" s="205"/>
      <c r="AL164" s="206"/>
      <c r="AM164" s="207"/>
      <c r="AN164" s="206"/>
      <c r="AO164" s="207"/>
    </row>
    <row r="165" spans="1:41" ht="19.5" hidden="1" customHeight="1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2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14"/>
      <c r="AK165" s="205"/>
      <c r="AL165" s="206"/>
      <c r="AM165" s="207"/>
      <c r="AN165" s="206"/>
      <c r="AO165" s="207"/>
    </row>
    <row r="166" spans="1:41" ht="19.5" hidden="1" customHeigh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2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14"/>
      <c r="AK166" s="205"/>
      <c r="AL166" s="206"/>
      <c r="AM166" s="207"/>
      <c r="AN166" s="206"/>
      <c r="AO166" s="207"/>
    </row>
    <row r="167" spans="1:41" ht="19.5" hidden="1" customHeight="1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2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14"/>
      <c r="AK167" s="205"/>
      <c r="AL167" s="206"/>
      <c r="AM167" s="207"/>
      <c r="AN167" s="206"/>
      <c r="AO167" s="207"/>
    </row>
    <row r="168" spans="1:41" ht="19.5" hidden="1" customHeight="1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2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14"/>
      <c r="AK168" s="205"/>
      <c r="AL168" s="206"/>
      <c r="AM168" s="207"/>
      <c r="AN168" s="206"/>
      <c r="AO168" s="207"/>
    </row>
    <row r="169" spans="1:41" ht="19.5" hidden="1" customHeight="1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2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14"/>
      <c r="AK169" s="205"/>
      <c r="AL169" s="206"/>
      <c r="AM169" s="207"/>
      <c r="AN169" s="206"/>
      <c r="AO169" s="207"/>
    </row>
    <row r="170" spans="1:41" ht="19.5" hidden="1" customHeight="1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2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14"/>
      <c r="AK170" s="205"/>
      <c r="AL170" s="206"/>
      <c r="AM170" s="207"/>
      <c r="AN170" s="206"/>
      <c r="AO170" s="207"/>
    </row>
    <row r="171" spans="1:41" ht="19.5" hidden="1" customHeight="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2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14"/>
      <c r="AK171" s="205"/>
      <c r="AL171" s="206"/>
      <c r="AM171" s="207"/>
      <c r="AN171" s="206"/>
      <c r="AO171" s="207"/>
    </row>
    <row r="172" spans="1:41" ht="19.5" hidden="1" customHeight="1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2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14"/>
      <c r="AK172" s="205"/>
      <c r="AL172" s="206"/>
      <c r="AM172" s="207"/>
      <c r="AN172" s="206"/>
      <c r="AO172" s="207"/>
    </row>
    <row r="173" spans="1:41" ht="19.5" hidden="1" customHeight="1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2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14"/>
      <c r="AK173" s="205"/>
      <c r="AL173" s="206"/>
      <c r="AM173" s="207"/>
      <c r="AN173" s="206"/>
      <c r="AO173" s="207"/>
    </row>
    <row r="174" spans="1:41" ht="19.5" hidden="1" customHeight="1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2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14"/>
      <c r="AK174" s="205"/>
      <c r="AL174" s="206"/>
      <c r="AM174" s="207"/>
      <c r="AN174" s="206"/>
      <c r="AO174" s="207"/>
    </row>
    <row r="175" spans="1:41" ht="19.5" hidden="1" customHeigh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2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14"/>
      <c r="AK175" s="205"/>
      <c r="AL175" s="206"/>
      <c r="AM175" s="207"/>
      <c r="AN175" s="206"/>
      <c r="AO175" s="207"/>
    </row>
    <row r="176" spans="1:41" ht="19.5" hidden="1" customHeight="1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2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14"/>
      <c r="AK176" s="205"/>
      <c r="AL176" s="206"/>
      <c r="AM176" s="207"/>
      <c r="AN176" s="206"/>
      <c r="AO176" s="207"/>
    </row>
    <row r="177" spans="1:41" ht="19.5" hidden="1" customHeight="1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2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14"/>
      <c r="AK177" s="205"/>
      <c r="AL177" s="206"/>
      <c r="AM177" s="207"/>
      <c r="AN177" s="206"/>
      <c r="AO177" s="207"/>
    </row>
    <row r="178" spans="1:41" ht="19.5" hidden="1" customHeight="1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2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14"/>
      <c r="AK178" s="205"/>
      <c r="AL178" s="206"/>
      <c r="AM178" s="207"/>
      <c r="AN178" s="206"/>
      <c r="AO178" s="207"/>
    </row>
    <row r="179" spans="1:41" ht="19.5" hidden="1" customHeight="1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2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14"/>
      <c r="AK179" s="205"/>
      <c r="AL179" s="206"/>
      <c r="AM179" s="207"/>
      <c r="AN179" s="206"/>
      <c r="AO179" s="207"/>
    </row>
    <row r="180" spans="1:41" ht="19.5" hidden="1" customHeight="1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2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14"/>
      <c r="AK180" s="205"/>
      <c r="AL180" s="206"/>
      <c r="AM180" s="207"/>
      <c r="AN180" s="206"/>
      <c r="AO180" s="207"/>
    </row>
    <row r="181" spans="1:41" ht="19.5" hidden="1" customHeight="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2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14"/>
      <c r="AK181" s="205"/>
      <c r="AL181" s="206"/>
      <c r="AM181" s="207"/>
      <c r="AN181" s="206"/>
      <c r="AO181" s="207"/>
    </row>
    <row r="182" spans="1:41" ht="19.5" hidden="1" customHeight="1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2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14"/>
      <c r="AK182" s="205"/>
      <c r="AL182" s="206"/>
      <c r="AM182" s="207"/>
      <c r="AN182" s="206"/>
      <c r="AO182" s="207"/>
    </row>
    <row r="183" spans="1:41" ht="19.5" hidden="1" customHeight="1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2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14"/>
      <c r="AK183" s="205"/>
      <c r="AL183" s="206"/>
      <c r="AM183" s="207"/>
      <c r="AN183" s="206"/>
      <c r="AO183" s="207"/>
    </row>
    <row r="184" spans="1:41" ht="19.5" hidden="1" customHeigh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2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14"/>
      <c r="AK184" s="205"/>
      <c r="AL184" s="206"/>
      <c r="AM184" s="207"/>
      <c r="AN184" s="206"/>
      <c r="AO184" s="207"/>
    </row>
    <row r="185" spans="1:41" ht="19.5" hidden="1" customHeight="1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2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14"/>
      <c r="AK185" s="205"/>
      <c r="AL185" s="206"/>
      <c r="AM185" s="207"/>
      <c r="AN185" s="206"/>
      <c r="AO185" s="207"/>
    </row>
    <row r="186" spans="1:41" ht="19.5" hidden="1" customHeight="1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2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14"/>
      <c r="AK186" s="205"/>
      <c r="AL186" s="206"/>
      <c r="AM186" s="207"/>
      <c r="AN186" s="206"/>
      <c r="AO186" s="207"/>
    </row>
    <row r="187" spans="1:41" ht="19.5" hidden="1" customHeight="1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2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14"/>
      <c r="AK187" s="205"/>
      <c r="AL187" s="206"/>
      <c r="AM187" s="207"/>
      <c r="AN187" s="206"/>
      <c r="AO187" s="207"/>
    </row>
    <row r="188" spans="1:41" ht="19.5" hidden="1" customHeight="1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2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14"/>
      <c r="AK188" s="205"/>
      <c r="AL188" s="206"/>
      <c r="AM188" s="207"/>
      <c r="AN188" s="206"/>
      <c r="AO188" s="207"/>
    </row>
    <row r="189" spans="1:41" ht="19.5" hidden="1" customHeight="1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2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14"/>
      <c r="AK189" s="205"/>
      <c r="AL189" s="206"/>
      <c r="AM189" s="207"/>
      <c r="AN189" s="206"/>
      <c r="AO189" s="207"/>
    </row>
    <row r="190" spans="1:41" ht="19.5" hidden="1" customHeight="1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2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14"/>
      <c r="AK190" s="205"/>
      <c r="AL190" s="206"/>
      <c r="AM190" s="207"/>
      <c r="AN190" s="206"/>
      <c r="AO190" s="207"/>
    </row>
    <row r="191" spans="1:41" ht="19.5" hidden="1" customHeight="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2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14"/>
      <c r="AK191" s="205"/>
      <c r="AL191" s="206"/>
      <c r="AM191" s="207"/>
      <c r="AN191" s="206"/>
      <c r="AO191" s="207"/>
    </row>
    <row r="192" spans="1:41" ht="19.5" hidden="1" customHeigh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2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14"/>
      <c r="AK192" s="205"/>
      <c r="AL192" s="206"/>
      <c r="AM192" s="207"/>
      <c r="AN192" s="206"/>
      <c r="AO192" s="207"/>
    </row>
    <row r="193" spans="1:41" ht="19.5" hidden="1" customHeight="1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2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14"/>
      <c r="AK193" s="205"/>
      <c r="AL193" s="206"/>
      <c r="AM193" s="207"/>
      <c r="AN193" s="206"/>
      <c r="AO193" s="207"/>
    </row>
    <row r="194" spans="1:41" ht="19.5" hidden="1" customHeight="1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2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14"/>
      <c r="AK194" s="205"/>
      <c r="AL194" s="206"/>
      <c r="AM194" s="207"/>
      <c r="AN194" s="206"/>
      <c r="AO194" s="207"/>
    </row>
    <row r="195" spans="1:41" ht="19.5" hidden="1" customHeight="1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2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14"/>
      <c r="AK195" s="205"/>
      <c r="AL195" s="206"/>
      <c r="AM195" s="207"/>
      <c r="AN195" s="206"/>
      <c r="AO195" s="207"/>
    </row>
    <row r="196" spans="1:41" ht="19.5" hidden="1" customHeight="1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2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14"/>
      <c r="AK196" s="205"/>
      <c r="AL196" s="206"/>
      <c r="AM196" s="207"/>
      <c r="AN196" s="206"/>
      <c r="AO196" s="207"/>
    </row>
    <row r="197" spans="1:41" ht="19.5" hidden="1" customHeight="1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2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14"/>
      <c r="AK197" s="205"/>
      <c r="AL197" s="206"/>
      <c r="AM197" s="207"/>
      <c r="AN197" s="206"/>
      <c r="AO197" s="207"/>
    </row>
    <row r="198" spans="1:41" ht="19.5" hidden="1" customHeight="1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2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14"/>
      <c r="AK198" s="205"/>
      <c r="AL198" s="206"/>
      <c r="AM198" s="207"/>
      <c r="AN198" s="206"/>
      <c r="AO198" s="207"/>
    </row>
    <row r="199" spans="1:41" ht="19.5" hidden="1" customHeight="1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2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14"/>
      <c r="AK199" s="205"/>
      <c r="AL199" s="206"/>
      <c r="AM199" s="207"/>
      <c r="AN199" s="206"/>
      <c r="AO199" s="207"/>
    </row>
    <row r="200" spans="1:41" ht="19.5" hidden="1" customHeight="1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2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14"/>
      <c r="AK200" s="205"/>
      <c r="AL200" s="206"/>
      <c r="AM200" s="207"/>
      <c r="AN200" s="206"/>
      <c r="AO200" s="207"/>
    </row>
    <row r="201" spans="1:41" ht="19.5" hidden="1" customHeight="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2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14"/>
      <c r="AK201" s="205"/>
      <c r="AL201" s="206"/>
      <c r="AM201" s="207"/>
      <c r="AN201" s="206"/>
      <c r="AO201" s="207"/>
    </row>
    <row r="202" spans="1:41" ht="19.5" hidden="1" customHeight="1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2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14"/>
      <c r="AK202" s="205"/>
      <c r="AL202" s="206"/>
      <c r="AM202" s="207"/>
      <c r="AN202" s="206"/>
      <c r="AO202" s="207"/>
    </row>
    <row r="203" spans="1:41" ht="19.5" hidden="1" customHeight="1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2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14"/>
      <c r="AK203" s="205"/>
      <c r="AL203" s="206"/>
      <c r="AM203" s="207"/>
      <c r="AN203" s="206"/>
      <c r="AO203" s="207"/>
    </row>
    <row r="204" spans="1:41" ht="19.5" hidden="1" customHeight="1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2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14"/>
      <c r="AK204" s="205"/>
      <c r="AL204" s="206"/>
      <c r="AM204" s="207"/>
      <c r="AN204" s="206"/>
      <c r="AO204" s="207"/>
    </row>
    <row r="205" spans="1:41" ht="19.5" hidden="1" customHeigh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2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14"/>
      <c r="AK205" s="205"/>
      <c r="AL205" s="206"/>
      <c r="AM205" s="207"/>
      <c r="AN205" s="206"/>
      <c r="AO205" s="207"/>
    </row>
    <row r="206" spans="1:41" ht="19.5" hidden="1" customHeigh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2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14"/>
      <c r="AK206" s="205"/>
      <c r="AL206" s="206"/>
      <c r="AM206" s="207"/>
      <c r="AN206" s="206"/>
      <c r="AO206" s="207"/>
    </row>
    <row r="207" spans="1:41" ht="19.5" hidden="1" customHeight="1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2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14"/>
      <c r="AK207" s="205"/>
      <c r="AL207" s="206"/>
      <c r="AM207" s="207"/>
      <c r="AN207" s="206"/>
      <c r="AO207" s="207"/>
    </row>
    <row r="208" spans="1:41" ht="19.5" hidden="1" customHeight="1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2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14"/>
      <c r="AK208" s="205"/>
      <c r="AL208" s="206"/>
      <c r="AM208" s="207"/>
      <c r="AN208" s="206"/>
      <c r="AO208" s="207"/>
    </row>
    <row r="209" spans="1:41" ht="19.5" hidden="1" customHeight="1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2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14"/>
      <c r="AK209" s="205"/>
      <c r="AL209" s="206"/>
      <c r="AM209" s="207"/>
      <c r="AN209" s="206"/>
      <c r="AO209" s="207"/>
    </row>
    <row r="210" spans="1:41" ht="19.5" hidden="1" customHeight="1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2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14"/>
      <c r="AK210" s="205"/>
      <c r="AL210" s="206"/>
      <c r="AM210" s="207"/>
      <c r="AN210" s="206"/>
      <c r="AO210" s="207"/>
    </row>
    <row r="211" spans="1:41" ht="19.5" hidden="1" customHeight="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2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14"/>
      <c r="AK211" s="205"/>
      <c r="AL211" s="206"/>
      <c r="AM211" s="207"/>
      <c r="AN211" s="206"/>
      <c r="AO211" s="207"/>
    </row>
    <row r="212" spans="1:41" ht="19.5" hidden="1" customHeight="1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2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14"/>
      <c r="AK212" s="205"/>
      <c r="AL212" s="206"/>
      <c r="AM212" s="207"/>
      <c r="AN212" s="206"/>
      <c r="AO212" s="207"/>
    </row>
    <row r="213" spans="1:41" ht="19.5" hidden="1" customHeight="1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2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14"/>
      <c r="AK213" s="205"/>
      <c r="AL213" s="206"/>
      <c r="AM213" s="207"/>
      <c r="AN213" s="206"/>
      <c r="AO213" s="207"/>
    </row>
    <row r="214" spans="1:41" ht="19.5" hidden="1" customHeight="1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2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14"/>
      <c r="AK214" s="205"/>
      <c r="AL214" s="206"/>
      <c r="AM214" s="207"/>
      <c r="AN214" s="206"/>
      <c r="AO214" s="207"/>
    </row>
    <row r="215" spans="1:41" ht="19.5" hidden="1" customHeight="1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2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14"/>
      <c r="AK215" s="205"/>
      <c r="AL215" s="206"/>
      <c r="AM215" s="207"/>
      <c r="AN215" s="206"/>
      <c r="AO215" s="207"/>
    </row>
    <row r="216" spans="1:41" ht="19.5" hidden="1" customHeight="1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2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14"/>
      <c r="AK216" s="205"/>
      <c r="AL216" s="206"/>
      <c r="AM216" s="207"/>
      <c r="AN216" s="206"/>
      <c r="AO216" s="207"/>
    </row>
    <row r="217" spans="1:41" ht="19.5" hidden="1" customHeight="1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2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14"/>
      <c r="AK217" s="205"/>
      <c r="AL217" s="206"/>
      <c r="AM217" s="207"/>
      <c r="AN217" s="206"/>
      <c r="AO217" s="207"/>
    </row>
    <row r="218" spans="1:41" ht="19.5" hidden="1" customHeight="1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2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14"/>
      <c r="AK218" s="205"/>
      <c r="AL218" s="206"/>
      <c r="AM218" s="207"/>
      <c r="AN218" s="206"/>
      <c r="AO218" s="207"/>
    </row>
    <row r="219" spans="1:41" ht="19.5" hidden="1" customHeight="1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2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14"/>
      <c r="AK219" s="205"/>
      <c r="AL219" s="206"/>
      <c r="AM219" s="207"/>
      <c r="AN219" s="206"/>
      <c r="AO219" s="207"/>
    </row>
    <row r="220" spans="1:41" ht="19.5" hidden="1" customHeight="1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2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14"/>
      <c r="AK220" s="205"/>
      <c r="AL220" s="206"/>
      <c r="AM220" s="207"/>
      <c r="AN220" s="206"/>
      <c r="AO220" s="207"/>
    </row>
    <row r="221" spans="1:41" ht="19.5" hidden="1" customHeight="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2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14"/>
      <c r="AK221" s="205"/>
      <c r="AL221" s="206"/>
      <c r="AM221" s="207"/>
      <c r="AN221" s="206"/>
      <c r="AO221" s="207"/>
    </row>
    <row r="222" spans="1:41" ht="19.5" hidden="1" customHeight="1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2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14"/>
      <c r="AK222" s="205"/>
      <c r="AL222" s="206"/>
      <c r="AM222" s="207"/>
      <c r="AN222" s="206"/>
      <c r="AO222" s="207"/>
    </row>
    <row r="223" spans="1:41" ht="19.5" hidden="1" customHeight="1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2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14"/>
      <c r="AK223" s="205"/>
      <c r="AL223" s="206"/>
      <c r="AM223" s="207"/>
      <c r="AN223" s="206"/>
      <c r="AO223" s="207"/>
    </row>
    <row r="224" spans="1:41" ht="19.5" hidden="1" customHeight="1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2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14"/>
      <c r="AK224" s="205"/>
      <c r="AL224" s="206"/>
      <c r="AM224" s="207"/>
      <c r="AN224" s="206"/>
      <c r="AO224" s="207"/>
    </row>
    <row r="225" spans="1:41" ht="19.5" hidden="1" customHeight="1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2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14"/>
      <c r="AK225" s="205"/>
      <c r="AL225" s="206"/>
      <c r="AM225" s="207"/>
      <c r="AN225" s="206"/>
      <c r="AO225" s="207"/>
    </row>
    <row r="226" spans="1:41" ht="19.5" hidden="1" customHeight="1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2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14"/>
      <c r="AK226" s="205"/>
      <c r="AL226" s="206"/>
      <c r="AM226" s="207"/>
      <c r="AN226" s="206"/>
      <c r="AO226" s="207"/>
    </row>
    <row r="227" spans="1:41" ht="19.5" hidden="1" customHeight="1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2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14"/>
      <c r="AK227" s="205"/>
      <c r="AL227" s="206"/>
      <c r="AM227" s="207"/>
      <c r="AN227" s="206"/>
      <c r="AO227" s="207"/>
    </row>
    <row r="228" spans="1:41" ht="19.5" hidden="1" customHeight="1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2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14"/>
      <c r="AK228" s="205"/>
      <c r="AL228" s="206"/>
      <c r="AM228" s="207"/>
      <c r="AN228" s="206"/>
      <c r="AO228" s="207"/>
    </row>
    <row r="229" spans="1:41" ht="19.5" hidden="1" customHeight="1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2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14"/>
      <c r="AK229" s="205"/>
      <c r="AL229" s="206"/>
      <c r="AM229" s="207"/>
      <c r="AN229" s="206"/>
      <c r="AO229" s="207"/>
    </row>
    <row r="230" spans="1:41" ht="19.5" hidden="1" customHeight="1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2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14"/>
      <c r="AK230" s="205"/>
      <c r="AL230" s="206"/>
      <c r="AM230" s="207"/>
      <c r="AN230" s="206"/>
      <c r="AO230" s="207"/>
    </row>
    <row r="231" spans="1:41" ht="19.5" hidden="1" customHeight="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2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14"/>
      <c r="AK231" s="205"/>
      <c r="AL231" s="206"/>
      <c r="AM231" s="207"/>
      <c r="AN231" s="206"/>
      <c r="AO231" s="207"/>
    </row>
    <row r="232" spans="1:41" ht="19.5" hidden="1" customHeight="1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2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14"/>
      <c r="AK232" s="205"/>
      <c r="AL232" s="206"/>
      <c r="AM232" s="207"/>
      <c r="AN232" s="206"/>
      <c r="AO232" s="207"/>
    </row>
    <row r="233" spans="1:41" ht="19.5" hidden="1" customHeight="1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2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14"/>
      <c r="AK233" s="205"/>
      <c r="AL233" s="206"/>
      <c r="AM233" s="207"/>
      <c r="AN233" s="206"/>
      <c r="AO233" s="207"/>
    </row>
    <row r="234" spans="1:41" ht="14.25" hidden="1" customHeight="1">
      <c r="A234" s="207"/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</row>
    <row r="235" spans="1:41" ht="14.25" hidden="1" customHeight="1">
      <c r="A235" s="207"/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</row>
    <row r="236" spans="1:41" ht="14.25" hidden="1" customHeight="1">
      <c r="A236" s="207"/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07"/>
      <c r="AK236" s="207"/>
      <c r="AL236" s="207"/>
      <c r="AM236" s="207"/>
      <c r="AN236" s="207"/>
      <c r="AO236" s="207"/>
    </row>
    <row r="237" spans="1:41" ht="14.25" hidden="1" customHeight="1">
      <c r="A237" s="207"/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07"/>
      <c r="W237" s="20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07"/>
      <c r="AK237" s="207"/>
      <c r="AL237" s="207"/>
      <c r="AM237" s="207"/>
      <c r="AN237" s="207"/>
      <c r="AO237" s="207"/>
    </row>
    <row r="238" spans="1:41" ht="14.25" hidden="1" customHeight="1">
      <c r="A238" s="207"/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</row>
    <row r="239" spans="1:41" ht="14.25" hidden="1" customHeight="1">
      <c r="A239" s="207"/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/>
      <c r="AH239" s="207"/>
      <c r="AI239" s="207"/>
      <c r="AJ239" s="207"/>
      <c r="AK239" s="207"/>
      <c r="AL239" s="207"/>
      <c r="AM239" s="207"/>
      <c r="AN239" s="207"/>
      <c r="AO239" s="207"/>
    </row>
    <row r="240" spans="1:41" ht="14.25" hidden="1" customHeight="1">
      <c r="A240" s="207"/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</row>
    <row r="241" spans="1:41" ht="14.25" hidden="1" customHeight="1">
      <c r="A241" s="207"/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7"/>
      <c r="AK241" s="207"/>
      <c r="AL241" s="207"/>
      <c r="AM241" s="207"/>
      <c r="AN241" s="207"/>
      <c r="AO241" s="207"/>
    </row>
    <row r="242" spans="1:41" ht="14.25" hidden="1" customHeight="1">
      <c r="A242" s="207"/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7"/>
      <c r="AI242" s="207"/>
      <c r="AJ242" s="207"/>
      <c r="AK242" s="207"/>
      <c r="AL242" s="207"/>
      <c r="AM242" s="207"/>
      <c r="AN242" s="207"/>
      <c r="AO242" s="207"/>
    </row>
    <row r="243" spans="1:41" ht="14.25" hidden="1" customHeight="1">
      <c r="A243" s="207"/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7"/>
      <c r="AI243" s="207"/>
      <c r="AJ243" s="207"/>
      <c r="AK243" s="207"/>
      <c r="AL243" s="207"/>
      <c r="AM243" s="207"/>
      <c r="AN243" s="207"/>
      <c r="AO243" s="207"/>
    </row>
    <row r="244" spans="1:41" ht="14.25" hidden="1" customHeight="1">
      <c r="A244" s="207"/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/>
      <c r="AH244" s="207"/>
      <c r="AI244" s="207"/>
      <c r="AJ244" s="207"/>
      <c r="AK244" s="207"/>
      <c r="AL244" s="207"/>
      <c r="AM244" s="207"/>
      <c r="AN244" s="207"/>
      <c r="AO244" s="207"/>
    </row>
    <row r="245" spans="1:41" ht="14.25" hidden="1" customHeight="1">
      <c r="A245" s="207"/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</row>
    <row r="246" spans="1:41" ht="14.25" hidden="1" customHeight="1">
      <c r="A246" s="207"/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</row>
    <row r="247" spans="1:41" ht="14.25" hidden="1" customHeight="1">
      <c r="A247" s="207"/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</row>
    <row r="248" spans="1:41" ht="14.25" hidden="1" customHeight="1">
      <c r="A248" s="207"/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</row>
    <row r="249" spans="1:41" ht="14.25" hidden="1" customHeight="1">
      <c r="A249" s="207"/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</row>
    <row r="250" spans="1:41" ht="14.25" hidden="1" customHeight="1">
      <c r="A250" s="207"/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</row>
    <row r="251" spans="1:41" ht="14.25" hidden="1" customHeight="1">
      <c r="A251" s="207"/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</row>
    <row r="252" spans="1:41" ht="14.25" hidden="1" customHeight="1">
      <c r="A252" s="207"/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07"/>
      <c r="W252" s="20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/>
      <c r="AH252" s="207"/>
      <c r="AI252" s="207"/>
      <c r="AJ252" s="207"/>
      <c r="AK252" s="207"/>
      <c r="AL252" s="207"/>
      <c r="AM252" s="207"/>
      <c r="AN252" s="207"/>
      <c r="AO252" s="207"/>
    </row>
    <row r="253" spans="1:41" ht="14.25" hidden="1" customHeight="1">
      <c r="A253" s="207"/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</row>
    <row r="254" spans="1:41" ht="14.25" hidden="1" customHeight="1">
      <c r="A254" s="207"/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/>
      <c r="AH254" s="207"/>
      <c r="AI254" s="207"/>
      <c r="AJ254" s="207"/>
      <c r="AK254" s="207"/>
      <c r="AL254" s="207"/>
      <c r="AM254" s="207"/>
      <c r="AN254" s="207"/>
      <c r="AO254" s="207"/>
    </row>
    <row r="255" spans="1:41" ht="14.25" hidden="1" customHeight="1">
      <c r="A255" s="207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7"/>
      <c r="W255" s="207"/>
      <c r="X255" s="207"/>
      <c r="Y255" s="207"/>
      <c r="Z255" s="207"/>
      <c r="AA255" s="207"/>
      <c r="AB255" s="207"/>
      <c r="AC255" s="207"/>
      <c r="AD255" s="207"/>
      <c r="AE255" s="207"/>
      <c r="AF255" s="207"/>
      <c r="AG255" s="207"/>
      <c r="AH255" s="207"/>
      <c r="AI255" s="207"/>
      <c r="AJ255" s="207"/>
      <c r="AK255" s="207"/>
      <c r="AL255" s="207"/>
      <c r="AM255" s="207"/>
      <c r="AN255" s="207"/>
      <c r="AO255" s="207"/>
    </row>
    <row r="256" spans="1:41" ht="14.25" hidden="1" customHeight="1">
      <c r="A256" s="207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07"/>
      <c r="Z256" s="207"/>
      <c r="AA256" s="207"/>
      <c r="AB256" s="207"/>
      <c r="AC256" s="207"/>
      <c r="AD256" s="207"/>
      <c r="AE256" s="207"/>
      <c r="AF256" s="207"/>
      <c r="AG256" s="207"/>
      <c r="AH256" s="207"/>
      <c r="AI256" s="207"/>
      <c r="AJ256" s="207"/>
      <c r="AK256" s="207"/>
      <c r="AL256" s="207"/>
      <c r="AM256" s="207"/>
      <c r="AN256" s="207"/>
      <c r="AO256" s="207"/>
    </row>
    <row r="257" spans="1:41" ht="14.25" hidden="1" customHeight="1">
      <c r="A257" s="207"/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7"/>
      <c r="Y257" s="207"/>
      <c r="Z257" s="207"/>
      <c r="AA257" s="207"/>
      <c r="AB257" s="207"/>
      <c r="AC257" s="207"/>
      <c r="AD257" s="207"/>
      <c r="AE257" s="207"/>
      <c r="AF257" s="207"/>
      <c r="AG257" s="207"/>
      <c r="AH257" s="207"/>
      <c r="AI257" s="207"/>
      <c r="AJ257" s="207"/>
      <c r="AK257" s="207"/>
      <c r="AL257" s="207"/>
      <c r="AM257" s="207"/>
      <c r="AN257" s="207"/>
      <c r="AO257" s="207"/>
    </row>
    <row r="258" spans="1:41" ht="14.25" hidden="1" customHeight="1">
      <c r="A258" s="207"/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07"/>
      <c r="W258" s="207"/>
      <c r="X258" s="207"/>
      <c r="Y258" s="207"/>
      <c r="Z258" s="207"/>
      <c r="AA258" s="207"/>
      <c r="AB258" s="207"/>
      <c r="AC258" s="207"/>
      <c r="AD258" s="207"/>
      <c r="AE258" s="207"/>
      <c r="AF258" s="207"/>
      <c r="AG258" s="207"/>
      <c r="AH258" s="207"/>
      <c r="AI258" s="207"/>
      <c r="AJ258" s="207"/>
      <c r="AK258" s="207"/>
      <c r="AL258" s="207"/>
      <c r="AM258" s="207"/>
      <c r="AN258" s="207"/>
      <c r="AO258" s="207"/>
    </row>
    <row r="259" spans="1:41" ht="14.25" hidden="1" customHeight="1">
      <c r="A259" s="207"/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  <c r="W259" s="207"/>
      <c r="X259" s="207"/>
      <c r="Y259" s="207"/>
      <c r="Z259" s="207"/>
      <c r="AA259" s="207"/>
      <c r="AB259" s="207"/>
      <c r="AC259" s="207"/>
      <c r="AD259" s="207"/>
      <c r="AE259" s="207"/>
      <c r="AF259" s="207"/>
      <c r="AG259" s="207"/>
      <c r="AH259" s="207"/>
      <c r="AI259" s="207"/>
      <c r="AJ259" s="207"/>
      <c r="AK259" s="207"/>
      <c r="AL259" s="207"/>
      <c r="AM259" s="207"/>
      <c r="AN259" s="207"/>
      <c r="AO259" s="207"/>
    </row>
    <row r="260" spans="1:41" ht="14.25" hidden="1" customHeight="1">
      <c r="A260" s="207"/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</row>
    <row r="261" spans="1:41" ht="14.25" hidden="1" customHeight="1">
      <c r="A261" s="207"/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07"/>
      <c r="W261" s="207"/>
      <c r="X261" s="207"/>
      <c r="Y261" s="207"/>
      <c r="Z261" s="207"/>
      <c r="AA261" s="207"/>
      <c r="AB261" s="207"/>
      <c r="AC261" s="207"/>
      <c r="AD261" s="207"/>
      <c r="AE261" s="207"/>
      <c r="AF261" s="207"/>
      <c r="AG261" s="207"/>
      <c r="AH261" s="207"/>
      <c r="AI261" s="207"/>
      <c r="AJ261" s="207"/>
      <c r="AK261" s="207"/>
      <c r="AL261" s="207"/>
      <c r="AM261" s="207"/>
      <c r="AN261" s="207"/>
      <c r="AO261" s="207"/>
    </row>
    <row r="262" spans="1:41" ht="14.25" hidden="1" customHeight="1">
      <c r="A262" s="207"/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/>
      <c r="AH262" s="207"/>
      <c r="AI262" s="207"/>
      <c r="AJ262" s="207"/>
      <c r="AK262" s="207"/>
      <c r="AL262" s="207"/>
      <c r="AM262" s="207"/>
      <c r="AN262" s="207"/>
      <c r="AO262" s="207"/>
    </row>
    <row r="263" spans="1:41" ht="14.25" hidden="1" customHeight="1">
      <c r="A263" s="207"/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/>
      <c r="AH263" s="207"/>
      <c r="AI263" s="207"/>
      <c r="AJ263" s="207"/>
      <c r="AK263" s="207"/>
      <c r="AL263" s="207"/>
      <c r="AM263" s="207"/>
      <c r="AN263" s="207"/>
      <c r="AO263" s="207"/>
    </row>
    <row r="264" spans="1:41" ht="14.25" hidden="1" customHeight="1">
      <c r="A264" s="207"/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  <c r="V264" s="207"/>
      <c r="W264" s="207"/>
      <c r="X264" s="207"/>
      <c r="Y264" s="207"/>
      <c r="Z264" s="207"/>
      <c r="AA264" s="207"/>
      <c r="AB264" s="207"/>
      <c r="AC264" s="207"/>
      <c r="AD264" s="207"/>
      <c r="AE264" s="207"/>
      <c r="AF264" s="207"/>
      <c r="AG264" s="207"/>
      <c r="AH264" s="207"/>
      <c r="AI264" s="207"/>
      <c r="AJ264" s="207"/>
      <c r="AK264" s="207"/>
      <c r="AL264" s="207"/>
      <c r="AM264" s="207"/>
      <c r="AN264" s="207"/>
      <c r="AO264" s="207"/>
    </row>
    <row r="265" spans="1:41" ht="14.25" hidden="1" customHeight="1">
      <c r="A265" s="207"/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07"/>
      <c r="W265" s="207"/>
      <c r="X265" s="207"/>
      <c r="Y265" s="207"/>
      <c r="Z265" s="207"/>
      <c r="AA265" s="207"/>
      <c r="AB265" s="207"/>
      <c r="AC265" s="207"/>
      <c r="AD265" s="207"/>
      <c r="AE265" s="207"/>
      <c r="AF265" s="207"/>
      <c r="AG265" s="207"/>
      <c r="AH265" s="207"/>
      <c r="AI265" s="207"/>
      <c r="AJ265" s="207"/>
      <c r="AK265" s="207"/>
      <c r="AL265" s="207"/>
      <c r="AM265" s="207"/>
      <c r="AN265" s="207"/>
      <c r="AO265" s="207"/>
    </row>
    <row r="266" spans="1:41" ht="14.25" hidden="1" customHeight="1">
      <c r="A266" s="207"/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/>
      <c r="AH266" s="207"/>
      <c r="AI266" s="207"/>
      <c r="AJ266" s="207"/>
      <c r="AK266" s="207"/>
      <c r="AL266" s="207"/>
      <c r="AM266" s="207"/>
      <c r="AN266" s="207"/>
      <c r="AO266" s="207"/>
    </row>
    <row r="267" spans="1:41" ht="14.25" hidden="1" customHeight="1">
      <c r="A267" s="207"/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  <c r="W267" s="207"/>
      <c r="X267" s="207"/>
      <c r="Y267" s="207"/>
      <c r="Z267" s="207"/>
      <c r="AA267" s="207"/>
      <c r="AB267" s="207"/>
      <c r="AC267" s="207"/>
      <c r="AD267" s="207"/>
      <c r="AE267" s="207"/>
      <c r="AF267" s="207"/>
      <c r="AG267" s="207"/>
      <c r="AH267" s="207"/>
      <c r="AI267" s="207"/>
      <c r="AJ267" s="207"/>
      <c r="AK267" s="207"/>
      <c r="AL267" s="207"/>
      <c r="AM267" s="207"/>
      <c r="AN267" s="207"/>
      <c r="AO267" s="207"/>
    </row>
    <row r="268" spans="1:41" ht="14.25" hidden="1" customHeight="1">
      <c r="A268" s="207"/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  <c r="W268" s="207"/>
      <c r="X268" s="207"/>
      <c r="Y268" s="207"/>
      <c r="Z268" s="207"/>
      <c r="AA268" s="207"/>
      <c r="AB268" s="207"/>
      <c r="AC268" s="207"/>
      <c r="AD268" s="207"/>
      <c r="AE268" s="207"/>
      <c r="AF268" s="207"/>
      <c r="AG268" s="207"/>
      <c r="AH268" s="207"/>
      <c r="AI268" s="207"/>
      <c r="AJ268" s="207"/>
      <c r="AK268" s="207"/>
      <c r="AL268" s="207"/>
      <c r="AM268" s="207"/>
      <c r="AN268" s="207"/>
      <c r="AO268" s="207"/>
    </row>
    <row r="269" spans="1:41" ht="14.25" hidden="1" customHeight="1">
      <c r="A269" s="207"/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  <c r="W269" s="207"/>
      <c r="X269" s="207"/>
      <c r="Y269" s="207"/>
      <c r="Z269" s="207"/>
      <c r="AA269" s="207"/>
      <c r="AB269" s="207"/>
      <c r="AC269" s="207"/>
      <c r="AD269" s="207"/>
      <c r="AE269" s="207"/>
      <c r="AF269" s="207"/>
      <c r="AG269" s="207"/>
      <c r="AH269" s="207"/>
      <c r="AI269" s="207"/>
      <c r="AJ269" s="207"/>
      <c r="AK269" s="207"/>
      <c r="AL269" s="207"/>
      <c r="AM269" s="207"/>
      <c r="AN269" s="207"/>
      <c r="AO269" s="207"/>
    </row>
    <row r="270" spans="1:41" ht="14.25" hidden="1" customHeight="1">
      <c r="A270" s="207"/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/>
      <c r="AH270" s="207"/>
      <c r="AI270" s="207"/>
      <c r="AJ270" s="207"/>
      <c r="AK270" s="207"/>
      <c r="AL270" s="207"/>
      <c r="AM270" s="207"/>
      <c r="AN270" s="207"/>
      <c r="AO270" s="207"/>
    </row>
    <row r="271" spans="1:41" ht="14.25" hidden="1" customHeight="1">
      <c r="A271" s="207"/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</row>
    <row r="272" spans="1:41" ht="14.25" hidden="1" customHeight="1">
      <c r="A272" s="207"/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</row>
    <row r="273" spans="1:41" ht="14.25" hidden="1" customHeight="1">
      <c r="A273" s="207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</row>
    <row r="274" spans="1:41" ht="14.25" hidden="1" customHeight="1">
      <c r="A274" s="207"/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</row>
    <row r="275" spans="1:41" ht="14.25" hidden="1" customHeight="1">
      <c r="A275" s="207"/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</row>
    <row r="276" spans="1:41" ht="14.25" hidden="1" customHeight="1">
      <c r="A276" s="207"/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</row>
    <row r="277" spans="1:41" ht="14.25" hidden="1" customHeight="1">
      <c r="A277" s="207"/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</row>
    <row r="278" spans="1:41" ht="14.25" hidden="1" customHeight="1">
      <c r="A278" s="207"/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</row>
    <row r="279" spans="1:41" ht="14.25" hidden="1" customHeight="1">
      <c r="A279" s="207"/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7"/>
      <c r="AM279" s="207"/>
      <c r="AN279" s="207"/>
      <c r="AO279" s="207"/>
    </row>
    <row r="280" spans="1:41" ht="14.25" hidden="1" customHeight="1">
      <c r="A280" s="207"/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</row>
    <row r="281" spans="1:41" ht="14.25" hidden="1" customHeight="1">
      <c r="A281" s="207"/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</row>
    <row r="282" spans="1:41" ht="14.25" hidden="1" customHeight="1">
      <c r="A282" s="207"/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</row>
    <row r="283" spans="1:41" ht="14.25" hidden="1" customHeight="1">
      <c r="A283" s="207"/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</row>
    <row r="284" spans="1:41" ht="14.25" hidden="1" customHeight="1">
      <c r="A284" s="207"/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</row>
    <row r="285" spans="1:41" ht="14.25" hidden="1" customHeight="1">
      <c r="A285" s="207"/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207"/>
      <c r="AJ285" s="207"/>
      <c r="AK285" s="207"/>
      <c r="AL285" s="207"/>
      <c r="AM285" s="207"/>
      <c r="AN285" s="207"/>
      <c r="AO285" s="207"/>
    </row>
    <row r="286" spans="1:41" ht="14.25" hidden="1" customHeight="1">
      <c r="A286" s="207"/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</row>
    <row r="287" spans="1:41" ht="14.25" hidden="1" customHeight="1">
      <c r="A287" s="207"/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207"/>
      <c r="AJ287" s="207"/>
      <c r="AK287" s="207"/>
      <c r="AL287" s="207"/>
      <c r="AM287" s="207"/>
      <c r="AN287" s="207"/>
      <c r="AO287" s="207"/>
    </row>
    <row r="288" spans="1:41" ht="14.25" hidden="1" customHeight="1">
      <c r="A288" s="207"/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207"/>
      <c r="AF288" s="207"/>
      <c r="AG288" s="207"/>
      <c r="AH288" s="207"/>
      <c r="AI288" s="207"/>
      <c r="AJ288" s="207"/>
      <c r="AK288" s="207"/>
      <c r="AL288" s="207"/>
      <c r="AM288" s="207"/>
      <c r="AN288" s="207"/>
      <c r="AO288" s="207"/>
    </row>
    <row r="289" spans="1:41" ht="14.25" hidden="1" customHeight="1">
      <c r="A289" s="207"/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</row>
    <row r="290" spans="1:41" ht="14.25" hidden="1" customHeight="1">
      <c r="A290" s="207"/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</row>
    <row r="291" spans="1:41" ht="14.25" hidden="1" customHeight="1">
      <c r="A291" s="207"/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</row>
    <row r="292" spans="1:41" ht="14.25" hidden="1" customHeight="1">
      <c r="A292" s="207"/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  <c r="W292" s="20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</row>
    <row r="293" spans="1:41" ht="14.25" hidden="1" customHeight="1">
      <c r="A293" s="207"/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</row>
    <row r="294" spans="1:41" ht="14.25" hidden="1" customHeight="1">
      <c r="A294" s="207"/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</row>
    <row r="295" spans="1:41" ht="14.25" hidden="1" customHeight="1">
      <c r="A295" s="207"/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</row>
    <row r="296" spans="1:41" ht="14.25" hidden="1" customHeight="1">
      <c r="A296" s="207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</row>
    <row r="297" spans="1:41" ht="14.25" hidden="1" customHeight="1">
      <c r="A297" s="207"/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</row>
    <row r="298" spans="1:41" ht="14.25" hidden="1" customHeight="1">
      <c r="A298" s="207"/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</row>
    <row r="299" spans="1:41" ht="14.25" hidden="1" customHeight="1">
      <c r="A299" s="207"/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</row>
    <row r="300" spans="1:41" ht="14.25" hidden="1" customHeight="1">
      <c r="A300" s="207"/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</row>
    <row r="301" spans="1:41" ht="14.25" hidden="1" customHeight="1">
      <c r="A301" s="207"/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</row>
    <row r="302" spans="1:41" ht="14.25" hidden="1" customHeight="1">
      <c r="A302" s="207"/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</row>
    <row r="303" spans="1:41" ht="14.25" hidden="1" customHeight="1">
      <c r="A303" s="207"/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</row>
    <row r="304" spans="1:41" ht="14.25" hidden="1" customHeight="1">
      <c r="A304" s="207"/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</row>
    <row r="305" spans="1:41" ht="14.25" hidden="1" customHeight="1">
      <c r="A305" s="207"/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7"/>
      <c r="W305" s="207"/>
      <c r="X305" s="207"/>
      <c r="Y305" s="207"/>
      <c r="Z305" s="207"/>
      <c r="AA305" s="207"/>
      <c r="AB305" s="207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</row>
    <row r="306" spans="1:41" ht="14.25" hidden="1" customHeight="1">
      <c r="A306" s="207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07"/>
      <c r="W306" s="207"/>
      <c r="X306" s="207"/>
      <c r="Y306" s="207"/>
      <c r="Z306" s="207"/>
      <c r="AA306" s="207"/>
      <c r="AB306" s="207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</row>
    <row r="307" spans="1:41" ht="14.25" hidden="1" customHeight="1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</row>
    <row r="308" spans="1:41" ht="14.25" hidden="1" customHeight="1">
      <c r="A308" s="207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  <c r="W308" s="207"/>
      <c r="X308" s="207"/>
      <c r="Y308" s="207"/>
      <c r="Z308" s="207"/>
      <c r="AA308" s="207"/>
      <c r="AB308" s="207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</row>
    <row r="309" spans="1:41" ht="14.25" hidden="1" customHeight="1">
      <c r="A309" s="207"/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  <c r="W309" s="207"/>
      <c r="X309" s="207"/>
      <c r="Y309" s="207"/>
      <c r="Z309" s="207"/>
      <c r="AA309" s="207"/>
      <c r="AB309" s="207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</row>
    <row r="310" spans="1:41" ht="14.25" hidden="1" customHeight="1">
      <c r="A310" s="207"/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</row>
    <row r="311" spans="1:41" ht="14.25" hidden="1" customHeight="1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7"/>
      <c r="AB311" s="207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</row>
    <row r="312" spans="1:41" ht="14.25" hidden="1" customHeight="1">
      <c r="A312" s="207"/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</row>
    <row r="313" spans="1:41" ht="14.25" hidden="1" customHeight="1">
      <c r="A313" s="207"/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</row>
    <row r="314" spans="1:41" ht="14.25" hidden="1" customHeight="1">
      <c r="A314" s="207"/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</row>
    <row r="315" spans="1:41" ht="14.25" hidden="1" customHeight="1">
      <c r="A315" s="207"/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</row>
    <row r="316" spans="1:41" ht="14.25" hidden="1" customHeight="1">
      <c r="A316" s="207"/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</row>
    <row r="317" spans="1:41" ht="14.25" hidden="1" customHeight="1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</row>
    <row r="318" spans="1:41" ht="14.25" hidden="1" customHeight="1">
      <c r="A318" s="207"/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</row>
    <row r="319" spans="1:41" ht="14.25" hidden="1" customHeight="1">
      <c r="A319" s="207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/>
      <c r="AA319" s="207"/>
      <c r="AB319" s="207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</row>
    <row r="320" spans="1:41" ht="14.25" hidden="1" customHeight="1">
      <c r="A320" s="207"/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</row>
    <row r="321" spans="1:41" ht="14.25" hidden="1" customHeight="1">
      <c r="A321" s="207"/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</row>
    <row r="322" spans="1:41" ht="14.25" hidden="1" customHeight="1">
      <c r="A322" s="207"/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/>
      <c r="AA322" s="207"/>
      <c r="AB322" s="207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</row>
    <row r="323" spans="1:41" ht="14.25" hidden="1" customHeight="1">
      <c r="A323" s="207"/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  <c r="AA323" s="207"/>
      <c r="AB323" s="207"/>
      <c r="AC323" s="207"/>
      <c r="AD323" s="207"/>
      <c r="AE323" s="207"/>
      <c r="AF323" s="207"/>
      <c r="AG323" s="207"/>
      <c r="AH323" s="207"/>
      <c r="AI323" s="207"/>
      <c r="AJ323" s="207"/>
      <c r="AK323" s="207"/>
      <c r="AL323" s="207"/>
      <c r="AM323" s="207"/>
      <c r="AN323" s="207"/>
      <c r="AO323" s="207"/>
    </row>
    <row r="324" spans="1:41" ht="14.25" hidden="1" customHeight="1">
      <c r="A324" s="207"/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</row>
    <row r="325" spans="1:41" ht="14.25" hidden="1" customHeight="1">
      <c r="A325" s="207"/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</row>
    <row r="326" spans="1:41" ht="14.25" hidden="1" customHeight="1">
      <c r="A326" s="207"/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</row>
    <row r="327" spans="1:41" ht="14.25" hidden="1" customHeight="1">
      <c r="A327" s="207"/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07"/>
      <c r="W327" s="20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</row>
    <row r="328" spans="1:41" ht="14.25" hidden="1" customHeight="1">
      <c r="A328" s="207"/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</row>
    <row r="329" spans="1:41" ht="14.25" hidden="1" customHeight="1">
      <c r="A329" s="207"/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</row>
    <row r="330" spans="1:41" ht="14.25" hidden="1" customHeight="1">
      <c r="A330" s="207"/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</row>
    <row r="331" spans="1:41" ht="14.25" hidden="1" customHeight="1">
      <c r="A331" s="207"/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/>
      <c r="AH331" s="207"/>
      <c r="AI331" s="207"/>
      <c r="AJ331" s="207"/>
      <c r="AK331" s="207"/>
      <c r="AL331" s="207"/>
      <c r="AM331" s="207"/>
      <c r="AN331" s="207"/>
      <c r="AO331" s="207"/>
    </row>
    <row r="332" spans="1:41" ht="14.25" hidden="1" customHeight="1">
      <c r="A332" s="207"/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</row>
    <row r="333" spans="1:41" ht="14.25" hidden="1" customHeight="1">
      <c r="A333" s="207"/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</row>
    <row r="334" spans="1:41" ht="14.25" hidden="1" customHeight="1">
      <c r="A334" s="207"/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/>
      <c r="AD334" s="207"/>
      <c r="AE334" s="207"/>
      <c r="AF334" s="207"/>
      <c r="AG334" s="207"/>
      <c r="AH334" s="207"/>
      <c r="AI334" s="207"/>
      <c r="AJ334" s="207"/>
      <c r="AK334" s="207"/>
      <c r="AL334" s="207"/>
      <c r="AM334" s="207"/>
      <c r="AN334" s="207"/>
      <c r="AO334" s="207"/>
    </row>
    <row r="335" spans="1:41" ht="14.25" hidden="1" customHeight="1">
      <c r="A335" s="207"/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  <c r="W335" s="207"/>
      <c r="X335" s="207"/>
      <c r="Y335" s="207"/>
      <c r="Z335" s="207"/>
      <c r="AA335" s="207"/>
      <c r="AB335" s="207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</row>
    <row r="336" spans="1:41" ht="14.25" hidden="1" customHeight="1">
      <c r="A336" s="207"/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07"/>
      <c r="W336" s="207"/>
      <c r="X336" s="207"/>
      <c r="Y336" s="207"/>
      <c r="Z336" s="207"/>
      <c r="AA336" s="207"/>
      <c r="AB336" s="207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</row>
    <row r="337" spans="1:41" ht="14.25" hidden="1" customHeight="1">
      <c r="A337" s="207"/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  <c r="W337" s="207"/>
      <c r="X337" s="207"/>
      <c r="Y337" s="207"/>
      <c r="Z337" s="207"/>
      <c r="AA337" s="207"/>
      <c r="AB337" s="207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</row>
    <row r="338" spans="1:41" ht="14.25" hidden="1" customHeight="1">
      <c r="A338" s="207"/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07"/>
      <c r="W338" s="207"/>
      <c r="X338" s="207"/>
      <c r="Y338" s="207"/>
      <c r="Z338" s="207"/>
      <c r="AA338" s="207"/>
      <c r="AB338" s="207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</row>
    <row r="339" spans="1:41" ht="14.25" hidden="1" customHeight="1">
      <c r="A339" s="207"/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  <c r="W339" s="207"/>
      <c r="X339" s="207"/>
      <c r="Y339" s="207"/>
      <c r="Z339" s="207"/>
      <c r="AA339" s="207"/>
      <c r="AB339" s="207"/>
      <c r="AC339" s="207"/>
      <c r="AD339" s="207"/>
      <c r="AE339" s="207"/>
      <c r="AF339" s="207"/>
      <c r="AG339" s="207"/>
      <c r="AH339" s="207"/>
      <c r="AI339" s="207"/>
      <c r="AJ339" s="207"/>
      <c r="AK339" s="207"/>
      <c r="AL339" s="207"/>
      <c r="AM339" s="207"/>
      <c r="AN339" s="207"/>
      <c r="AO339" s="207"/>
    </row>
    <row r="340" spans="1:41" ht="14.25" hidden="1" customHeight="1">
      <c r="A340" s="207"/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07"/>
      <c r="W340" s="207"/>
      <c r="X340" s="207"/>
      <c r="Y340" s="207"/>
      <c r="Z340" s="207"/>
      <c r="AA340" s="207"/>
      <c r="AB340" s="207"/>
      <c r="AC340" s="207"/>
      <c r="AD340" s="207"/>
      <c r="AE340" s="207"/>
      <c r="AF340" s="207"/>
      <c r="AG340" s="207"/>
      <c r="AH340" s="207"/>
      <c r="AI340" s="207"/>
      <c r="AJ340" s="207"/>
      <c r="AK340" s="207"/>
      <c r="AL340" s="207"/>
      <c r="AM340" s="207"/>
      <c r="AN340" s="207"/>
      <c r="AO340" s="207"/>
    </row>
    <row r="341" spans="1:41" ht="14.25" hidden="1" customHeight="1">
      <c r="A341" s="207"/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  <c r="W341" s="207"/>
      <c r="X341" s="207"/>
      <c r="Y341" s="207"/>
      <c r="Z341" s="207"/>
      <c r="AA341" s="207"/>
      <c r="AB341" s="207"/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</row>
    <row r="342" spans="1:41" ht="14.25" hidden="1" customHeight="1">
      <c r="A342" s="207"/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</row>
    <row r="343" spans="1:41" ht="14.25" hidden="1" customHeight="1">
      <c r="A343" s="207"/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  <c r="W343" s="207"/>
      <c r="X343" s="207"/>
      <c r="Y343" s="207"/>
      <c r="Z343" s="207"/>
      <c r="AA343" s="207"/>
      <c r="AB343" s="207"/>
      <c r="AC343" s="207"/>
      <c r="AD343" s="207"/>
      <c r="AE343" s="207"/>
      <c r="AF343" s="207"/>
      <c r="AG343" s="207"/>
      <c r="AH343" s="207"/>
      <c r="AI343" s="207"/>
      <c r="AJ343" s="207"/>
      <c r="AK343" s="207"/>
      <c r="AL343" s="207"/>
      <c r="AM343" s="207"/>
      <c r="AN343" s="207"/>
      <c r="AO343" s="207"/>
    </row>
    <row r="344" spans="1:41" ht="14.25" hidden="1" customHeight="1">
      <c r="A344" s="207"/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</row>
    <row r="345" spans="1:41" ht="14.25" hidden="1" customHeight="1">
      <c r="A345" s="207"/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  <c r="W345" s="207"/>
      <c r="X345" s="207"/>
      <c r="Y345" s="207"/>
      <c r="Z345" s="207"/>
      <c r="AA345" s="207"/>
      <c r="AB345" s="207"/>
      <c r="AC345" s="207"/>
      <c r="AD345" s="207"/>
      <c r="AE345" s="207"/>
      <c r="AF345" s="207"/>
      <c r="AG345" s="207"/>
      <c r="AH345" s="207"/>
      <c r="AI345" s="207"/>
      <c r="AJ345" s="207"/>
      <c r="AK345" s="207"/>
      <c r="AL345" s="207"/>
      <c r="AM345" s="207"/>
      <c r="AN345" s="207"/>
      <c r="AO345" s="207"/>
    </row>
    <row r="346" spans="1:41" ht="14.25" hidden="1" customHeight="1">
      <c r="A346" s="207"/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</row>
    <row r="347" spans="1:41" ht="14.25" hidden="1" customHeight="1">
      <c r="A347" s="207"/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  <c r="V347" s="207"/>
      <c r="W347" s="207"/>
      <c r="X347" s="207"/>
      <c r="Y347" s="207"/>
      <c r="Z347" s="207"/>
      <c r="AA347" s="207"/>
      <c r="AB347" s="207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</row>
    <row r="348" spans="1:41" ht="14.25" hidden="1" customHeight="1">
      <c r="A348" s="207"/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</row>
    <row r="349" spans="1:41" ht="14.25" hidden="1" customHeight="1">
      <c r="A349" s="207"/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  <c r="W349" s="207"/>
      <c r="X349" s="207"/>
      <c r="Y349" s="207"/>
      <c r="Z349" s="207"/>
      <c r="AA349" s="207"/>
      <c r="AB349" s="207"/>
      <c r="AC349" s="207"/>
      <c r="AD349" s="207"/>
      <c r="AE349" s="207"/>
      <c r="AF349" s="207"/>
      <c r="AG349" s="207"/>
      <c r="AH349" s="207"/>
      <c r="AI349" s="207"/>
      <c r="AJ349" s="207"/>
      <c r="AK349" s="207"/>
      <c r="AL349" s="207"/>
      <c r="AM349" s="207"/>
      <c r="AN349" s="207"/>
      <c r="AO349" s="207"/>
    </row>
    <row r="350" spans="1:41" ht="14.25" hidden="1" customHeight="1">
      <c r="A350" s="207"/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</row>
    <row r="351" spans="1:41" ht="14.25" hidden="1" customHeight="1">
      <c r="A351" s="207"/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  <c r="W351" s="207"/>
      <c r="X351" s="207"/>
      <c r="Y351" s="207"/>
      <c r="Z351" s="207"/>
      <c r="AA351" s="207"/>
      <c r="AB351" s="207"/>
      <c r="AC351" s="207"/>
      <c r="AD351" s="207"/>
      <c r="AE351" s="207"/>
      <c r="AF351" s="207"/>
      <c r="AG351" s="207"/>
      <c r="AH351" s="207"/>
      <c r="AI351" s="207"/>
      <c r="AJ351" s="207"/>
      <c r="AK351" s="207"/>
      <c r="AL351" s="207"/>
      <c r="AM351" s="207"/>
      <c r="AN351" s="207"/>
      <c r="AO351" s="207"/>
    </row>
    <row r="352" spans="1:41" ht="14.25" hidden="1" customHeight="1">
      <c r="A352" s="207"/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</row>
    <row r="353" spans="1:41" ht="14.25" hidden="1" customHeight="1">
      <c r="A353" s="207"/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  <c r="W353" s="207"/>
      <c r="X353" s="207"/>
      <c r="Y353" s="207"/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07"/>
      <c r="AK353" s="207"/>
      <c r="AL353" s="207"/>
      <c r="AM353" s="207"/>
      <c r="AN353" s="207"/>
      <c r="AO353" s="207"/>
    </row>
    <row r="354" spans="1:41" ht="14.25" hidden="1" customHeight="1">
      <c r="A354" s="207"/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  <c r="V354" s="207"/>
      <c r="W354" s="207"/>
      <c r="X354" s="207"/>
      <c r="Y354" s="207"/>
      <c r="Z354" s="207"/>
      <c r="AA354" s="207"/>
      <c r="AB354" s="207"/>
      <c r="AC354" s="207"/>
      <c r="AD354" s="207"/>
      <c r="AE354" s="207"/>
      <c r="AF354" s="207"/>
      <c r="AG354" s="207"/>
      <c r="AH354" s="207"/>
      <c r="AI354" s="207"/>
      <c r="AJ354" s="207"/>
      <c r="AK354" s="207"/>
      <c r="AL354" s="207"/>
      <c r="AM354" s="207"/>
      <c r="AN354" s="207"/>
      <c r="AO354" s="207"/>
    </row>
    <row r="355" spans="1:41" ht="14.25" hidden="1" customHeight="1">
      <c r="A355" s="207"/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</row>
    <row r="356" spans="1:41" ht="14.25" hidden="1" customHeight="1">
      <c r="A356" s="207"/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207"/>
      <c r="Y356" s="207"/>
      <c r="Z356" s="207"/>
      <c r="AA356" s="207"/>
      <c r="AB356" s="207"/>
      <c r="AC356" s="207"/>
      <c r="AD356" s="207"/>
      <c r="AE356" s="207"/>
      <c r="AF356" s="207"/>
      <c r="AG356" s="207"/>
      <c r="AH356" s="207"/>
      <c r="AI356" s="207"/>
      <c r="AJ356" s="207"/>
      <c r="AK356" s="207"/>
      <c r="AL356" s="207"/>
      <c r="AM356" s="207"/>
      <c r="AN356" s="207"/>
      <c r="AO356" s="207"/>
    </row>
    <row r="357" spans="1:41" ht="14.25" hidden="1" customHeight="1">
      <c r="A357" s="207"/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</row>
    <row r="358" spans="1:41" ht="14.25" hidden="1" customHeight="1">
      <c r="A358" s="207"/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207"/>
      <c r="AG358" s="207"/>
      <c r="AH358" s="207"/>
      <c r="AI358" s="207"/>
      <c r="AJ358" s="207"/>
      <c r="AK358" s="207"/>
      <c r="AL358" s="207"/>
      <c r="AM358" s="207"/>
      <c r="AN358" s="207"/>
      <c r="AO358" s="207"/>
    </row>
    <row r="359" spans="1:41" ht="14.25" hidden="1" customHeight="1">
      <c r="A359" s="207"/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</row>
    <row r="360" spans="1:41" ht="14.25" hidden="1" customHeight="1">
      <c r="A360" s="207"/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</row>
    <row r="361" spans="1:41" ht="14.25" hidden="1" customHeight="1">
      <c r="A361" s="207"/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207"/>
      <c r="Y361" s="207"/>
      <c r="Z361" s="207"/>
      <c r="AA361" s="207"/>
      <c r="AB361" s="207"/>
      <c r="AC361" s="207"/>
      <c r="AD361" s="207"/>
      <c r="AE361" s="207"/>
      <c r="AF361" s="207"/>
      <c r="AG361" s="207"/>
      <c r="AH361" s="207"/>
      <c r="AI361" s="207"/>
      <c r="AJ361" s="207"/>
      <c r="AK361" s="207"/>
      <c r="AL361" s="207"/>
      <c r="AM361" s="207"/>
      <c r="AN361" s="207"/>
      <c r="AO361" s="207"/>
    </row>
    <row r="362" spans="1:41" ht="14.25" hidden="1" customHeight="1">
      <c r="A362" s="207"/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207"/>
      <c r="Y362" s="207"/>
      <c r="Z362" s="207"/>
      <c r="AA362" s="207"/>
      <c r="AB362" s="207"/>
      <c r="AC362" s="207"/>
      <c r="AD362" s="207"/>
      <c r="AE362" s="207"/>
      <c r="AF362" s="207"/>
      <c r="AG362" s="207"/>
      <c r="AH362" s="207"/>
      <c r="AI362" s="207"/>
      <c r="AJ362" s="207"/>
      <c r="AK362" s="207"/>
      <c r="AL362" s="207"/>
      <c r="AM362" s="207"/>
      <c r="AN362" s="207"/>
      <c r="AO362" s="207"/>
    </row>
    <row r="363" spans="1:41" ht="14.25" hidden="1" customHeight="1">
      <c r="A363" s="207"/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</row>
    <row r="364" spans="1:41" ht="14.25" hidden="1" customHeight="1">
      <c r="A364" s="207"/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207"/>
      <c r="Y364" s="207"/>
      <c r="Z364" s="207"/>
      <c r="AA364" s="207"/>
      <c r="AB364" s="207"/>
      <c r="AC364" s="207"/>
      <c r="AD364" s="207"/>
      <c r="AE364" s="207"/>
      <c r="AF364" s="207"/>
      <c r="AG364" s="207"/>
      <c r="AH364" s="207"/>
      <c r="AI364" s="207"/>
      <c r="AJ364" s="207"/>
      <c r="AK364" s="207"/>
      <c r="AL364" s="207"/>
      <c r="AM364" s="207"/>
      <c r="AN364" s="207"/>
      <c r="AO364" s="207"/>
    </row>
    <row r="365" spans="1:41" ht="14.25" hidden="1" customHeight="1">
      <c r="A365" s="207"/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  <c r="W365" s="207"/>
      <c r="X365" s="207"/>
      <c r="Y365" s="207"/>
      <c r="Z365" s="207"/>
      <c r="AA365" s="207"/>
      <c r="AB365" s="207"/>
      <c r="AC365" s="207"/>
      <c r="AD365" s="207"/>
      <c r="AE365" s="207"/>
      <c r="AF365" s="207"/>
      <c r="AG365" s="207"/>
      <c r="AH365" s="207"/>
      <c r="AI365" s="207"/>
      <c r="AJ365" s="207"/>
      <c r="AK365" s="207"/>
      <c r="AL365" s="207"/>
      <c r="AM365" s="207"/>
      <c r="AN365" s="207"/>
      <c r="AO365" s="207"/>
    </row>
    <row r="366" spans="1:41" ht="14.25" hidden="1" customHeight="1">
      <c r="A366" s="207"/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207"/>
      <c r="Y366" s="207"/>
      <c r="Z366" s="207"/>
      <c r="AA366" s="207"/>
      <c r="AB366" s="207"/>
      <c r="AC366" s="207"/>
      <c r="AD366" s="207"/>
      <c r="AE366" s="207"/>
      <c r="AF366" s="207"/>
      <c r="AG366" s="207"/>
      <c r="AH366" s="207"/>
      <c r="AI366" s="207"/>
      <c r="AJ366" s="207"/>
      <c r="AK366" s="207"/>
      <c r="AL366" s="207"/>
      <c r="AM366" s="207"/>
      <c r="AN366" s="207"/>
      <c r="AO366" s="207"/>
    </row>
    <row r="367" spans="1:41" ht="14.25" hidden="1" customHeight="1">
      <c r="A367" s="207"/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207"/>
      <c r="Y367" s="207"/>
      <c r="Z367" s="207"/>
      <c r="AA367" s="207"/>
      <c r="AB367" s="207"/>
      <c r="AC367" s="207"/>
      <c r="AD367" s="207"/>
      <c r="AE367" s="207"/>
      <c r="AF367" s="207"/>
      <c r="AG367" s="207"/>
      <c r="AH367" s="207"/>
      <c r="AI367" s="207"/>
      <c r="AJ367" s="207"/>
      <c r="AK367" s="207"/>
      <c r="AL367" s="207"/>
      <c r="AM367" s="207"/>
      <c r="AN367" s="207"/>
      <c r="AO367" s="207"/>
    </row>
    <row r="368" spans="1:41" ht="14.25" hidden="1" customHeight="1">
      <c r="A368" s="207"/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/>
      <c r="AH368" s="207"/>
      <c r="AI368" s="207"/>
      <c r="AJ368" s="207"/>
      <c r="AK368" s="207"/>
      <c r="AL368" s="207"/>
      <c r="AM368" s="207"/>
      <c r="AN368" s="207"/>
      <c r="AO368" s="207"/>
    </row>
    <row r="369" spans="1:41" ht="14.25" hidden="1" customHeight="1">
      <c r="A369" s="207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/>
      <c r="AH369" s="207"/>
      <c r="AI369" s="207"/>
      <c r="AJ369" s="207"/>
      <c r="AK369" s="207"/>
      <c r="AL369" s="207"/>
      <c r="AM369" s="207"/>
      <c r="AN369" s="207"/>
      <c r="AO369" s="207"/>
    </row>
    <row r="370" spans="1:41" ht="14.25" hidden="1" customHeight="1">
      <c r="A370" s="207"/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</row>
    <row r="371" spans="1:41" ht="14.25" hidden="1" customHeight="1">
      <c r="A371" s="207"/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H371" s="207"/>
      <c r="AI371" s="207"/>
      <c r="AJ371" s="207"/>
      <c r="AK371" s="207"/>
      <c r="AL371" s="207"/>
      <c r="AM371" s="207"/>
      <c r="AN371" s="207"/>
      <c r="AO371" s="207"/>
    </row>
    <row r="372" spans="1:41" ht="14.25" hidden="1" customHeight="1">
      <c r="A372" s="207"/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207"/>
      <c r="Y372" s="207"/>
      <c r="Z372" s="207"/>
      <c r="AA372" s="207"/>
      <c r="AB372" s="207"/>
      <c r="AC372" s="207"/>
      <c r="AD372" s="207"/>
      <c r="AE372" s="207"/>
      <c r="AF372" s="207"/>
      <c r="AG372" s="207"/>
      <c r="AH372" s="207"/>
      <c r="AI372" s="207"/>
      <c r="AJ372" s="207"/>
      <c r="AK372" s="207"/>
      <c r="AL372" s="207"/>
      <c r="AM372" s="207"/>
      <c r="AN372" s="207"/>
      <c r="AO372" s="207"/>
    </row>
    <row r="373" spans="1:41" ht="14.25" hidden="1" customHeight="1">
      <c r="A373" s="207"/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/>
      <c r="AH373" s="207"/>
      <c r="AI373" s="207"/>
      <c r="AJ373" s="207"/>
      <c r="AK373" s="207"/>
      <c r="AL373" s="207"/>
      <c r="AM373" s="207"/>
      <c r="AN373" s="207"/>
      <c r="AO373" s="207"/>
    </row>
    <row r="374" spans="1:41" ht="14.25" hidden="1" customHeight="1">
      <c r="A374" s="207"/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</row>
    <row r="375" spans="1:41" ht="14.25" hidden="1" customHeight="1">
      <c r="A375" s="207"/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/>
      <c r="AH375" s="207"/>
      <c r="AI375" s="207"/>
      <c r="AJ375" s="207"/>
      <c r="AK375" s="207"/>
      <c r="AL375" s="207"/>
      <c r="AM375" s="207"/>
      <c r="AN375" s="207"/>
      <c r="AO375" s="207"/>
    </row>
    <row r="376" spans="1:41" ht="14.25" hidden="1" customHeight="1">
      <c r="A376" s="207"/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  <c r="W376" s="207"/>
      <c r="X376" s="207"/>
      <c r="Y376" s="207"/>
      <c r="Z376" s="207"/>
      <c r="AA376" s="207"/>
      <c r="AB376" s="207"/>
      <c r="AC376" s="207"/>
      <c r="AD376" s="207"/>
      <c r="AE376" s="207"/>
      <c r="AF376" s="207"/>
      <c r="AG376" s="207"/>
      <c r="AH376" s="207"/>
      <c r="AI376" s="207"/>
      <c r="AJ376" s="207"/>
      <c r="AK376" s="207"/>
      <c r="AL376" s="207"/>
      <c r="AM376" s="207"/>
      <c r="AN376" s="207"/>
      <c r="AO376" s="207"/>
    </row>
    <row r="377" spans="1:41" ht="14.25" hidden="1" customHeight="1">
      <c r="A377" s="207"/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/>
      <c r="AH377" s="207"/>
      <c r="AI377" s="207"/>
      <c r="AJ377" s="207"/>
      <c r="AK377" s="207"/>
      <c r="AL377" s="207"/>
      <c r="AM377" s="207"/>
      <c r="AN377" s="207"/>
      <c r="AO377" s="207"/>
    </row>
    <row r="378" spans="1:41" ht="14.25" hidden="1" customHeight="1">
      <c r="A378" s="207"/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  <c r="W378" s="20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/>
      <c r="AH378" s="207"/>
      <c r="AI378" s="207"/>
      <c r="AJ378" s="207"/>
      <c r="AK378" s="207"/>
      <c r="AL378" s="207"/>
      <c r="AM378" s="207"/>
      <c r="AN378" s="207"/>
      <c r="AO378" s="207"/>
    </row>
    <row r="379" spans="1:41" ht="14.25" hidden="1" customHeight="1">
      <c r="A379" s="207"/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7"/>
      <c r="AF379" s="207"/>
      <c r="AG379" s="207"/>
      <c r="AH379" s="207"/>
      <c r="AI379" s="207"/>
      <c r="AJ379" s="207"/>
      <c r="AK379" s="207"/>
      <c r="AL379" s="207"/>
      <c r="AM379" s="207"/>
      <c r="AN379" s="207"/>
      <c r="AO379" s="207"/>
    </row>
    <row r="380" spans="1:41" ht="14.25" hidden="1" customHeight="1">
      <c r="A380" s="207"/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  <c r="V380" s="207"/>
      <c r="W380" s="207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/>
      <c r="AH380" s="207"/>
      <c r="AI380" s="207"/>
      <c r="AJ380" s="207"/>
      <c r="AK380" s="207"/>
      <c r="AL380" s="207"/>
      <c r="AM380" s="207"/>
      <c r="AN380" s="207"/>
      <c r="AO380" s="207"/>
    </row>
    <row r="381" spans="1:41" ht="14.25" hidden="1" customHeight="1">
      <c r="A381" s="207"/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207"/>
      <c r="W381" s="20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/>
      <c r="AH381" s="207"/>
      <c r="AI381" s="207"/>
      <c r="AJ381" s="207"/>
      <c r="AK381" s="207"/>
      <c r="AL381" s="207"/>
      <c r="AM381" s="207"/>
      <c r="AN381" s="207"/>
      <c r="AO381" s="207"/>
    </row>
    <row r="382" spans="1:41" ht="14.25" hidden="1" customHeight="1">
      <c r="A382" s="207"/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207"/>
      <c r="Y382" s="207"/>
      <c r="Z382" s="207"/>
      <c r="AA382" s="207"/>
      <c r="AB382" s="207"/>
      <c r="AC382" s="207"/>
      <c r="AD382" s="207"/>
      <c r="AE382" s="207"/>
      <c r="AF382" s="207"/>
      <c r="AG382" s="207"/>
      <c r="AH382" s="207"/>
      <c r="AI382" s="207"/>
      <c r="AJ382" s="207"/>
      <c r="AK382" s="207"/>
      <c r="AL382" s="207"/>
      <c r="AM382" s="207"/>
      <c r="AN382" s="207"/>
      <c r="AO382" s="207"/>
    </row>
    <row r="383" spans="1:41" ht="14.25" hidden="1" customHeight="1">
      <c r="A383" s="207"/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/>
      <c r="AH383" s="207"/>
      <c r="AI383" s="207"/>
      <c r="AJ383" s="207"/>
      <c r="AK383" s="207"/>
      <c r="AL383" s="207"/>
      <c r="AM383" s="207"/>
      <c r="AN383" s="207"/>
      <c r="AO383" s="207"/>
    </row>
    <row r="384" spans="1:41" ht="14.25" hidden="1" customHeight="1">
      <c r="A384" s="207"/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</row>
    <row r="385" spans="1:41" ht="14.25" hidden="1" customHeight="1">
      <c r="A385" s="207"/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  <c r="AI385" s="207"/>
      <c r="AJ385" s="207"/>
      <c r="AK385" s="207"/>
      <c r="AL385" s="207"/>
      <c r="AM385" s="207"/>
      <c r="AN385" s="207"/>
      <c r="AO385" s="207"/>
    </row>
    <row r="386" spans="1:41" ht="14.25" hidden="1" customHeight="1">
      <c r="A386" s="207"/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/>
      <c r="AH386" s="207"/>
      <c r="AI386" s="207"/>
      <c r="AJ386" s="207"/>
      <c r="AK386" s="207"/>
      <c r="AL386" s="207"/>
      <c r="AM386" s="207"/>
      <c r="AN386" s="207"/>
      <c r="AO386" s="207"/>
    </row>
    <row r="387" spans="1:41" ht="14.25" hidden="1" customHeight="1">
      <c r="A387" s="207"/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/>
      <c r="AH387" s="207"/>
      <c r="AI387" s="207"/>
      <c r="AJ387" s="207"/>
      <c r="AK387" s="207"/>
      <c r="AL387" s="207"/>
      <c r="AM387" s="207"/>
      <c r="AN387" s="207"/>
      <c r="AO387" s="207"/>
    </row>
    <row r="388" spans="1:41" ht="14.25" hidden="1" customHeight="1">
      <c r="A388" s="207"/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07"/>
      <c r="AK388" s="207"/>
      <c r="AL388" s="207"/>
      <c r="AM388" s="207"/>
      <c r="AN388" s="207"/>
      <c r="AO388" s="207"/>
    </row>
    <row r="389" spans="1:41" ht="14.25" hidden="1" customHeight="1">
      <c r="A389" s="207"/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207"/>
      <c r="W389" s="207"/>
      <c r="X389" s="207"/>
      <c r="Y389" s="207"/>
      <c r="Z389" s="207"/>
      <c r="AA389" s="207"/>
      <c r="AB389" s="207"/>
      <c r="AC389" s="207"/>
      <c r="AD389" s="207"/>
      <c r="AE389" s="207"/>
      <c r="AF389" s="207"/>
      <c r="AG389" s="207"/>
      <c r="AH389" s="207"/>
      <c r="AI389" s="207"/>
      <c r="AJ389" s="207"/>
      <c r="AK389" s="207"/>
      <c r="AL389" s="207"/>
      <c r="AM389" s="207"/>
      <c r="AN389" s="207"/>
      <c r="AO389" s="207"/>
    </row>
    <row r="390" spans="1:41" ht="14.25" hidden="1" customHeight="1">
      <c r="A390" s="207"/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/>
      <c r="AH390" s="207"/>
      <c r="AI390" s="207"/>
      <c r="AJ390" s="207"/>
      <c r="AK390" s="207"/>
      <c r="AL390" s="207"/>
      <c r="AM390" s="207"/>
      <c r="AN390" s="207"/>
      <c r="AO390" s="207"/>
    </row>
    <row r="391" spans="1:41" ht="14.25" hidden="1" customHeight="1">
      <c r="A391" s="207"/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  <c r="V391" s="207"/>
      <c r="W391" s="207"/>
      <c r="X391" s="207"/>
      <c r="Y391" s="207"/>
      <c r="Z391" s="207"/>
      <c r="AA391" s="207"/>
      <c r="AB391" s="207"/>
      <c r="AC391" s="207"/>
      <c r="AD391" s="207"/>
      <c r="AE391" s="207"/>
      <c r="AF391" s="207"/>
      <c r="AG391" s="207"/>
      <c r="AH391" s="207"/>
      <c r="AI391" s="207"/>
      <c r="AJ391" s="207"/>
      <c r="AK391" s="207"/>
      <c r="AL391" s="207"/>
      <c r="AM391" s="207"/>
      <c r="AN391" s="207"/>
      <c r="AO391" s="207"/>
    </row>
    <row r="392" spans="1:41" ht="14.25" hidden="1" customHeight="1">
      <c r="A392" s="207"/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  <c r="W392" s="207"/>
      <c r="X392" s="207"/>
      <c r="Y392" s="207"/>
      <c r="Z392" s="207"/>
      <c r="AA392" s="207"/>
      <c r="AB392" s="207"/>
      <c r="AC392" s="207"/>
      <c r="AD392" s="207"/>
      <c r="AE392" s="207"/>
      <c r="AF392" s="207"/>
      <c r="AG392" s="207"/>
      <c r="AH392" s="207"/>
      <c r="AI392" s="207"/>
      <c r="AJ392" s="207"/>
      <c r="AK392" s="207"/>
      <c r="AL392" s="207"/>
      <c r="AM392" s="207"/>
      <c r="AN392" s="207"/>
      <c r="AO392" s="207"/>
    </row>
    <row r="393" spans="1:41" ht="14.25" hidden="1" customHeight="1">
      <c r="A393" s="207"/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207"/>
      <c r="AA393" s="207"/>
      <c r="AB393" s="207"/>
      <c r="AC393" s="207"/>
      <c r="AD393" s="207"/>
      <c r="AE393" s="207"/>
      <c r="AF393" s="207"/>
      <c r="AG393" s="207"/>
      <c r="AH393" s="207"/>
      <c r="AI393" s="207"/>
      <c r="AJ393" s="207"/>
      <c r="AK393" s="207"/>
      <c r="AL393" s="207"/>
      <c r="AM393" s="207"/>
      <c r="AN393" s="207"/>
      <c r="AO393" s="207"/>
    </row>
    <row r="394" spans="1:41" ht="14.25" hidden="1" customHeight="1">
      <c r="A394" s="207"/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207"/>
      <c r="W394" s="207"/>
      <c r="X394" s="207"/>
      <c r="Y394" s="207"/>
      <c r="Z394" s="207"/>
      <c r="AA394" s="207"/>
      <c r="AB394" s="207"/>
      <c r="AC394" s="207"/>
      <c r="AD394" s="207"/>
      <c r="AE394" s="207"/>
      <c r="AF394" s="207"/>
      <c r="AG394" s="207"/>
      <c r="AH394" s="207"/>
      <c r="AI394" s="207"/>
      <c r="AJ394" s="207"/>
      <c r="AK394" s="207"/>
      <c r="AL394" s="207"/>
      <c r="AM394" s="207"/>
      <c r="AN394" s="207"/>
      <c r="AO394" s="207"/>
    </row>
    <row r="395" spans="1:41" ht="14.25" hidden="1" customHeight="1">
      <c r="A395" s="207"/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  <c r="V395" s="207"/>
      <c r="W395" s="207"/>
      <c r="X395" s="207"/>
      <c r="Y395" s="207"/>
      <c r="Z395" s="207"/>
      <c r="AA395" s="207"/>
      <c r="AB395" s="207"/>
      <c r="AC395" s="207"/>
      <c r="AD395" s="207"/>
      <c r="AE395" s="207"/>
      <c r="AF395" s="207"/>
      <c r="AG395" s="207"/>
      <c r="AH395" s="207"/>
      <c r="AI395" s="207"/>
      <c r="AJ395" s="207"/>
      <c r="AK395" s="207"/>
      <c r="AL395" s="207"/>
      <c r="AM395" s="207"/>
      <c r="AN395" s="207"/>
      <c r="AO395" s="207"/>
    </row>
    <row r="396" spans="1:41" ht="14.25" hidden="1" customHeight="1">
      <c r="A396" s="207"/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207"/>
      <c r="W396" s="207"/>
      <c r="X396" s="207"/>
      <c r="Y396" s="207"/>
      <c r="Z396" s="207"/>
      <c r="AA396" s="207"/>
      <c r="AB396" s="207"/>
      <c r="AC396" s="207"/>
      <c r="AD396" s="207"/>
      <c r="AE396" s="207"/>
      <c r="AF396" s="207"/>
      <c r="AG396" s="207"/>
      <c r="AH396" s="207"/>
      <c r="AI396" s="207"/>
      <c r="AJ396" s="207"/>
      <c r="AK396" s="207"/>
      <c r="AL396" s="207"/>
      <c r="AM396" s="207"/>
      <c r="AN396" s="207"/>
      <c r="AO396" s="207"/>
    </row>
    <row r="397" spans="1:41" ht="14.25" hidden="1" customHeight="1">
      <c r="A397" s="207"/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07"/>
      <c r="AK397" s="207"/>
      <c r="AL397" s="207"/>
      <c r="AM397" s="207"/>
      <c r="AN397" s="207"/>
      <c r="AO397" s="207"/>
    </row>
    <row r="398" spans="1:41" ht="14.25" hidden="1" customHeight="1">
      <c r="A398" s="207"/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07"/>
      <c r="W398" s="207"/>
      <c r="X398" s="207"/>
      <c r="Y398" s="207"/>
      <c r="Z398" s="207"/>
      <c r="AA398" s="207"/>
      <c r="AB398" s="207"/>
      <c r="AC398" s="207"/>
      <c r="AD398" s="207"/>
      <c r="AE398" s="207"/>
      <c r="AF398" s="207"/>
      <c r="AG398" s="207"/>
      <c r="AH398" s="207"/>
      <c r="AI398" s="207"/>
      <c r="AJ398" s="207"/>
      <c r="AK398" s="207"/>
      <c r="AL398" s="207"/>
      <c r="AM398" s="207"/>
      <c r="AN398" s="207"/>
      <c r="AO398" s="207"/>
    </row>
    <row r="399" spans="1:41" ht="14.25" hidden="1" customHeight="1">
      <c r="A399" s="207"/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207"/>
      <c r="W399" s="207"/>
      <c r="X399" s="207"/>
      <c r="Y399" s="207"/>
      <c r="Z399" s="207"/>
      <c r="AA399" s="207"/>
      <c r="AB399" s="207"/>
      <c r="AC399" s="207"/>
      <c r="AD399" s="207"/>
      <c r="AE399" s="207"/>
      <c r="AF399" s="207"/>
      <c r="AG399" s="207"/>
      <c r="AH399" s="207"/>
      <c r="AI399" s="207"/>
      <c r="AJ399" s="207"/>
      <c r="AK399" s="207"/>
      <c r="AL399" s="207"/>
      <c r="AM399" s="207"/>
      <c r="AN399" s="207"/>
      <c r="AO399" s="207"/>
    </row>
    <row r="400" spans="1:41" ht="14.25" hidden="1" customHeight="1">
      <c r="A400" s="207"/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207"/>
      <c r="Y400" s="207"/>
      <c r="Z400" s="207"/>
      <c r="AA400" s="207"/>
      <c r="AB400" s="207"/>
      <c r="AC400" s="207"/>
      <c r="AD400" s="207"/>
      <c r="AE400" s="207"/>
      <c r="AF400" s="207"/>
      <c r="AG400" s="207"/>
      <c r="AH400" s="207"/>
      <c r="AI400" s="207"/>
      <c r="AJ400" s="207"/>
      <c r="AK400" s="207"/>
      <c r="AL400" s="207"/>
      <c r="AM400" s="207"/>
      <c r="AN400" s="207"/>
      <c r="AO400" s="207"/>
    </row>
    <row r="401" spans="1:41" ht="14.25" hidden="1" customHeight="1">
      <c r="A401" s="207"/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207"/>
      <c r="W401" s="207"/>
      <c r="X401" s="207"/>
      <c r="Y401" s="207"/>
      <c r="Z401" s="207"/>
      <c r="AA401" s="207"/>
      <c r="AB401" s="207"/>
      <c r="AC401" s="207"/>
      <c r="AD401" s="207"/>
      <c r="AE401" s="207"/>
      <c r="AF401" s="207"/>
      <c r="AG401" s="207"/>
      <c r="AH401" s="207"/>
      <c r="AI401" s="207"/>
      <c r="AJ401" s="207"/>
      <c r="AK401" s="207"/>
      <c r="AL401" s="207"/>
      <c r="AM401" s="207"/>
      <c r="AN401" s="207"/>
      <c r="AO401" s="207"/>
    </row>
    <row r="402" spans="1:41" ht="14.25" hidden="1" customHeight="1">
      <c r="A402" s="207"/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7"/>
      <c r="AM402" s="207"/>
      <c r="AN402" s="207"/>
      <c r="AO402" s="207"/>
    </row>
    <row r="403" spans="1:41" ht="14.25" hidden="1" customHeight="1">
      <c r="A403" s="207"/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/>
      <c r="AH403" s="207"/>
      <c r="AI403" s="207"/>
      <c r="AJ403" s="207"/>
      <c r="AK403" s="207"/>
      <c r="AL403" s="207"/>
      <c r="AM403" s="207"/>
      <c r="AN403" s="207"/>
      <c r="AO403" s="207"/>
    </row>
    <row r="404" spans="1:41" ht="14.25" hidden="1" customHeight="1">
      <c r="A404" s="207"/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/>
      <c r="AH404" s="207"/>
      <c r="AI404" s="207"/>
      <c r="AJ404" s="207"/>
      <c r="AK404" s="207"/>
      <c r="AL404" s="207"/>
      <c r="AM404" s="207"/>
      <c r="AN404" s="207"/>
      <c r="AO404" s="207"/>
    </row>
    <row r="405" spans="1:41" ht="14.25" hidden="1" customHeight="1">
      <c r="A405" s="207"/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207"/>
      <c r="W405" s="207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/>
      <c r="AH405" s="207"/>
      <c r="AI405" s="207"/>
      <c r="AJ405" s="207"/>
      <c r="AK405" s="207"/>
      <c r="AL405" s="207"/>
      <c r="AM405" s="207"/>
      <c r="AN405" s="207"/>
      <c r="AO405" s="207"/>
    </row>
    <row r="406" spans="1:41" ht="14.25" hidden="1" customHeight="1">
      <c r="A406" s="207"/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/>
      <c r="AH406" s="207"/>
      <c r="AI406" s="207"/>
      <c r="AJ406" s="207"/>
      <c r="AK406" s="207"/>
      <c r="AL406" s="207"/>
      <c r="AM406" s="207"/>
      <c r="AN406" s="207"/>
      <c r="AO406" s="207"/>
    </row>
    <row r="407" spans="1:41" ht="14.25" hidden="1" customHeight="1">
      <c r="A407" s="207"/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/>
      <c r="AH407" s="207"/>
      <c r="AI407" s="207"/>
      <c r="AJ407" s="207"/>
      <c r="AK407" s="207"/>
      <c r="AL407" s="207"/>
      <c r="AM407" s="207"/>
      <c r="AN407" s="207"/>
      <c r="AO407" s="207"/>
    </row>
    <row r="408" spans="1:41" ht="14.25" hidden="1" customHeight="1">
      <c r="A408" s="207"/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/>
      <c r="AH408" s="207"/>
      <c r="AI408" s="207"/>
      <c r="AJ408" s="207"/>
      <c r="AK408" s="207"/>
      <c r="AL408" s="207"/>
      <c r="AM408" s="207"/>
      <c r="AN408" s="207"/>
      <c r="AO408" s="207"/>
    </row>
    <row r="409" spans="1:41" ht="14.25" hidden="1" customHeight="1">
      <c r="A409" s="207"/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207"/>
      <c r="W409" s="20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/>
      <c r="AH409" s="207"/>
      <c r="AI409" s="207"/>
      <c r="AJ409" s="207"/>
      <c r="AK409" s="207"/>
      <c r="AL409" s="207"/>
      <c r="AM409" s="207"/>
      <c r="AN409" s="207"/>
      <c r="AO409" s="207"/>
    </row>
    <row r="410" spans="1:41" ht="14.25" hidden="1" customHeight="1">
      <c r="A410" s="207"/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</row>
    <row r="411" spans="1:41" ht="14.25" hidden="1" customHeight="1">
      <c r="A411" s="207"/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</row>
    <row r="412" spans="1:41" ht="14.25" hidden="1" customHeight="1">
      <c r="A412" s="207"/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/>
      <c r="AH412" s="207"/>
      <c r="AI412" s="207"/>
      <c r="AJ412" s="207"/>
      <c r="AK412" s="207"/>
      <c r="AL412" s="207"/>
      <c r="AM412" s="207"/>
      <c r="AN412" s="207"/>
      <c r="AO412" s="207"/>
    </row>
    <row r="413" spans="1:41" ht="14.25" hidden="1" customHeight="1">
      <c r="A413" s="207"/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207"/>
      <c r="W413" s="207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/>
      <c r="AH413" s="207"/>
      <c r="AI413" s="207"/>
      <c r="AJ413" s="207"/>
      <c r="AK413" s="207"/>
      <c r="AL413" s="207"/>
      <c r="AM413" s="207"/>
      <c r="AN413" s="207"/>
      <c r="AO413" s="207"/>
    </row>
    <row r="414" spans="1:41" ht="14.25" hidden="1" customHeight="1">
      <c r="A414" s="207"/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207"/>
      <c r="W414" s="207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/>
      <c r="AH414" s="207"/>
      <c r="AI414" s="207"/>
      <c r="AJ414" s="207"/>
      <c r="AK414" s="207"/>
      <c r="AL414" s="207"/>
      <c r="AM414" s="207"/>
      <c r="AN414" s="207"/>
      <c r="AO414" s="207"/>
    </row>
    <row r="415" spans="1:41" ht="14.25" hidden="1" customHeight="1">
      <c r="A415" s="207"/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</row>
    <row r="416" spans="1:41" ht="14.25" hidden="1" customHeight="1">
      <c r="A416" s="207"/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</row>
    <row r="417" spans="1:41" ht="14.25" hidden="1" customHeight="1">
      <c r="A417" s="207"/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  <c r="AC417" s="207"/>
      <c r="AD417" s="207"/>
      <c r="AE417" s="207"/>
      <c r="AF417" s="207"/>
      <c r="AG417" s="207"/>
      <c r="AH417" s="207"/>
      <c r="AI417" s="207"/>
      <c r="AJ417" s="207"/>
      <c r="AK417" s="207"/>
      <c r="AL417" s="207"/>
      <c r="AM417" s="207"/>
      <c r="AN417" s="207"/>
      <c r="AO417" s="207"/>
    </row>
    <row r="418" spans="1:41" ht="14.25" hidden="1" customHeight="1">
      <c r="A418" s="207"/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  <c r="V418" s="207"/>
      <c r="W418" s="207"/>
      <c r="X418" s="207"/>
      <c r="Y418" s="207"/>
      <c r="Z418" s="207"/>
      <c r="AA418" s="207"/>
      <c r="AB418" s="207"/>
      <c r="AC418" s="207"/>
      <c r="AD418" s="207"/>
      <c r="AE418" s="207"/>
      <c r="AF418" s="207"/>
      <c r="AG418" s="207"/>
      <c r="AH418" s="207"/>
      <c r="AI418" s="207"/>
      <c r="AJ418" s="207"/>
      <c r="AK418" s="207"/>
      <c r="AL418" s="207"/>
      <c r="AM418" s="207"/>
      <c r="AN418" s="207"/>
      <c r="AO418" s="207"/>
    </row>
    <row r="419" spans="1:41" ht="14.25" hidden="1" customHeight="1">
      <c r="A419" s="207"/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207"/>
      <c r="W419" s="207"/>
      <c r="X419" s="207"/>
      <c r="Y419" s="207"/>
      <c r="Z419" s="207"/>
      <c r="AA419" s="207"/>
      <c r="AB419" s="207"/>
      <c r="AC419" s="207"/>
      <c r="AD419" s="207"/>
      <c r="AE419" s="207"/>
      <c r="AF419" s="207"/>
      <c r="AG419" s="207"/>
      <c r="AH419" s="207"/>
      <c r="AI419" s="207"/>
      <c r="AJ419" s="207"/>
      <c r="AK419" s="207"/>
      <c r="AL419" s="207"/>
      <c r="AM419" s="207"/>
      <c r="AN419" s="207"/>
      <c r="AO419" s="207"/>
    </row>
    <row r="420" spans="1:41" ht="14.25" hidden="1" customHeight="1">
      <c r="A420" s="207"/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  <c r="V420" s="207"/>
      <c r="W420" s="207"/>
      <c r="X420" s="207"/>
      <c r="Y420" s="207"/>
      <c r="Z420" s="207"/>
      <c r="AA420" s="207"/>
      <c r="AB420" s="207"/>
      <c r="AC420" s="207"/>
      <c r="AD420" s="207"/>
      <c r="AE420" s="207"/>
      <c r="AF420" s="207"/>
      <c r="AG420" s="207"/>
      <c r="AH420" s="207"/>
      <c r="AI420" s="207"/>
      <c r="AJ420" s="207"/>
      <c r="AK420" s="207"/>
      <c r="AL420" s="207"/>
      <c r="AM420" s="207"/>
      <c r="AN420" s="207"/>
      <c r="AO420" s="207"/>
    </row>
    <row r="421" spans="1:41" ht="14.25" hidden="1" customHeight="1">
      <c r="A421" s="207"/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  <c r="V421" s="207"/>
      <c r="W421" s="207"/>
      <c r="X421" s="207"/>
      <c r="Y421" s="207"/>
      <c r="Z421" s="207"/>
      <c r="AA421" s="207"/>
      <c r="AB421" s="207"/>
      <c r="AC421" s="207"/>
      <c r="AD421" s="207"/>
      <c r="AE421" s="207"/>
      <c r="AF421" s="207"/>
      <c r="AG421" s="207"/>
      <c r="AH421" s="207"/>
      <c r="AI421" s="207"/>
      <c r="AJ421" s="207"/>
      <c r="AK421" s="207"/>
      <c r="AL421" s="207"/>
      <c r="AM421" s="207"/>
      <c r="AN421" s="207"/>
      <c r="AO421" s="207"/>
    </row>
    <row r="422" spans="1:41" ht="14.25" hidden="1" customHeight="1">
      <c r="A422" s="207"/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  <c r="AK422" s="207"/>
      <c r="AL422" s="207"/>
      <c r="AM422" s="207"/>
      <c r="AN422" s="207"/>
      <c r="AO422" s="207"/>
    </row>
    <row r="423" spans="1:41" ht="14.25" hidden="1" customHeight="1">
      <c r="A423" s="207"/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  <c r="V423" s="207"/>
      <c r="W423" s="207"/>
      <c r="X423" s="207"/>
      <c r="Y423" s="207"/>
      <c r="Z423" s="207"/>
      <c r="AA423" s="207"/>
      <c r="AB423" s="207"/>
      <c r="AC423" s="207"/>
      <c r="AD423" s="207"/>
      <c r="AE423" s="207"/>
      <c r="AF423" s="207"/>
      <c r="AG423" s="207"/>
      <c r="AH423" s="207"/>
      <c r="AI423" s="207"/>
      <c r="AJ423" s="207"/>
      <c r="AK423" s="207"/>
      <c r="AL423" s="207"/>
      <c r="AM423" s="207"/>
      <c r="AN423" s="207"/>
      <c r="AO423" s="207"/>
    </row>
    <row r="424" spans="1:41" ht="14.25" hidden="1" customHeight="1">
      <c r="A424" s="207"/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  <c r="V424" s="207"/>
      <c r="W424" s="207"/>
      <c r="X424" s="207"/>
      <c r="Y424" s="207"/>
      <c r="Z424" s="207"/>
      <c r="AA424" s="207"/>
      <c r="AB424" s="207"/>
      <c r="AC424" s="207"/>
      <c r="AD424" s="207"/>
      <c r="AE424" s="207"/>
      <c r="AF424" s="207"/>
      <c r="AG424" s="207"/>
      <c r="AH424" s="207"/>
      <c r="AI424" s="207"/>
      <c r="AJ424" s="207"/>
      <c r="AK424" s="207"/>
      <c r="AL424" s="207"/>
      <c r="AM424" s="207"/>
      <c r="AN424" s="207"/>
      <c r="AO424" s="207"/>
    </row>
    <row r="425" spans="1:41" ht="14.25" hidden="1" customHeight="1">
      <c r="A425" s="207"/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  <c r="V425" s="207"/>
      <c r="W425" s="207"/>
      <c r="X425" s="207"/>
      <c r="Y425" s="207"/>
      <c r="Z425" s="207"/>
      <c r="AA425" s="207"/>
      <c r="AB425" s="207"/>
      <c r="AC425" s="207"/>
      <c r="AD425" s="207"/>
      <c r="AE425" s="207"/>
      <c r="AF425" s="207"/>
      <c r="AG425" s="207"/>
      <c r="AH425" s="207"/>
      <c r="AI425" s="207"/>
      <c r="AJ425" s="207"/>
      <c r="AK425" s="207"/>
      <c r="AL425" s="207"/>
      <c r="AM425" s="207"/>
      <c r="AN425" s="207"/>
      <c r="AO425" s="207"/>
    </row>
    <row r="426" spans="1:41" ht="14.25" hidden="1" customHeight="1">
      <c r="A426" s="207"/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</row>
    <row r="427" spans="1:41" ht="14.25" hidden="1" customHeight="1">
      <c r="A427" s="207"/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</row>
    <row r="428" spans="1:41" ht="14.25" hidden="1" customHeight="1">
      <c r="A428" s="207"/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</row>
    <row r="429" spans="1:41" ht="14.25" hidden="1" customHeight="1">
      <c r="A429" s="207"/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</row>
    <row r="430" spans="1:41" ht="14.25" hidden="1" customHeight="1">
      <c r="A430" s="207"/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</row>
    <row r="431" spans="1:41" ht="14.25" hidden="1" customHeight="1">
      <c r="A431" s="207"/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207"/>
      <c r="W431" s="207"/>
      <c r="X431" s="207"/>
      <c r="Y431" s="207"/>
      <c r="Z431" s="207"/>
      <c r="AA431" s="207"/>
      <c r="AB431" s="207"/>
      <c r="AC431" s="207"/>
      <c r="AD431" s="207"/>
      <c r="AE431" s="207"/>
      <c r="AF431" s="207"/>
      <c r="AG431" s="207"/>
      <c r="AH431" s="207"/>
      <c r="AI431" s="207"/>
      <c r="AJ431" s="207"/>
      <c r="AK431" s="207"/>
      <c r="AL431" s="207"/>
      <c r="AM431" s="207"/>
      <c r="AN431" s="207"/>
      <c r="AO431" s="207"/>
    </row>
    <row r="432" spans="1:41" ht="14.25" hidden="1" customHeight="1">
      <c r="A432" s="207"/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207"/>
      <c r="W432" s="207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07"/>
      <c r="AK432" s="207"/>
      <c r="AL432" s="207"/>
      <c r="AM432" s="207"/>
      <c r="AN432" s="207"/>
      <c r="AO432" s="207"/>
    </row>
    <row r="433" spans="1:41" ht="14.25" hidden="1" customHeight="1">
      <c r="A433" s="207"/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  <c r="V433" s="207"/>
      <c r="W433" s="207"/>
      <c r="X433" s="207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07"/>
      <c r="AK433" s="207"/>
      <c r="AL433" s="207"/>
      <c r="AM433" s="207"/>
      <c r="AN433" s="207"/>
      <c r="AO433" s="207"/>
    </row>
    <row r="434" spans="1:41" ht="14.25" hidden="1" customHeight="1">
      <c r="A434" s="207"/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  <c r="V434" s="207"/>
      <c r="W434" s="207"/>
      <c r="X434" s="207"/>
      <c r="Y434" s="207"/>
      <c r="Z434" s="207"/>
      <c r="AA434" s="207"/>
      <c r="AB434" s="207"/>
      <c r="AC434" s="207"/>
      <c r="AD434" s="207"/>
      <c r="AE434" s="207"/>
      <c r="AF434" s="207"/>
      <c r="AG434" s="207"/>
      <c r="AH434" s="207"/>
      <c r="AI434" s="207"/>
      <c r="AJ434" s="207"/>
      <c r="AK434" s="207"/>
      <c r="AL434" s="207"/>
      <c r="AM434" s="207"/>
      <c r="AN434" s="207"/>
      <c r="AO434" s="207"/>
    </row>
    <row r="435" spans="1:41" ht="14.25" hidden="1" customHeight="1">
      <c r="A435" s="207"/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207"/>
      <c r="W435" s="207"/>
      <c r="X435" s="207"/>
      <c r="Y435" s="207"/>
      <c r="Z435" s="207"/>
      <c r="AA435" s="207"/>
      <c r="AB435" s="207"/>
      <c r="AC435" s="207"/>
      <c r="AD435" s="207"/>
      <c r="AE435" s="207"/>
      <c r="AF435" s="207"/>
      <c r="AG435" s="207"/>
      <c r="AH435" s="207"/>
      <c r="AI435" s="207"/>
      <c r="AJ435" s="207"/>
      <c r="AK435" s="207"/>
      <c r="AL435" s="207"/>
      <c r="AM435" s="207"/>
      <c r="AN435" s="207"/>
      <c r="AO435" s="207"/>
    </row>
    <row r="436" spans="1:41" ht="14.25" hidden="1" customHeight="1">
      <c r="A436" s="207"/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  <c r="V436" s="207"/>
      <c r="W436" s="207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07"/>
      <c r="AK436" s="207"/>
      <c r="AL436" s="207"/>
      <c r="AM436" s="207"/>
      <c r="AN436" s="207"/>
      <c r="AO436" s="207"/>
    </row>
    <row r="437" spans="1:41" ht="14.25" hidden="1" customHeight="1">
      <c r="A437" s="207"/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  <c r="V437" s="207"/>
      <c r="W437" s="207"/>
      <c r="X437" s="207"/>
      <c r="Y437" s="207"/>
      <c r="Z437" s="207"/>
      <c r="AA437" s="207"/>
      <c r="AB437" s="207"/>
      <c r="AC437" s="207"/>
      <c r="AD437" s="207"/>
      <c r="AE437" s="207"/>
      <c r="AF437" s="207"/>
      <c r="AG437" s="207"/>
      <c r="AH437" s="207"/>
      <c r="AI437" s="207"/>
      <c r="AJ437" s="207"/>
      <c r="AK437" s="207"/>
      <c r="AL437" s="207"/>
      <c r="AM437" s="207"/>
      <c r="AN437" s="207"/>
      <c r="AO437" s="207"/>
    </row>
    <row r="438" spans="1:41" ht="14.25" hidden="1" customHeight="1">
      <c r="A438" s="207"/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07"/>
      <c r="AK438" s="207"/>
      <c r="AL438" s="207"/>
      <c r="AM438" s="207"/>
      <c r="AN438" s="207"/>
      <c r="AO438" s="207"/>
    </row>
    <row r="439" spans="1:41" ht="14.25" hidden="1" customHeight="1">
      <c r="A439" s="207"/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  <c r="V439" s="207"/>
      <c r="W439" s="207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/>
      <c r="AH439" s="207"/>
      <c r="AI439" s="207"/>
      <c r="AJ439" s="207"/>
      <c r="AK439" s="207"/>
      <c r="AL439" s="207"/>
      <c r="AM439" s="207"/>
      <c r="AN439" s="207"/>
      <c r="AO439" s="207"/>
    </row>
    <row r="440" spans="1:41" ht="14.25" hidden="1" customHeight="1">
      <c r="A440" s="207"/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</row>
    <row r="441" spans="1:41" ht="14.25" hidden="1" customHeight="1">
      <c r="A441" s="207"/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</row>
    <row r="442" spans="1:41" ht="14.25" hidden="1" customHeight="1">
      <c r="A442" s="207"/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</row>
    <row r="443" spans="1:41" ht="14.25" hidden="1" customHeight="1">
      <c r="A443" s="207"/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</row>
    <row r="444" spans="1:41" ht="14.25" hidden="1" customHeight="1">
      <c r="A444" s="207"/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</row>
    <row r="445" spans="1:41" ht="14.25" hidden="1" customHeight="1">
      <c r="A445" s="207"/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</row>
    <row r="446" spans="1:41" ht="14.25" hidden="1" customHeight="1">
      <c r="A446" s="207"/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  <c r="V446" s="207"/>
      <c r="W446" s="207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/>
      <c r="AH446" s="207"/>
      <c r="AI446" s="207"/>
      <c r="AJ446" s="207"/>
      <c r="AK446" s="207"/>
      <c r="AL446" s="207"/>
      <c r="AM446" s="207"/>
      <c r="AN446" s="207"/>
      <c r="AO446" s="207"/>
    </row>
    <row r="447" spans="1:41" ht="14.25" hidden="1" customHeight="1">
      <c r="A447" s="207"/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  <c r="V447" s="207"/>
      <c r="W447" s="207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/>
      <c r="AH447" s="207"/>
      <c r="AI447" s="207"/>
      <c r="AJ447" s="207"/>
      <c r="AK447" s="207"/>
      <c r="AL447" s="207"/>
      <c r="AM447" s="207"/>
      <c r="AN447" s="207"/>
      <c r="AO447" s="207"/>
    </row>
    <row r="448" spans="1:41" ht="14.25" hidden="1" customHeight="1">
      <c r="A448" s="207"/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  <c r="V448" s="207"/>
      <c r="W448" s="20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/>
      <c r="AH448" s="207"/>
      <c r="AI448" s="207"/>
      <c r="AJ448" s="207"/>
      <c r="AK448" s="207"/>
      <c r="AL448" s="207"/>
      <c r="AM448" s="207"/>
      <c r="AN448" s="207"/>
      <c r="AO448" s="207"/>
    </row>
    <row r="449" spans="1:41" ht="14.25" hidden="1" customHeight="1">
      <c r="A449" s="207"/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  <c r="V449" s="207"/>
      <c r="W449" s="207"/>
      <c r="X449" s="207"/>
      <c r="Y449" s="207"/>
      <c r="Z449" s="207"/>
      <c r="AA449" s="207"/>
      <c r="AB449" s="207"/>
      <c r="AC449" s="207"/>
      <c r="AD449" s="207"/>
      <c r="AE449" s="207"/>
      <c r="AF449" s="207"/>
      <c r="AG449" s="207"/>
      <c r="AH449" s="207"/>
      <c r="AI449" s="207"/>
      <c r="AJ449" s="207"/>
      <c r="AK449" s="207"/>
      <c r="AL449" s="207"/>
      <c r="AM449" s="207"/>
      <c r="AN449" s="207"/>
      <c r="AO449" s="207"/>
    </row>
    <row r="450" spans="1:41" ht="14.25" hidden="1" customHeight="1">
      <c r="A450" s="207"/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  <c r="V450" s="207"/>
      <c r="W450" s="207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/>
      <c r="AH450" s="207"/>
      <c r="AI450" s="207"/>
      <c r="AJ450" s="207"/>
      <c r="AK450" s="207"/>
      <c r="AL450" s="207"/>
      <c r="AM450" s="207"/>
      <c r="AN450" s="207"/>
      <c r="AO450" s="207"/>
    </row>
    <row r="451" spans="1:41" ht="14.25" hidden="1" customHeight="1">
      <c r="A451" s="207"/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  <c r="V451" s="207"/>
      <c r="W451" s="207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/>
      <c r="AH451" s="207"/>
      <c r="AI451" s="207"/>
      <c r="AJ451" s="207"/>
      <c r="AK451" s="207"/>
      <c r="AL451" s="207"/>
      <c r="AM451" s="207"/>
      <c r="AN451" s="207"/>
      <c r="AO451" s="207"/>
    </row>
    <row r="452" spans="1:41" ht="14.25" hidden="1" customHeight="1">
      <c r="A452" s="207"/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  <c r="AC452" s="207"/>
      <c r="AD452" s="207"/>
      <c r="AE452" s="207"/>
      <c r="AF452" s="207"/>
      <c r="AG452" s="207"/>
      <c r="AH452" s="207"/>
      <c r="AI452" s="207"/>
      <c r="AJ452" s="207"/>
      <c r="AK452" s="207"/>
      <c r="AL452" s="207"/>
      <c r="AM452" s="207"/>
      <c r="AN452" s="207"/>
      <c r="AO452" s="207"/>
    </row>
    <row r="453" spans="1:41" ht="14.25" hidden="1" customHeight="1">
      <c r="A453" s="207"/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  <c r="V453" s="207"/>
      <c r="W453" s="20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</row>
    <row r="454" spans="1:41" ht="14.25" hidden="1" customHeight="1">
      <c r="A454" s="207"/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</row>
    <row r="455" spans="1:41" ht="14.25" hidden="1" customHeight="1">
      <c r="A455" s="207"/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/>
      <c r="AH455" s="207"/>
      <c r="AI455" s="207"/>
      <c r="AJ455" s="207"/>
      <c r="AK455" s="207"/>
      <c r="AL455" s="207"/>
      <c r="AM455" s="207"/>
      <c r="AN455" s="207"/>
      <c r="AO455" s="207"/>
    </row>
    <row r="456" spans="1:41" ht="14.25" hidden="1" customHeight="1">
      <c r="A456" s="207"/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</row>
    <row r="457" spans="1:41" ht="14.25" hidden="1" customHeight="1">
      <c r="A457" s="207"/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</row>
    <row r="458" spans="1:41" ht="14.25" hidden="1" customHeight="1">
      <c r="A458" s="207"/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</row>
    <row r="459" spans="1:41" ht="14.25" hidden="1" customHeight="1">
      <c r="A459" s="207"/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/>
      <c r="AH459" s="207"/>
      <c r="AI459" s="207"/>
      <c r="AJ459" s="207"/>
      <c r="AK459" s="207"/>
      <c r="AL459" s="207"/>
      <c r="AM459" s="207"/>
      <c r="AN459" s="207"/>
      <c r="AO459" s="207"/>
    </row>
    <row r="460" spans="1:41" ht="14.25" hidden="1" customHeight="1">
      <c r="A460" s="207"/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7"/>
      <c r="AM460" s="207"/>
      <c r="AN460" s="207"/>
      <c r="AO460" s="207"/>
    </row>
    <row r="461" spans="1:41" ht="14.25" hidden="1" customHeight="1">
      <c r="A461" s="207"/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</row>
    <row r="462" spans="1:41" ht="14.25" hidden="1" customHeight="1">
      <c r="A462" s="207"/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7"/>
      <c r="AM462" s="207"/>
      <c r="AN462" s="207"/>
      <c r="AO462" s="207"/>
    </row>
    <row r="463" spans="1:41" ht="14.25" hidden="1" customHeight="1">
      <c r="A463" s="207"/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</row>
    <row r="464" spans="1:41" ht="14.25" hidden="1" customHeight="1">
      <c r="A464" s="207"/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  <c r="V464" s="207"/>
      <c r="W464" s="207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/>
      <c r="AH464" s="207"/>
      <c r="AI464" s="207"/>
      <c r="AJ464" s="207"/>
      <c r="AK464" s="207"/>
      <c r="AL464" s="207"/>
      <c r="AM464" s="207"/>
      <c r="AN464" s="207"/>
      <c r="AO464" s="207"/>
    </row>
    <row r="465" spans="1:41" ht="14.25" hidden="1" customHeight="1">
      <c r="A465" s="207"/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  <c r="V465" s="207"/>
      <c r="W465" s="207"/>
      <c r="X465" s="207"/>
      <c r="Y465" s="207"/>
      <c r="Z465" s="207"/>
      <c r="AA465" s="207"/>
      <c r="AB465" s="207"/>
      <c r="AC465" s="207"/>
      <c r="AD465" s="207"/>
      <c r="AE465" s="207"/>
      <c r="AF465" s="207"/>
      <c r="AG465" s="207"/>
      <c r="AH465" s="207"/>
      <c r="AI465" s="207"/>
      <c r="AJ465" s="207"/>
      <c r="AK465" s="207"/>
      <c r="AL465" s="207"/>
      <c r="AM465" s="207"/>
      <c r="AN465" s="207"/>
      <c r="AO465" s="207"/>
    </row>
    <row r="466" spans="1:41" ht="14.25" hidden="1" customHeight="1">
      <c r="A466" s="207"/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  <c r="V466" s="207"/>
      <c r="W466" s="207"/>
      <c r="X466" s="207"/>
      <c r="Y466" s="207"/>
      <c r="Z466" s="207"/>
      <c r="AA466" s="207"/>
      <c r="AB466" s="207"/>
      <c r="AC466" s="207"/>
      <c r="AD466" s="207"/>
      <c r="AE466" s="207"/>
      <c r="AF466" s="207"/>
      <c r="AG466" s="207"/>
      <c r="AH466" s="207"/>
      <c r="AI466" s="207"/>
      <c r="AJ466" s="207"/>
      <c r="AK466" s="207"/>
      <c r="AL466" s="207"/>
      <c r="AM466" s="207"/>
      <c r="AN466" s="207"/>
      <c r="AO466" s="207"/>
    </row>
    <row r="467" spans="1:41" ht="14.25" hidden="1" customHeight="1">
      <c r="A467" s="207"/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  <c r="V467" s="207"/>
      <c r="W467" s="207"/>
      <c r="X467" s="207"/>
      <c r="Y467" s="207"/>
      <c r="Z467" s="207"/>
      <c r="AA467" s="207"/>
      <c r="AB467" s="207"/>
      <c r="AC467" s="207"/>
      <c r="AD467" s="207"/>
      <c r="AE467" s="207"/>
      <c r="AF467" s="207"/>
      <c r="AG467" s="207"/>
      <c r="AH467" s="207"/>
      <c r="AI467" s="207"/>
      <c r="AJ467" s="207"/>
      <c r="AK467" s="207"/>
      <c r="AL467" s="207"/>
      <c r="AM467" s="207"/>
      <c r="AN467" s="207"/>
      <c r="AO467" s="207"/>
    </row>
    <row r="468" spans="1:41" ht="14.25" hidden="1" customHeight="1">
      <c r="A468" s="207"/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  <c r="V468" s="207"/>
      <c r="W468" s="207"/>
      <c r="X468" s="207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07"/>
      <c r="AK468" s="207"/>
      <c r="AL468" s="207"/>
      <c r="AM468" s="207"/>
      <c r="AN468" s="207"/>
      <c r="AO468" s="207"/>
    </row>
    <row r="469" spans="1:41" ht="14.25" hidden="1" customHeight="1">
      <c r="A469" s="207"/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07"/>
      <c r="AK469" s="207"/>
      <c r="AL469" s="207"/>
      <c r="AM469" s="207"/>
      <c r="AN469" s="207"/>
      <c r="AO469" s="207"/>
    </row>
    <row r="470" spans="1:41" ht="14.25" hidden="1" customHeight="1">
      <c r="A470" s="207"/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  <c r="V470" s="207"/>
      <c r="W470" s="207"/>
      <c r="X470" s="207"/>
      <c r="Y470" s="207"/>
      <c r="Z470" s="207"/>
      <c r="AA470" s="207"/>
      <c r="AB470" s="207"/>
      <c r="AC470" s="207"/>
      <c r="AD470" s="207"/>
      <c r="AE470" s="207"/>
      <c r="AF470" s="207"/>
      <c r="AG470" s="207"/>
      <c r="AH470" s="207"/>
      <c r="AI470" s="207"/>
      <c r="AJ470" s="207"/>
      <c r="AK470" s="207"/>
      <c r="AL470" s="207"/>
      <c r="AM470" s="207"/>
      <c r="AN470" s="207"/>
      <c r="AO470" s="207"/>
    </row>
    <row r="471" spans="1:41" ht="14.25" hidden="1" customHeight="1">
      <c r="A471" s="207"/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  <c r="V471" s="207"/>
      <c r="W471" s="207"/>
      <c r="X471" s="207"/>
      <c r="Y471" s="207"/>
      <c r="Z471" s="207"/>
      <c r="AA471" s="207"/>
      <c r="AB471" s="207"/>
      <c r="AC471" s="207"/>
      <c r="AD471" s="207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</row>
    <row r="472" spans="1:41" ht="14.25" hidden="1" customHeight="1">
      <c r="A472" s="207"/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  <c r="V472" s="207"/>
      <c r="W472" s="207"/>
      <c r="X472" s="207"/>
      <c r="Y472" s="207"/>
      <c r="Z472" s="207"/>
      <c r="AA472" s="207"/>
      <c r="AB472" s="207"/>
      <c r="AC472" s="207"/>
      <c r="AD472" s="207"/>
      <c r="AE472" s="207"/>
      <c r="AF472" s="207"/>
      <c r="AG472" s="207"/>
      <c r="AH472" s="207"/>
      <c r="AI472" s="207"/>
      <c r="AJ472" s="207"/>
      <c r="AK472" s="207"/>
      <c r="AL472" s="207"/>
      <c r="AM472" s="207"/>
      <c r="AN472" s="207"/>
      <c r="AO472" s="207"/>
    </row>
    <row r="473" spans="1:41" ht="14.25" hidden="1" customHeight="1">
      <c r="A473" s="207"/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07"/>
      <c r="AK473" s="207"/>
      <c r="AL473" s="207"/>
      <c r="AM473" s="207"/>
      <c r="AN473" s="207"/>
      <c r="AO473" s="207"/>
    </row>
    <row r="474" spans="1:41" ht="14.25" hidden="1" customHeight="1">
      <c r="A474" s="207"/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/>
      <c r="AH474" s="207"/>
      <c r="AI474" s="207"/>
      <c r="AJ474" s="207"/>
      <c r="AK474" s="207"/>
      <c r="AL474" s="207"/>
      <c r="AM474" s="207"/>
      <c r="AN474" s="207"/>
      <c r="AO474" s="207"/>
    </row>
    <row r="475" spans="1:41" ht="14.25" hidden="1" customHeight="1">
      <c r="A475" s="207"/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/>
      <c r="AH475" s="207"/>
      <c r="AI475" s="207"/>
      <c r="AJ475" s="207"/>
      <c r="AK475" s="207"/>
      <c r="AL475" s="207"/>
      <c r="AM475" s="207"/>
      <c r="AN475" s="207"/>
      <c r="AO475" s="207"/>
    </row>
    <row r="476" spans="1:41" ht="14.25" hidden="1" customHeight="1">
      <c r="A476" s="207"/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07"/>
      <c r="AK476" s="207"/>
      <c r="AL476" s="207"/>
      <c r="AM476" s="207"/>
      <c r="AN476" s="207"/>
      <c r="AO476" s="207"/>
    </row>
    <row r="477" spans="1:41" ht="14.25" hidden="1" customHeight="1">
      <c r="A477" s="207"/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07"/>
      <c r="AK477" s="207"/>
      <c r="AL477" s="207"/>
      <c r="AM477" s="207"/>
      <c r="AN477" s="207"/>
      <c r="AO477" s="207"/>
    </row>
    <row r="478" spans="1:41" ht="14.25" hidden="1" customHeight="1">
      <c r="A478" s="207"/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07"/>
      <c r="AK478" s="207"/>
      <c r="AL478" s="207"/>
      <c r="AM478" s="207"/>
      <c r="AN478" s="207"/>
      <c r="AO478" s="207"/>
    </row>
    <row r="479" spans="1:41" ht="14.25" hidden="1" customHeight="1">
      <c r="A479" s="207"/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  <c r="V479" s="207"/>
      <c r="W479" s="207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/>
      <c r="AH479" s="207"/>
      <c r="AI479" s="207"/>
      <c r="AJ479" s="207"/>
      <c r="AK479" s="207"/>
      <c r="AL479" s="207"/>
      <c r="AM479" s="207"/>
      <c r="AN479" s="207"/>
      <c r="AO479" s="207"/>
    </row>
    <row r="480" spans="1:41" ht="14.25" hidden="1" customHeight="1">
      <c r="A480" s="207"/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  <c r="V480" s="207"/>
      <c r="W480" s="207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7"/>
      <c r="AM480" s="207"/>
      <c r="AN480" s="207"/>
      <c r="AO480" s="207"/>
    </row>
    <row r="481" spans="1:41" ht="14.25" hidden="1" customHeight="1">
      <c r="A481" s="207"/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  <c r="V481" s="207"/>
      <c r="W481" s="207"/>
      <c r="X481" s="207"/>
      <c r="Y481" s="207"/>
      <c r="Z481" s="207"/>
      <c r="AA481" s="207"/>
      <c r="AB481" s="207"/>
      <c r="AC481" s="207"/>
      <c r="AD481" s="207"/>
      <c r="AE481" s="207"/>
      <c r="AF481" s="207"/>
      <c r="AG481" s="207"/>
      <c r="AH481" s="207"/>
      <c r="AI481" s="207"/>
      <c r="AJ481" s="207"/>
      <c r="AK481" s="207"/>
      <c r="AL481" s="207"/>
      <c r="AM481" s="207"/>
      <c r="AN481" s="207"/>
      <c r="AO481" s="207"/>
    </row>
    <row r="482" spans="1:41" ht="14.25" hidden="1" customHeight="1">
      <c r="A482" s="207"/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/>
      <c r="AH482" s="207"/>
      <c r="AI482" s="207"/>
      <c r="AJ482" s="207"/>
      <c r="AK482" s="207"/>
      <c r="AL482" s="207"/>
      <c r="AM482" s="207"/>
      <c r="AN482" s="207"/>
      <c r="AO482" s="207"/>
    </row>
    <row r="483" spans="1:41" ht="14.25" hidden="1" customHeight="1">
      <c r="A483" s="207"/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  <c r="V483" s="207"/>
      <c r="W483" s="207"/>
      <c r="X483" s="207"/>
      <c r="Y483" s="207"/>
      <c r="Z483" s="207"/>
      <c r="AA483" s="207"/>
      <c r="AB483" s="207"/>
      <c r="AC483" s="207"/>
      <c r="AD483" s="207"/>
      <c r="AE483" s="207"/>
      <c r="AF483" s="207"/>
      <c r="AG483" s="207"/>
      <c r="AH483" s="207"/>
      <c r="AI483" s="207"/>
      <c r="AJ483" s="207"/>
      <c r="AK483" s="207"/>
      <c r="AL483" s="207"/>
      <c r="AM483" s="207"/>
      <c r="AN483" s="207"/>
      <c r="AO483" s="207"/>
    </row>
    <row r="484" spans="1:41" ht="14.25" hidden="1" customHeight="1">
      <c r="A484" s="207"/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  <c r="V484" s="207"/>
      <c r="W484" s="207"/>
      <c r="X484" s="207"/>
      <c r="Y484" s="207"/>
      <c r="Z484" s="207"/>
      <c r="AA484" s="207"/>
      <c r="AB484" s="207"/>
      <c r="AC484" s="207"/>
      <c r="AD484" s="207"/>
      <c r="AE484" s="207"/>
      <c r="AF484" s="207"/>
      <c r="AG484" s="207"/>
      <c r="AH484" s="207"/>
      <c r="AI484" s="207"/>
      <c r="AJ484" s="207"/>
      <c r="AK484" s="207"/>
      <c r="AL484" s="207"/>
      <c r="AM484" s="207"/>
      <c r="AN484" s="207"/>
      <c r="AO484" s="207"/>
    </row>
    <row r="485" spans="1:41" ht="14.25" hidden="1" customHeight="1">
      <c r="A485" s="207"/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  <c r="V485" s="207"/>
      <c r="W485" s="207"/>
      <c r="X485" s="207"/>
      <c r="Y485" s="207"/>
      <c r="Z485" s="207"/>
      <c r="AA485" s="207"/>
      <c r="AB485" s="207"/>
      <c r="AC485" s="207"/>
      <c r="AD485" s="207"/>
      <c r="AE485" s="207"/>
      <c r="AF485" s="207"/>
      <c r="AG485" s="207"/>
      <c r="AH485" s="207"/>
      <c r="AI485" s="207"/>
      <c r="AJ485" s="207"/>
      <c r="AK485" s="207"/>
      <c r="AL485" s="207"/>
      <c r="AM485" s="207"/>
      <c r="AN485" s="207"/>
      <c r="AO485" s="207"/>
    </row>
    <row r="486" spans="1:41" ht="14.25" hidden="1" customHeight="1">
      <c r="A486" s="207"/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207"/>
      <c r="AN486" s="207"/>
      <c r="AO486" s="207"/>
    </row>
    <row r="487" spans="1:41" ht="14.25" hidden="1" customHeight="1">
      <c r="A487" s="207"/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  <c r="V487" s="207"/>
      <c r="W487" s="207"/>
      <c r="X487" s="207"/>
      <c r="Y487" s="207"/>
      <c r="Z487" s="207"/>
      <c r="AA487" s="207"/>
      <c r="AB487" s="207"/>
      <c r="AC487" s="207"/>
      <c r="AD487" s="207"/>
      <c r="AE487" s="207"/>
      <c r="AF487" s="207"/>
      <c r="AG487" s="207"/>
      <c r="AH487" s="207"/>
      <c r="AI487" s="207"/>
      <c r="AJ487" s="207"/>
      <c r="AK487" s="207"/>
      <c r="AL487" s="207"/>
      <c r="AM487" s="207"/>
      <c r="AN487" s="207"/>
      <c r="AO487" s="207"/>
    </row>
    <row r="488" spans="1:41" ht="14.25" hidden="1" customHeight="1">
      <c r="A488" s="207"/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  <c r="V488" s="207"/>
      <c r="W488" s="207"/>
      <c r="X488" s="207"/>
      <c r="Y488" s="207"/>
      <c r="Z488" s="207"/>
      <c r="AA488" s="207"/>
      <c r="AB488" s="207"/>
      <c r="AC488" s="207"/>
      <c r="AD488" s="207"/>
      <c r="AE488" s="207"/>
      <c r="AF488" s="207"/>
      <c r="AG488" s="207"/>
      <c r="AH488" s="207"/>
      <c r="AI488" s="207"/>
      <c r="AJ488" s="207"/>
      <c r="AK488" s="207"/>
      <c r="AL488" s="207"/>
      <c r="AM488" s="207"/>
      <c r="AN488" s="207"/>
      <c r="AO488" s="207"/>
    </row>
    <row r="489" spans="1:41" ht="14.25" hidden="1" customHeight="1">
      <c r="A489" s="207"/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  <c r="V489" s="207"/>
      <c r="W489" s="207"/>
      <c r="X489" s="207"/>
      <c r="Y489" s="207"/>
      <c r="Z489" s="207"/>
      <c r="AA489" s="207"/>
      <c r="AB489" s="207"/>
      <c r="AC489" s="207"/>
      <c r="AD489" s="207"/>
      <c r="AE489" s="207"/>
      <c r="AF489" s="207"/>
      <c r="AG489" s="207"/>
      <c r="AH489" s="207"/>
      <c r="AI489" s="207"/>
      <c r="AJ489" s="207"/>
      <c r="AK489" s="207"/>
      <c r="AL489" s="207"/>
      <c r="AM489" s="207"/>
      <c r="AN489" s="207"/>
      <c r="AO489" s="207"/>
    </row>
    <row r="490" spans="1:41" ht="14.25" hidden="1" customHeight="1">
      <c r="A490" s="207"/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  <c r="V490" s="207"/>
      <c r="W490" s="207"/>
      <c r="X490" s="207"/>
      <c r="Y490" s="207"/>
      <c r="Z490" s="207"/>
      <c r="AA490" s="207"/>
      <c r="AB490" s="207"/>
      <c r="AC490" s="207"/>
      <c r="AD490" s="207"/>
      <c r="AE490" s="207"/>
      <c r="AF490" s="207"/>
      <c r="AG490" s="207"/>
      <c r="AH490" s="207"/>
      <c r="AI490" s="207"/>
      <c r="AJ490" s="207"/>
      <c r="AK490" s="207"/>
      <c r="AL490" s="207"/>
      <c r="AM490" s="207"/>
      <c r="AN490" s="207"/>
      <c r="AO490" s="207"/>
    </row>
    <row r="491" spans="1:41" ht="14.25" hidden="1" customHeight="1">
      <c r="A491" s="207"/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207"/>
      <c r="Z491" s="207"/>
      <c r="AA491" s="207"/>
      <c r="AB491" s="207"/>
      <c r="AC491" s="207"/>
      <c r="AD491" s="207"/>
      <c r="AE491" s="207"/>
      <c r="AF491" s="207"/>
      <c r="AG491" s="207"/>
      <c r="AH491" s="207"/>
      <c r="AI491" s="207"/>
      <c r="AJ491" s="207"/>
      <c r="AK491" s="207"/>
      <c r="AL491" s="207"/>
      <c r="AM491" s="207"/>
      <c r="AN491" s="207"/>
      <c r="AO491" s="207"/>
    </row>
    <row r="492" spans="1:41" ht="14.25" hidden="1" customHeight="1">
      <c r="A492" s="207"/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  <c r="AK492" s="207"/>
      <c r="AL492" s="207"/>
      <c r="AM492" s="207"/>
      <c r="AN492" s="207"/>
      <c r="AO492" s="207"/>
    </row>
    <row r="493" spans="1:41" ht="14.25" hidden="1" customHeight="1">
      <c r="A493" s="207"/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  <c r="V493" s="207"/>
      <c r="W493" s="207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/>
      <c r="AH493" s="207"/>
      <c r="AI493" s="207"/>
      <c r="AJ493" s="207"/>
      <c r="AK493" s="207"/>
      <c r="AL493" s="207"/>
      <c r="AM493" s="207"/>
      <c r="AN493" s="207"/>
      <c r="AO493" s="207"/>
    </row>
    <row r="494" spans="1:41" ht="14.25" hidden="1" customHeight="1">
      <c r="A494" s="207"/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/>
      <c r="AH494" s="207"/>
      <c r="AI494" s="207"/>
      <c r="AJ494" s="207"/>
      <c r="AK494" s="207"/>
      <c r="AL494" s="207"/>
      <c r="AM494" s="207"/>
      <c r="AN494" s="207"/>
      <c r="AO494" s="207"/>
    </row>
    <row r="495" spans="1:41" ht="14.25" hidden="1" customHeight="1">
      <c r="A495" s="207"/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/>
      <c r="AH495" s="207"/>
      <c r="AI495" s="207"/>
      <c r="AJ495" s="207"/>
      <c r="AK495" s="207"/>
      <c r="AL495" s="207"/>
      <c r="AM495" s="207"/>
      <c r="AN495" s="207"/>
      <c r="AO495" s="207"/>
    </row>
    <row r="496" spans="1:41" ht="14.25" hidden="1" customHeight="1">
      <c r="A496" s="207"/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/>
      <c r="AH496" s="207"/>
      <c r="AI496" s="207"/>
      <c r="AJ496" s="207"/>
      <c r="AK496" s="207"/>
      <c r="AL496" s="207"/>
      <c r="AM496" s="207"/>
      <c r="AN496" s="207"/>
      <c r="AO496" s="207"/>
    </row>
    <row r="497" spans="1:41" ht="14.25" hidden="1" customHeight="1">
      <c r="A497" s="207"/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/>
      <c r="AH497" s="207"/>
      <c r="AI497" s="207"/>
      <c r="AJ497" s="207"/>
      <c r="AK497" s="207"/>
      <c r="AL497" s="207"/>
      <c r="AM497" s="207"/>
      <c r="AN497" s="207"/>
      <c r="AO497" s="207"/>
    </row>
    <row r="498" spans="1:41" ht="14.25" hidden="1" customHeight="1">
      <c r="A498" s="207"/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/>
      <c r="AH498" s="207"/>
      <c r="AI498" s="207"/>
      <c r="AJ498" s="207"/>
      <c r="AK498" s="207"/>
      <c r="AL498" s="207"/>
      <c r="AM498" s="207"/>
      <c r="AN498" s="207"/>
      <c r="AO498" s="207"/>
    </row>
    <row r="499" spans="1:41" ht="14.25" hidden="1" customHeight="1">
      <c r="A499" s="207"/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</row>
    <row r="500" spans="1:41" ht="14.25" hidden="1" customHeight="1">
      <c r="A500" s="207"/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</row>
    <row r="501" spans="1:41" ht="14.25" hidden="1" customHeight="1">
      <c r="A501" s="207"/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  <c r="V501" s="207"/>
      <c r="W501" s="207"/>
      <c r="X501" s="207"/>
      <c r="Y501" s="207"/>
      <c r="Z501" s="207"/>
      <c r="AA501" s="207"/>
      <c r="AB501" s="207"/>
      <c r="AC501" s="207"/>
      <c r="AD501" s="207"/>
      <c r="AE501" s="207"/>
      <c r="AF501" s="207"/>
      <c r="AG501" s="207"/>
      <c r="AH501" s="207"/>
      <c r="AI501" s="207"/>
      <c r="AJ501" s="207"/>
      <c r="AK501" s="207"/>
      <c r="AL501" s="207"/>
      <c r="AM501" s="207"/>
      <c r="AN501" s="207"/>
      <c r="AO501" s="207"/>
    </row>
    <row r="502" spans="1:41" ht="14.25" hidden="1" customHeight="1">
      <c r="A502" s="207"/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  <c r="V502" s="207"/>
      <c r="W502" s="207"/>
      <c r="X502" s="207"/>
      <c r="Y502" s="207"/>
      <c r="Z502" s="207"/>
      <c r="AA502" s="207"/>
      <c r="AB502" s="207"/>
      <c r="AC502" s="207"/>
      <c r="AD502" s="207"/>
      <c r="AE502" s="207"/>
      <c r="AF502" s="207"/>
      <c r="AG502" s="207"/>
      <c r="AH502" s="207"/>
      <c r="AI502" s="207"/>
      <c r="AJ502" s="207"/>
      <c r="AK502" s="207"/>
      <c r="AL502" s="207"/>
      <c r="AM502" s="207"/>
      <c r="AN502" s="207"/>
      <c r="AO502" s="207"/>
    </row>
    <row r="503" spans="1:41" ht="14.25" hidden="1" customHeight="1">
      <c r="A503" s="207"/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  <c r="V503" s="207"/>
      <c r="W503" s="207"/>
      <c r="X503" s="207"/>
      <c r="Y503" s="207"/>
      <c r="Z503" s="207"/>
      <c r="AA503" s="207"/>
      <c r="AB503" s="207"/>
      <c r="AC503" s="207"/>
      <c r="AD503" s="207"/>
      <c r="AE503" s="207"/>
      <c r="AF503" s="207"/>
      <c r="AG503" s="207"/>
      <c r="AH503" s="207"/>
      <c r="AI503" s="207"/>
      <c r="AJ503" s="207"/>
      <c r="AK503" s="207"/>
      <c r="AL503" s="207"/>
      <c r="AM503" s="207"/>
      <c r="AN503" s="207"/>
      <c r="AO503" s="207"/>
    </row>
    <row r="504" spans="1:41" ht="14.25" hidden="1" customHeight="1">
      <c r="A504" s="207"/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</row>
    <row r="505" spans="1:41" ht="14.25" hidden="1" customHeight="1">
      <c r="A505" s="207"/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  <c r="V505" s="207"/>
      <c r="W505" s="207"/>
      <c r="X505" s="207"/>
      <c r="Y505" s="207"/>
      <c r="Z505" s="207"/>
      <c r="AA505" s="207"/>
      <c r="AB505" s="207"/>
      <c r="AC505" s="207"/>
      <c r="AD505" s="207"/>
      <c r="AE505" s="207"/>
      <c r="AF505" s="207"/>
      <c r="AG505" s="207"/>
      <c r="AH505" s="207"/>
      <c r="AI505" s="207"/>
      <c r="AJ505" s="207"/>
      <c r="AK505" s="207"/>
      <c r="AL505" s="207"/>
      <c r="AM505" s="207"/>
      <c r="AN505" s="207"/>
      <c r="AO505" s="207"/>
    </row>
    <row r="506" spans="1:41" ht="14.25" hidden="1" customHeight="1">
      <c r="A506" s="207"/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  <c r="V506" s="207"/>
      <c r="W506" s="207"/>
      <c r="X506" s="207"/>
      <c r="Y506" s="207"/>
      <c r="Z506" s="207"/>
      <c r="AA506" s="207"/>
      <c r="AB506" s="207"/>
      <c r="AC506" s="207"/>
      <c r="AD506" s="207"/>
      <c r="AE506" s="207"/>
      <c r="AF506" s="207"/>
      <c r="AG506" s="207"/>
      <c r="AH506" s="207"/>
      <c r="AI506" s="207"/>
      <c r="AJ506" s="207"/>
      <c r="AK506" s="207"/>
      <c r="AL506" s="207"/>
      <c r="AM506" s="207"/>
      <c r="AN506" s="207"/>
      <c r="AO506" s="207"/>
    </row>
    <row r="507" spans="1:41" ht="14.25" hidden="1" customHeight="1">
      <c r="A507" s="207"/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  <c r="V507" s="207"/>
      <c r="W507" s="207"/>
      <c r="X507" s="207"/>
      <c r="Y507" s="207"/>
      <c r="Z507" s="207"/>
      <c r="AA507" s="207"/>
      <c r="AB507" s="207"/>
      <c r="AC507" s="207"/>
      <c r="AD507" s="207"/>
      <c r="AE507" s="207"/>
      <c r="AF507" s="207"/>
      <c r="AG507" s="207"/>
      <c r="AH507" s="207"/>
      <c r="AI507" s="207"/>
      <c r="AJ507" s="207"/>
      <c r="AK507" s="207"/>
      <c r="AL507" s="207"/>
      <c r="AM507" s="207"/>
      <c r="AN507" s="207"/>
      <c r="AO507" s="207"/>
    </row>
    <row r="508" spans="1:41" ht="14.25" hidden="1" customHeight="1">
      <c r="A508" s="207"/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  <c r="V508" s="207"/>
      <c r="W508" s="207"/>
      <c r="X508" s="207"/>
      <c r="Y508" s="207"/>
      <c r="Z508" s="207"/>
      <c r="AA508" s="207"/>
      <c r="AB508" s="207"/>
      <c r="AC508" s="207"/>
      <c r="AD508" s="207"/>
      <c r="AE508" s="207"/>
      <c r="AF508" s="207"/>
      <c r="AG508" s="207"/>
      <c r="AH508" s="207"/>
      <c r="AI508" s="207"/>
      <c r="AJ508" s="207"/>
      <c r="AK508" s="207"/>
      <c r="AL508" s="207"/>
      <c r="AM508" s="207"/>
      <c r="AN508" s="207"/>
      <c r="AO508" s="207"/>
    </row>
    <row r="509" spans="1:41" ht="14.25" hidden="1" customHeight="1">
      <c r="A509" s="207"/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  <c r="V509" s="207"/>
      <c r="W509" s="207"/>
      <c r="X509" s="207"/>
      <c r="Y509" s="207"/>
      <c r="Z509" s="207"/>
      <c r="AA509" s="207"/>
      <c r="AB509" s="207"/>
      <c r="AC509" s="207"/>
      <c r="AD509" s="207"/>
      <c r="AE509" s="207"/>
      <c r="AF509" s="207"/>
      <c r="AG509" s="207"/>
      <c r="AH509" s="207"/>
      <c r="AI509" s="207"/>
      <c r="AJ509" s="207"/>
      <c r="AK509" s="207"/>
      <c r="AL509" s="207"/>
      <c r="AM509" s="207"/>
      <c r="AN509" s="207"/>
      <c r="AO509" s="207"/>
    </row>
    <row r="510" spans="1:41" ht="14.25" hidden="1" customHeight="1">
      <c r="A510" s="207"/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207"/>
      <c r="AC510" s="207"/>
      <c r="AD510" s="207"/>
      <c r="AE510" s="207"/>
      <c r="AF510" s="207"/>
      <c r="AG510" s="207"/>
      <c r="AH510" s="207"/>
      <c r="AI510" s="207"/>
      <c r="AJ510" s="207"/>
      <c r="AK510" s="207"/>
      <c r="AL510" s="207"/>
      <c r="AM510" s="207"/>
      <c r="AN510" s="207"/>
      <c r="AO510" s="207"/>
    </row>
    <row r="511" spans="1:41" ht="14.25" hidden="1" customHeight="1">
      <c r="A511" s="207"/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  <c r="AC511" s="207"/>
      <c r="AD511" s="207"/>
      <c r="AE511" s="207"/>
      <c r="AF511" s="207"/>
      <c r="AG511" s="207"/>
      <c r="AH511" s="207"/>
      <c r="AI511" s="207"/>
      <c r="AJ511" s="207"/>
      <c r="AK511" s="207"/>
      <c r="AL511" s="207"/>
      <c r="AM511" s="207"/>
      <c r="AN511" s="207"/>
      <c r="AO511" s="207"/>
    </row>
    <row r="512" spans="1:41" ht="14.25" hidden="1" customHeight="1">
      <c r="A512" s="207"/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07"/>
      <c r="AK512" s="207"/>
      <c r="AL512" s="207"/>
      <c r="AM512" s="207"/>
      <c r="AN512" s="207"/>
      <c r="AO512" s="207"/>
    </row>
    <row r="513" spans="1:41" ht="14.25" hidden="1" customHeight="1">
      <c r="A513" s="207"/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</row>
    <row r="514" spans="1:41" ht="14.25" hidden="1" customHeight="1">
      <c r="A514" s="207"/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7"/>
      <c r="AM514" s="207"/>
      <c r="AN514" s="207"/>
      <c r="AO514" s="207"/>
    </row>
    <row r="515" spans="1:41" ht="14.25" hidden="1" customHeight="1">
      <c r="A515" s="207"/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  <c r="V515" s="207"/>
      <c r="W515" s="207"/>
      <c r="X515" s="207"/>
      <c r="Y515" s="207"/>
      <c r="Z515" s="207"/>
      <c r="AA515" s="207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7"/>
      <c r="AM515" s="207"/>
      <c r="AN515" s="207"/>
      <c r="AO515" s="207"/>
    </row>
    <row r="516" spans="1:41" ht="14.25" hidden="1" customHeight="1">
      <c r="A516" s="207"/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7"/>
      <c r="AM516" s="207"/>
      <c r="AN516" s="207"/>
      <c r="AO516" s="207"/>
    </row>
    <row r="517" spans="1:41" ht="14.25" hidden="1" customHeight="1">
      <c r="A517" s="207"/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</row>
    <row r="518" spans="1:41" ht="14.25" hidden="1" customHeight="1">
      <c r="A518" s="207"/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</row>
    <row r="519" spans="1:41" ht="14.25" hidden="1" customHeight="1">
      <c r="A519" s="207"/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  <c r="V519" s="207"/>
      <c r="W519" s="207"/>
      <c r="X519" s="207"/>
      <c r="Y519" s="207"/>
      <c r="Z519" s="207"/>
      <c r="AA519" s="207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</row>
    <row r="520" spans="1:41" ht="14.25" hidden="1" customHeight="1">
      <c r="A520" s="207"/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  <c r="Z520" s="207"/>
      <c r="AA520" s="207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</row>
    <row r="521" spans="1:41" ht="14.25" hidden="1" customHeight="1">
      <c r="A521" s="207"/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  <c r="V521" s="207"/>
      <c r="W521" s="207"/>
      <c r="X521" s="207"/>
      <c r="Y521" s="207"/>
      <c r="Z521" s="207"/>
      <c r="AA521" s="207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</row>
    <row r="522" spans="1:41" ht="14.25" hidden="1" customHeight="1">
      <c r="A522" s="207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  <c r="V522" s="207"/>
      <c r="W522" s="207"/>
      <c r="X522" s="207"/>
      <c r="Y522" s="207"/>
      <c r="Z522" s="207"/>
      <c r="AA522" s="207"/>
      <c r="AB522" s="207"/>
      <c r="AC522" s="207"/>
      <c r="AD522" s="207"/>
      <c r="AE522" s="207"/>
      <c r="AF522" s="207"/>
      <c r="AG522" s="207"/>
      <c r="AH522" s="207"/>
      <c r="AI522" s="207"/>
      <c r="AJ522" s="207"/>
      <c r="AK522" s="207"/>
      <c r="AL522" s="207"/>
      <c r="AM522" s="207"/>
      <c r="AN522" s="207"/>
      <c r="AO522" s="207"/>
    </row>
    <row r="523" spans="1:41" ht="14.25" hidden="1" customHeight="1">
      <c r="A523" s="207"/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  <c r="AC523" s="207"/>
      <c r="AD523" s="207"/>
      <c r="AE523" s="207"/>
      <c r="AF523" s="207"/>
      <c r="AG523" s="207"/>
      <c r="AH523" s="207"/>
      <c r="AI523" s="207"/>
      <c r="AJ523" s="207"/>
      <c r="AK523" s="207"/>
      <c r="AL523" s="207"/>
      <c r="AM523" s="207"/>
      <c r="AN523" s="207"/>
      <c r="AO523" s="207"/>
    </row>
    <row r="524" spans="1:41" ht="14.25" hidden="1" customHeight="1">
      <c r="A524" s="207"/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  <c r="V524" s="207"/>
      <c r="W524" s="207"/>
      <c r="X524" s="207"/>
      <c r="Y524" s="207"/>
      <c r="Z524" s="207"/>
      <c r="AA524" s="207"/>
      <c r="AB524" s="207"/>
      <c r="AC524" s="207"/>
      <c r="AD524" s="207"/>
      <c r="AE524" s="207"/>
      <c r="AF524" s="207"/>
      <c r="AG524" s="207"/>
      <c r="AH524" s="207"/>
      <c r="AI524" s="207"/>
      <c r="AJ524" s="207"/>
      <c r="AK524" s="207"/>
      <c r="AL524" s="207"/>
      <c r="AM524" s="207"/>
      <c r="AN524" s="207"/>
      <c r="AO524" s="207"/>
    </row>
    <row r="525" spans="1:41" ht="14.25" hidden="1" customHeight="1">
      <c r="A525" s="207"/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  <c r="V525" s="207"/>
      <c r="W525" s="207"/>
      <c r="X525" s="207"/>
      <c r="Y525" s="207"/>
      <c r="Z525" s="207"/>
      <c r="AA525" s="207"/>
      <c r="AB525" s="207"/>
      <c r="AC525" s="207"/>
      <c r="AD525" s="207"/>
      <c r="AE525" s="207"/>
      <c r="AF525" s="207"/>
      <c r="AG525" s="207"/>
      <c r="AH525" s="207"/>
      <c r="AI525" s="207"/>
      <c r="AJ525" s="207"/>
      <c r="AK525" s="207"/>
      <c r="AL525" s="207"/>
      <c r="AM525" s="207"/>
      <c r="AN525" s="207"/>
      <c r="AO525" s="207"/>
    </row>
    <row r="526" spans="1:41" ht="14.25" hidden="1" customHeight="1">
      <c r="A526" s="207"/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  <c r="V526" s="207"/>
      <c r="W526" s="207"/>
      <c r="X526" s="207"/>
      <c r="Y526" s="207"/>
      <c r="Z526" s="207"/>
      <c r="AA526" s="207"/>
      <c r="AB526" s="207"/>
      <c r="AC526" s="207"/>
      <c r="AD526" s="207"/>
      <c r="AE526" s="207"/>
      <c r="AF526" s="207"/>
      <c r="AG526" s="207"/>
      <c r="AH526" s="207"/>
      <c r="AI526" s="207"/>
      <c r="AJ526" s="207"/>
      <c r="AK526" s="207"/>
      <c r="AL526" s="207"/>
      <c r="AM526" s="207"/>
      <c r="AN526" s="207"/>
      <c r="AO526" s="207"/>
    </row>
    <row r="527" spans="1:41" ht="14.25" hidden="1" customHeight="1">
      <c r="A527" s="207"/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  <c r="V527" s="207"/>
      <c r="W527" s="207"/>
      <c r="X527" s="207"/>
      <c r="Y527" s="207"/>
      <c r="Z527" s="207"/>
      <c r="AA527" s="207"/>
      <c r="AB527" s="207"/>
      <c r="AC527" s="207"/>
      <c r="AD527" s="207"/>
      <c r="AE527" s="207"/>
      <c r="AF527" s="207"/>
      <c r="AG527" s="207"/>
      <c r="AH527" s="207"/>
      <c r="AI527" s="207"/>
      <c r="AJ527" s="207"/>
      <c r="AK527" s="207"/>
      <c r="AL527" s="207"/>
      <c r="AM527" s="207"/>
      <c r="AN527" s="207"/>
      <c r="AO527" s="207"/>
    </row>
    <row r="528" spans="1:41" ht="14.25" hidden="1" customHeight="1">
      <c r="A528" s="207"/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  <c r="V528" s="207"/>
      <c r="W528" s="207"/>
      <c r="X528" s="207"/>
      <c r="Y528" s="207"/>
      <c r="Z528" s="207"/>
      <c r="AA528" s="207"/>
      <c r="AB528" s="207"/>
      <c r="AC528" s="207"/>
      <c r="AD528" s="207"/>
      <c r="AE528" s="207"/>
      <c r="AF528" s="207"/>
      <c r="AG528" s="207"/>
      <c r="AH528" s="207"/>
      <c r="AI528" s="207"/>
      <c r="AJ528" s="207"/>
      <c r="AK528" s="207"/>
      <c r="AL528" s="207"/>
      <c r="AM528" s="207"/>
      <c r="AN528" s="207"/>
      <c r="AO528" s="207"/>
    </row>
    <row r="529" spans="1:41" ht="14.25" hidden="1" customHeight="1">
      <c r="A529" s="207"/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  <c r="V529" s="207"/>
      <c r="W529" s="207"/>
      <c r="X529" s="207"/>
      <c r="Y529" s="207"/>
      <c r="Z529" s="207"/>
      <c r="AA529" s="207"/>
      <c r="AB529" s="207"/>
      <c r="AC529" s="207"/>
      <c r="AD529" s="207"/>
      <c r="AE529" s="207"/>
      <c r="AF529" s="207"/>
      <c r="AG529" s="207"/>
      <c r="AH529" s="207"/>
      <c r="AI529" s="207"/>
      <c r="AJ529" s="207"/>
      <c r="AK529" s="207"/>
      <c r="AL529" s="207"/>
      <c r="AM529" s="207"/>
      <c r="AN529" s="207"/>
      <c r="AO529" s="207"/>
    </row>
    <row r="530" spans="1:41" ht="14.25" hidden="1" customHeight="1">
      <c r="A530" s="207"/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  <c r="AC530" s="207"/>
      <c r="AD530" s="207"/>
      <c r="AE530" s="207"/>
      <c r="AF530" s="207"/>
      <c r="AG530" s="207"/>
      <c r="AH530" s="207"/>
      <c r="AI530" s="207"/>
      <c r="AJ530" s="207"/>
      <c r="AK530" s="207"/>
      <c r="AL530" s="207"/>
      <c r="AM530" s="207"/>
      <c r="AN530" s="207"/>
      <c r="AO530" s="207"/>
    </row>
    <row r="531" spans="1:41" ht="14.25" hidden="1" customHeight="1">
      <c r="A531" s="207"/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  <c r="V531" s="207"/>
      <c r="W531" s="207"/>
      <c r="X531" s="207"/>
      <c r="Y531" s="207"/>
      <c r="Z531" s="207"/>
      <c r="AA531" s="207"/>
      <c r="AB531" s="207"/>
      <c r="AC531" s="207"/>
      <c r="AD531" s="207"/>
      <c r="AE531" s="207"/>
      <c r="AF531" s="207"/>
      <c r="AG531" s="207"/>
      <c r="AH531" s="207"/>
      <c r="AI531" s="207"/>
      <c r="AJ531" s="207"/>
      <c r="AK531" s="207"/>
      <c r="AL531" s="207"/>
      <c r="AM531" s="207"/>
      <c r="AN531" s="207"/>
      <c r="AO531" s="207"/>
    </row>
    <row r="532" spans="1:41" ht="14.25" hidden="1" customHeight="1">
      <c r="A532" s="207"/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  <c r="V532" s="207"/>
      <c r="W532" s="207"/>
      <c r="X532" s="207"/>
      <c r="Y532" s="207"/>
      <c r="Z532" s="207"/>
      <c r="AA532" s="207"/>
      <c r="AB532" s="207"/>
      <c r="AC532" s="207"/>
      <c r="AD532" s="207"/>
      <c r="AE532" s="207"/>
      <c r="AF532" s="207"/>
      <c r="AG532" s="207"/>
      <c r="AH532" s="207"/>
      <c r="AI532" s="207"/>
      <c r="AJ532" s="207"/>
      <c r="AK532" s="207"/>
      <c r="AL532" s="207"/>
      <c r="AM532" s="207"/>
      <c r="AN532" s="207"/>
      <c r="AO532" s="207"/>
    </row>
    <row r="533" spans="1:41" ht="14.25" hidden="1" customHeight="1">
      <c r="A533" s="207"/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  <c r="V533" s="207"/>
      <c r="W533" s="207"/>
      <c r="X533" s="207"/>
      <c r="Y533" s="207"/>
      <c r="Z533" s="207"/>
      <c r="AA533" s="207"/>
      <c r="AB533" s="207"/>
      <c r="AC533" s="207"/>
      <c r="AD533" s="207"/>
      <c r="AE533" s="207"/>
      <c r="AF533" s="207"/>
      <c r="AG533" s="207"/>
      <c r="AH533" s="207"/>
      <c r="AI533" s="207"/>
      <c r="AJ533" s="207"/>
      <c r="AK533" s="207"/>
      <c r="AL533" s="207"/>
      <c r="AM533" s="207"/>
      <c r="AN533" s="207"/>
      <c r="AO533" s="207"/>
    </row>
    <row r="534" spans="1:41" ht="14.25" hidden="1" customHeight="1">
      <c r="A534" s="207"/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  <c r="V534" s="207"/>
      <c r="W534" s="207"/>
      <c r="X534" s="207"/>
      <c r="Y534" s="207"/>
      <c r="Z534" s="207"/>
      <c r="AA534" s="207"/>
      <c r="AB534" s="207"/>
      <c r="AC534" s="207"/>
      <c r="AD534" s="207"/>
      <c r="AE534" s="207"/>
      <c r="AF534" s="207"/>
      <c r="AG534" s="207"/>
      <c r="AH534" s="207"/>
      <c r="AI534" s="207"/>
      <c r="AJ534" s="207"/>
      <c r="AK534" s="207"/>
      <c r="AL534" s="207"/>
      <c r="AM534" s="207"/>
      <c r="AN534" s="207"/>
      <c r="AO534" s="207"/>
    </row>
    <row r="535" spans="1:41" ht="14.25" hidden="1" customHeight="1">
      <c r="A535" s="207"/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  <c r="V535" s="207"/>
      <c r="W535" s="207"/>
      <c r="X535" s="207"/>
      <c r="Y535" s="207"/>
      <c r="Z535" s="207"/>
      <c r="AA535" s="207"/>
      <c r="AB535" s="207"/>
      <c r="AC535" s="207"/>
      <c r="AD535" s="207"/>
      <c r="AE535" s="207"/>
      <c r="AF535" s="207"/>
      <c r="AG535" s="207"/>
      <c r="AH535" s="207"/>
      <c r="AI535" s="207"/>
      <c r="AJ535" s="207"/>
      <c r="AK535" s="207"/>
      <c r="AL535" s="207"/>
      <c r="AM535" s="207"/>
      <c r="AN535" s="207"/>
      <c r="AO535" s="207"/>
    </row>
    <row r="536" spans="1:41" ht="14.25" hidden="1" customHeight="1">
      <c r="A536" s="207"/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  <c r="V536" s="207"/>
      <c r="W536" s="207"/>
      <c r="X536" s="207"/>
      <c r="Y536" s="207"/>
      <c r="Z536" s="207"/>
      <c r="AA536" s="207"/>
      <c r="AB536" s="207"/>
      <c r="AC536" s="207"/>
      <c r="AD536" s="207"/>
      <c r="AE536" s="207"/>
      <c r="AF536" s="207"/>
      <c r="AG536" s="207"/>
      <c r="AH536" s="207"/>
      <c r="AI536" s="207"/>
      <c r="AJ536" s="207"/>
      <c r="AK536" s="207"/>
      <c r="AL536" s="207"/>
      <c r="AM536" s="207"/>
      <c r="AN536" s="207"/>
      <c r="AO536" s="207"/>
    </row>
    <row r="537" spans="1:41" ht="14.25" hidden="1" customHeight="1">
      <c r="A537" s="207"/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  <c r="V537" s="207"/>
      <c r="W537" s="207"/>
      <c r="X537" s="207"/>
      <c r="Y537" s="207"/>
      <c r="Z537" s="207"/>
      <c r="AA537" s="207"/>
      <c r="AB537" s="207"/>
      <c r="AC537" s="207"/>
      <c r="AD537" s="207"/>
      <c r="AE537" s="207"/>
      <c r="AF537" s="207"/>
      <c r="AG537" s="207"/>
      <c r="AH537" s="207"/>
      <c r="AI537" s="207"/>
      <c r="AJ537" s="207"/>
      <c r="AK537" s="207"/>
      <c r="AL537" s="207"/>
      <c r="AM537" s="207"/>
      <c r="AN537" s="207"/>
      <c r="AO537" s="207"/>
    </row>
    <row r="538" spans="1:41" ht="14.25" hidden="1" customHeight="1">
      <c r="A538" s="207"/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  <c r="V538" s="207"/>
      <c r="W538" s="207"/>
      <c r="X538" s="207"/>
      <c r="Y538" s="207"/>
      <c r="Z538" s="207"/>
      <c r="AA538" s="207"/>
      <c r="AB538" s="207"/>
      <c r="AC538" s="207"/>
      <c r="AD538" s="207"/>
      <c r="AE538" s="207"/>
      <c r="AF538" s="207"/>
      <c r="AG538" s="207"/>
      <c r="AH538" s="207"/>
      <c r="AI538" s="207"/>
      <c r="AJ538" s="207"/>
      <c r="AK538" s="207"/>
      <c r="AL538" s="207"/>
      <c r="AM538" s="207"/>
      <c r="AN538" s="207"/>
      <c r="AO538" s="207"/>
    </row>
    <row r="539" spans="1:41" ht="14.25" hidden="1" customHeight="1">
      <c r="A539" s="207"/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  <c r="V539" s="207"/>
      <c r="W539" s="207"/>
      <c r="X539" s="207"/>
      <c r="Y539" s="207"/>
      <c r="Z539" s="207"/>
      <c r="AA539" s="207"/>
      <c r="AB539" s="207"/>
      <c r="AC539" s="207"/>
      <c r="AD539" s="207"/>
      <c r="AE539" s="207"/>
      <c r="AF539" s="207"/>
      <c r="AG539" s="207"/>
      <c r="AH539" s="207"/>
      <c r="AI539" s="207"/>
      <c r="AJ539" s="207"/>
      <c r="AK539" s="207"/>
      <c r="AL539" s="207"/>
      <c r="AM539" s="207"/>
      <c r="AN539" s="207"/>
      <c r="AO539" s="207"/>
    </row>
    <row r="540" spans="1:41" ht="14.25" hidden="1" customHeight="1">
      <c r="A540" s="207"/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  <c r="AA540" s="207"/>
      <c r="AB540" s="207"/>
      <c r="AC540" s="207"/>
      <c r="AD540" s="207"/>
      <c r="AE540" s="207"/>
      <c r="AF540" s="207"/>
      <c r="AG540" s="207"/>
      <c r="AH540" s="207"/>
      <c r="AI540" s="207"/>
      <c r="AJ540" s="207"/>
      <c r="AK540" s="207"/>
      <c r="AL540" s="207"/>
      <c r="AM540" s="207"/>
      <c r="AN540" s="207"/>
      <c r="AO540" s="207"/>
    </row>
    <row r="541" spans="1:41" ht="14.25" hidden="1" customHeight="1">
      <c r="A541" s="207"/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  <c r="V541" s="207"/>
      <c r="W541" s="207"/>
      <c r="X541" s="207"/>
      <c r="Y541" s="207"/>
      <c r="Z541" s="207"/>
      <c r="AA541" s="207"/>
      <c r="AB541" s="207"/>
      <c r="AC541" s="207"/>
      <c r="AD541" s="207"/>
      <c r="AE541" s="207"/>
      <c r="AF541" s="207"/>
      <c r="AG541" s="207"/>
      <c r="AH541" s="207"/>
      <c r="AI541" s="207"/>
      <c r="AJ541" s="207"/>
      <c r="AK541" s="207"/>
      <c r="AL541" s="207"/>
      <c r="AM541" s="207"/>
      <c r="AN541" s="207"/>
      <c r="AO541" s="207"/>
    </row>
    <row r="542" spans="1:41" ht="14.25" hidden="1" customHeight="1">
      <c r="A542" s="207"/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  <c r="V542" s="207"/>
      <c r="W542" s="207"/>
      <c r="X542" s="207"/>
      <c r="Y542" s="207"/>
      <c r="Z542" s="207"/>
      <c r="AA542" s="207"/>
      <c r="AB542" s="207"/>
      <c r="AC542" s="207"/>
      <c r="AD542" s="207"/>
      <c r="AE542" s="207"/>
      <c r="AF542" s="207"/>
      <c r="AG542" s="207"/>
      <c r="AH542" s="207"/>
      <c r="AI542" s="207"/>
      <c r="AJ542" s="207"/>
      <c r="AK542" s="207"/>
      <c r="AL542" s="207"/>
      <c r="AM542" s="207"/>
      <c r="AN542" s="207"/>
      <c r="AO542" s="207"/>
    </row>
    <row r="543" spans="1:41" ht="14.25" hidden="1" customHeight="1">
      <c r="A543" s="207"/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  <c r="V543" s="207"/>
      <c r="W543" s="207"/>
      <c r="X543" s="207"/>
      <c r="Y543" s="207"/>
      <c r="Z543" s="207"/>
      <c r="AA543" s="207"/>
      <c r="AB543" s="207"/>
      <c r="AC543" s="207"/>
      <c r="AD543" s="207"/>
      <c r="AE543" s="207"/>
      <c r="AF543" s="207"/>
      <c r="AG543" s="207"/>
      <c r="AH543" s="207"/>
      <c r="AI543" s="207"/>
      <c r="AJ543" s="207"/>
      <c r="AK543" s="207"/>
      <c r="AL543" s="207"/>
      <c r="AM543" s="207"/>
      <c r="AN543" s="207"/>
      <c r="AO543" s="207"/>
    </row>
    <row r="544" spans="1:41" ht="14.25" hidden="1" customHeight="1">
      <c r="A544" s="207"/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  <c r="V544" s="207"/>
      <c r="W544" s="207"/>
      <c r="X544" s="207"/>
      <c r="Y544" s="207"/>
      <c r="Z544" s="207"/>
      <c r="AA544" s="207"/>
      <c r="AB544" s="207"/>
      <c r="AC544" s="207"/>
      <c r="AD544" s="207"/>
      <c r="AE544" s="207"/>
      <c r="AF544" s="207"/>
      <c r="AG544" s="207"/>
      <c r="AH544" s="207"/>
      <c r="AI544" s="207"/>
      <c r="AJ544" s="207"/>
      <c r="AK544" s="207"/>
      <c r="AL544" s="207"/>
      <c r="AM544" s="207"/>
      <c r="AN544" s="207"/>
      <c r="AO544" s="207"/>
    </row>
    <row r="545" spans="1:41" ht="14.25" hidden="1" customHeight="1">
      <c r="A545" s="207"/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  <c r="V545" s="207"/>
      <c r="W545" s="207"/>
      <c r="X545" s="207"/>
      <c r="Y545" s="207"/>
      <c r="Z545" s="207"/>
      <c r="AA545" s="207"/>
      <c r="AB545" s="207"/>
      <c r="AC545" s="207"/>
      <c r="AD545" s="207"/>
      <c r="AE545" s="207"/>
      <c r="AF545" s="207"/>
      <c r="AG545" s="207"/>
      <c r="AH545" s="207"/>
      <c r="AI545" s="207"/>
      <c r="AJ545" s="207"/>
      <c r="AK545" s="207"/>
      <c r="AL545" s="207"/>
      <c r="AM545" s="207"/>
      <c r="AN545" s="207"/>
      <c r="AO545" s="207"/>
    </row>
    <row r="546" spans="1:41" ht="14.25" hidden="1" customHeight="1">
      <c r="A546" s="207"/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  <c r="V546" s="207"/>
      <c r="W546" s="207"/>
      <c r="X546" s="207"/>
      <c r="Y546" s="207"/>
      <c r="Z546" s="207"/>
      <c r="AA546" s="207"/>
      <c r="AB546" s="207"/>
      <c r="AC546" s="207"/>
      <c r="AD546" s="207"/>
      <c r="AE546" s="207"/>
      <c r="AF546" s="207"/>
      <c r="AG546" s="207"/>
      <c r="AH546" s="207"/>
      <c r="AI546" s="207"/>
      <c r="AJ546" s="207"/>
      <c r="AK546" s="207"/>
      <c r="AL546" s="207"/>
      <c r="AM546" s="207"/>
      <c r="AN546" s="207"/>
      <c r="AO546" s="207"/>
    </row>
    <row r="547" spans="1:41" ht="14.25" hidden="1" customHeight="1">
      <c r="A547" s="207"/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  <c r="V547" s="207"/>
      <c r="W547" s="207"/>
      <c r="X547" s="207"/>
      <c r="Y547" s="207"/>
      <c r="Z547" s="207"/>
      <c r="AA547" s="207"/>
      <c r="AB547" s="207"/>
      <c r="AC547" s="207"/>
      <c r="AD547" s="207"/>
      <c r="AE547" s="207"/>
      <c r="AF547" s="207"/>
      <c r="AG547" s="207"/>
      <c r="AH547" s="207"/>
      <c r="AI547" s="207"/>
      <c r="AJ547" s="207"/>
      <c r="AK547" s="207"/>
      <c r="AL547" s="207"/>
      <c r="AM547" s="207"/>
      <c r="AN547" s="207"/>
      <c r="AO547" s="207"/>
    </row>
    <row r="548" spans="1:41" ht="14.25" hidden="1" customHeight="1">
      <c r="A548" s="207"/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  <c r="V548" s="207"/>
      <c r="W548" s="207"/>
      <c r="X548" s="207"/>
      <c r="Y548" s="207"/>
      <c r="Z548" s="207"/>
      <c r="AA548" s="207"/>
      <c r="AB548" s="207"/>
      <c r="AC548" s="207"/>
      <c r="AD548" s="207"/>
      <c r="AE548" s="207"/>
      <c r="AF548" s="207"/>
      <c r="AG548" s="207"/>
      <c r="AH548" s="207"/>
      <c r="AI548" s="207"/>
      <c r="AJ548" s="207"/>
      <c r="AK548" s="207"/>
      <c r="AL548" s="207"/>
      <c r="AM548" s="207"/>
      <c r="AN548" s="207"/>
      <c r="AO548" s="207"/>
    </row>
    <row r="549" spans="1:41" ht="14.25" hidden="1" customHeight="1">
      <c r="A549" s="207"/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  <c r="V549" s="207"/>
      <c r="W549" s="207"/>
      <c r="X549" s="207"/>
      <c r="Y549" s="207"/>
      <c r="Z549" s="207"/>
      <c r="AA549" s="207"/>
      <c r="AB549" s="207"/>
      <c r="AC549" s="207"/>
      <c r="AD549" s="207"/>
      <c r="AE549" s="207"/>
      <c r="AF549" s="207"/>
      <c r="AG549" s="207"/>
      <c r="AH549" s="207"/>
      <c r="AI549" s="207"/>
      <c r="AJ549" s="207"/>
      <c r="AK549" s="207"/>
      <c r="AL549" s="207"/>
      <c r="AM549" s="207"/>
      <c r="AN549" s="207"/>
      <c r="AO549" s="207"/>
    </row>
    <row r="550" spans="1:41" ht="14.25" hidden="1" customHeight="1">
      <c r="A550" s="207"/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  <c r="V550" s="207"/>
      <c r="W550" s="207"/>
      <c r="X550" s="207"/>
      <c r="Y550" s="207"/>
      <c r="Z550" s="207"/>
      <c r="AA550" s="207"/>
      <c r="AB550" s="207"/>
      <c r="AC550" s="207"/>
      <c r="AD550" s="207"/>
      <c r="AE550" s="207"/>
      <c r="AF550" s="207"/>
      <c r="AG550" s="207"/>
      <c r="AH550" s="207"/>
      <c r="AI550" s="207"/>
      <c r="AJ550" s="207"/>
      <c r="AK550" s="207"/>
      <c r="AL550" s="207"/>
      <c r="AM550" s="207"/>
      <c r="AN550" s="207"/>
      <c r="AO550" s="207"/>
    </row>
    <row r="551" spans="1:41" ht="14.25" hidden="1" customHeight="1">
      <c r="A551" s="207"/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  <c r="V551" s="207"/>
      <c r="W551" s="207"/>
      <c r="X551" s="207"/>
      <c r="Y551" s="207"/>
      <c r="Z551" s="207"/>
      <c r="AA551" s="207"/>
      <c r="AB551" s="207"/>
      <c r="AC551" s="207"/>
      <c r="AD551" s="207"/>
      <c r="AE551" s="207"/>
      <c r="AF551" s="207"/>
      <c r="AG551" s="207"/>
      <c r="AH551" s="207"/>
      <c r="AI551" s="207"/>
      <c r="AJ551" s="207"/>
      <c r="AK551" s="207"/>
      <c r="AL551" s="207"/>
      <c r="AM551" s="207"/>
      <c r="AN551" s="207"/>
      <c r="AO551" s="207"/>
    </row>
    <row r="552" spans="1:41" ht="14.25" hidden="1" customHeight="1">
      <c r="A552" s="207"/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  <c r="V552" s="207"/>
      <c r="W552" s="207"/>
      <c r="X552" s="207"/>
      <c r="Y552" s="207"/>
      <c r="Z552" s="207"/>
      <c r="AA552" s="207"/>
      <c r="AB552" s="207"/>
      <c r="AC552" s="207"/>
      <c r="AD552" s="207"/>
      <c r="AE552" s="207"/>
      <c r="AF552" s="207"/>
      <c r="AG552" s="207"/>
      <c r="AH552" s="207"/>
      <c r="AI552" s="207"/>
      <c r="AJ552" s="207"/>
      <c r="AK552" s="207"/>
      <c r="AL552" s="207"/>
      <c r="AM552" s="207"/>
      <c r="AN552" s="207"/>
      <c r="AO552" s="207"/>
    </row>
    <row r="553" spans="1:41" ht="14.25" hidden="1" customHeight="1">
      <c r="A553" s="207"/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  <c r="V553" s="207"/>
      <c r="W553" s="207"/>
      <c r="X553" s="207"/>
      <c r="Y553" s="207"/>
      <c r="Z553" s="207"/>
      <c r="AA553" s="207"/>
      <c r="AB553" s="207"/>
      <c r="AC553" s="207"/>
      <c r="AD553" s="207"/>
      <c r="AE553" s="207"/>
      <c r="AF553" s="207"/>
      <c r="AG553" s="207"/>
      <c r="AH553" s="207"/>
      <c r="AI553" s="207"/>
      <c r="AJ553" s="207"/>
      <c r="AK553" s="207"/>
      <c r="AL553" s="207"/>
      <c r="AM553" s="207"/>
      <c r="AN553" s="207"/>
      <c r="AO553" s="207"/>
    </row>
    <row r="554" spans="1:41" ht="14.25" hidden="1" customHeight="1">
      <c r="A554" s="207"/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  <c r="V554" s="207"/>
      <c r="W554" s="207"/>
      <c r="X554" s="207"/>
      <c r="Y554" s="207"/>
      <c r="Z554" s="207"/>
      <c r="AA554" s="207"/>
      <c r="AB554" s="207"/>
      <c r="AC554" s="207"/>
      <c r="AD554" s="207"/>
      <c r="AE554" s="207"/>
      <c r="AF554" s="207"/>
      <c r="AG554" s="207"/>
      <c r="AH554" s="207"/>
      <c r="AI554" s="207"/>
      <c r="AJ554" s="207"/>
      <c r="AK554" s="207"/>
      <c r="AL554" s="207"/>
      <c r="AM554" s="207"/>
      <c r="AN554" s="207"/>
      <c r="AO554" s="207"/>
    </row>
    <row r="555" spans="1:41" ht="14.25" hidden="1" customHeight="1">
      <c r="A555" s="207"/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  <c r="V555" s="207"/>
      <c r="W555" s="207"/>
      <c r="X555" s="207"/>
      <c r="Y555" s="207"/>
      <c r="Z555" s="207"/>
      <c r="AA555" s="207"/>
      <c r="AB555" s="207"/>
      <c r="AC555" s="207"/>
      <c r="AD555" s="207"/>
      <c r="AE555" s="207"/>
      <c r="AF555" s="207"/>
      <c r="AG555" s="207"/>
      <c r="AH555" s="207"/>
      <c r="AI555" s="207"/>
      <c r="AJ555" s="207"/>
      <c r="AK555" s="207"/>
      <c r="AL555" s="207"/>
      <c r="AM555" s="207"/>
      <c r="AN555" s="207"/>
      <c r="AO555" s="207"/>
    </row>
    <row r="556" spans="1:41" ht="14.25" hidden="1" customHeight="1">
      <c r="A556" s="207"/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  <c r="V556" s="207"/>
      <c r="W556" s="207"/>
      <c r="X556" s="207"/>
      <c r="Y556" s="207"/>
      <c r="Z556" s="207"/>
      <c r="AA556" s="207"/>
      <c r="AB556" s="207"/>
      <c r="AC556" s="207"/>
      <c r="AD556" s="207"/>
      <c r="AE556" s="207"/>
      <c r="AF556" s="207"/>
      <c r="AG556" s="207"/>
      <c r="AH556" s="207"/>
      <c r="AI556" s="207"/>
      <c r="AJ556" s="207"/>
      <c r="AK556" s="207"/>
      <c r="AL556" s="207"/>
      <c r="AM556" s="207"/>
      <c r="AN556" s="207"/>
      <c r="AO556" s="207"/>
    </row>
    <row r="557" spans="1:41" ht="14.25" hidden="1" customHeight="1">
      <c r="A557" s="207"/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  <c r="V557" s="207"/>
      <c r="W557" s="207"/>
      <c r="X557" s="207"/>
      <c r="Y557" s="207"/>
      <c r="Z557" s="207"/>
      <c r="AA557" s="207"/>
      <c r="AB557" s="207"/>
      <c r="AC557" s="207"/>
      <c r="AD557" s="207"/>
      <c r="AE557" s="207"/>
      <c r="AF557" s="207"/>
      <c r="AG557" s="207"/>
      <c r="AH557" s="207"/>
      <c r="AI557" s="207"/>
      <c r="AJ557" s="207"/>
      <c r="AK557" s="207"/>
      <c r="AL557" s="207"/>
      <c r="AM557" s="207"/>
      <c r="AN557" s="207"/>
      <c r="AO557" s="207"/>
    </row>
    <row r="558" spans="1:41" ht="14.25" hidden="1" customHeight="1">
      <c r="A558" s="207"/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  <c r="V558" s="207"/>
      <c r="W558" s="207"/>
      <c r="X558" s="207"/>
      <c r="Y558" s="207"/>
      <c r="Z558" s="207"/>
      <c r="AA558" s="207"/>
      <c r="AB558" s="207"/>
      <c r="AC558" s="207"/>
      <c r="AD558" s="207"/>
      <c r="AE558" s="207"/>
      <c r="AF558" s="207"/>
      <c r="AG558" s="207"/>
      <c r="AH558" s="207"/>
      <c r="AI558" s="207"/>
      <c r="AJ558" s="207"/>
      <c r="AK558" s="207"/>
      <c r="AL558" s="207"/>
      <c r="AM558" s="207"/>
      <c r="AN558" s="207"/>
      <c r="AO558" s="207"/>
    </row>
    <row r="559" spans="1:41" ht="14.25" hidden="1" customHeight="1">
      <c r="A559" s="207"/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  <c r="V559" s="207"/>
      <c r="W559" s="207"/>
      <c r="X559" s="207"/>
      <c r="Y559" s="207"/>
      <c r="Z559" s="207"/>
      <c r="AA559" s="207"/>
      <c r="AB559" s="207"/>
      <c r="AC559" s="207"/>
      <c r="AD559" s="207"/>
      <c r="AE559" s="207"/>
      <c r="AF559" s="207"/>
      <c r="AG559" s="207"/>
      <c r="AH559" s="207"/>
      <c r="AI559" s="207"/>
      <c r="AJ559" s="207"/>
      <c r="AK559" s="207"/>
      <c r="AL559" s="207"/>
      <c r="AM559" s="207"/>
      <c r="AN559" s="207"/>
      <c r="AO559" s="207"/>
    </row>
    <row r="560" spans="1:41" ht="14.25" hidden="1" customHeight="1">
      <c r="A560" s="207"/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  <c r="V560" s="207"/>
      <c r="W560" s="207"/>
      <c r="X560" s="207"/>
      <c r="Y560" s="207"/>
      <c r="Z560" s="207"/>
      <c r="AA560" s="207"/>
      <c r="AB560" s="207"/>
      <c r="AC560" s="207"/>
      <c r="AD560" s="207"/>
      <c r="AE560" s="207"/>
      <c r="AF560" s="207"/>
      <c r="AG560" s="207"/>
      <c r="AH560" s="207"/>
      <c r="AI560" s="207"/>
      <c r="AJ560" s="207"/>
      <c r="AK560" s="207"/>
      <c r="AL560" s="207"/>
      <c r="AM560" s="207"/>
      <c r="AN560" s="207"/>
      <c r="AO560" s="207"/>
    </row>
    <row r="561" spans="1:41" ht="14.25" hidden="1" customHeight="1">
      <c r="A561" s="207"/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  <c r="V561" s="207"/>
      <c r="W561" s="207"/>
      <c r="X561" s="207"/>
      <c r="Y561" s="207"/>
      <c r="Z561" s="207"/>
      <c r="AA561" s="207"/>
      <c r="AB561" s="207"/>
      <c r="AC561" s="207"/>
      <c r="AD561" s="207"/>
      <c r="AE561" s="207"/>
      <c r="AF561" s="207"/>
      <c r="AG561" s="207"/>
      <c r="AH561" s="207"/>
      <c r="AI561" s="207"/>
      <c r="AJ561" s="207"/>
      <c r="AK561" s="207"/>
      <c r="AL561" s="207"/>
      <c r="AM561" s="207"/>
      <c r="AN561" s="207"/>
      <c r="AO561" s="207"/>
    </row>
    <row r="562" spans="1:41" ht="14.25" hidden="1" customHeight="1">
      <c r="A562" s="207"/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  <c r="AA562" s="207"/>
      <c r="AB562" s="207"/>
      <c r="AC562" s="207"/>
      <c r="AD562" s="207"/>
      <c r="AE562" s="207"/>
      <c r="AF562" s="207"/>
      <c r="AG562" s="207"/>
      <c r="AH562" s="207"/>
      <c r="AI562" s="207"/>
      <c r="AJ562" s="207"/>
      <c r="AK562" s="207"/>
      <c r="AL562" s="207"/>
      <c r="AM562" s="207"/>
      <c r="AN562" s="207"/>
      <c r="AO562" s="207"/>
    </row>
    <row r="563" spans="1:41" ht="14.25" hidden="1" customHeight="1">
      <c r="A563" s="207"/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  <c r="V563" s="207"/>
      <c r="W563" s="207"/>
      <c r="X563" s="207"/>
      <c r="Y563" s="207"/>
      <c r="Z563" s="207"/>
      <c r="AA563" s="207"/>
      <c r="AB563" s="207"/>
      <c r="AC563" s="207"/>
      <c r="AD563" s="207"/>
      <c r="AE563" s="207"/>
      <c r="AF563" s="207"/>
      <c r="AG563" s="207"/>
      <c r="AH563" s="207"/>
      <c r="AI563" s="207"/>
      <c r="AJ563" s="207"/>
      <c r="AK563" s="207"/>
      <c r="AL563" s="207"/>
      <c r="AM563" s="207"/>
      <c r="AN563" s="207"/>
      <c r="AO563" s="207"/>
    </row>
    <row r="564" spans="1:41" ht="14.25" hidden="1" customHeight="1">
      <c r="A564" s="207"/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  <c r="V564" s="207"/>
      <c r="W564" s="207"/>
      <c r="X564" s="207"/>
      <c r="Y564" s="207"/>
      <c r="Z564" s="207"/>
      <c r="AA564" s="207"/>
      <c r="AB564" s="207"/>
      <c r="AC564" s="207"/>
      <c r="AD564" s="207"/>
      <c r="AE564" s="207"/>
      <c r="AF564" s="207"/>
      <c r="AG564" s="207"/>
      <c r="AH564" s="207"/>
      <c r="AI564" s="207"/>
      <c r="AJ564" s="207"/>
      <c r="AK564" s="207"/>
      <c r="AL564" s="207"/>
      <c r="AM564" s="207"/>
      <c r="AN564" s="207"/>
      <c r="AO564" s="207"/>
    </row>
    <row r="565" spans="1:41" ht="14.25" hidden="1" customHeight="1">
      <c r="A565" s="207"/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  <c r="V565" s="207"/>
      <c r="W565" s="207"/>
      <c r="X565" s="207"/>
      <c r="Y565" s="207"/>
      <c r="Z565" s="207"/>
      <c r="AA565" s="207"/>
      <c r="AB565" s="207"/>
      <c r="AC565" s="207"/>
      <c r="AD565" s="207"/>
      <c r="AE565" s="207"/>
      <c r="AF565" s="207"/>
      <c r="AG565" s="207"/>
      <c r="AH565" s="207"/>
      <c r="AI565" s="207"/>
      <c r="AJ565" s="207"/>
      <c r="AK565" s="207"/>
      <c r="AL565" s="207"/>
      <c r="AM565" s="207"/>
      <c r="AN565" s="207"/>
      <c r="AO565" s="207"/>
    </row>
    <row r="566" spans="1:41" ht="14.25" hidden="1" customHeight="1">
      <c r="A566" s="207"/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7"/>
      <c r="AG566" s="207"/>
      <c r="AH566" s="207"/>
      <c r="AI566" s="207"/>
      <c r="AJ566" s="207"/>
      <c r="AK566" s="207"/>
      <c r="AL566" s="207"/>
      <c r="AM566" s="207"/>
      <c r="AN566" s="207"/>
      <c r="AO566" s="207"/>
    </row>
    <row r="567" spans="1:41" ht="14.25" hidden="1" customHeight="1">
      <c r="A567" s="207"/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  <c r="V567" s="207"/>
      <c r="W567" s="207"/>
      <c r="X567" s="207"/>
      <c r="Y567" s="207"/>
      <c r="Z567" s="207"/>
      <c r="AA567" s="207"/>
      <c r="AB567" s="207"/>
      <c r="AC567" s="207"/>
      <c r="AD567" s="207"/>
      <c r="AE567" s="207"/>
      <c r="AF567" s="207"/>
      <c r="AG567" s="207"/>
      <c r="AH567" s="207"/>
      <c r="AI567" s="207"/>
      <c r="AJ567" s="207"/>
      <c r="AK567" s="207"/>
      <c r="AL567" s="207"/>
      <c r="AM567" s="207"/>
      <c r="AN567" s="207"/>
      <c r="AO567" s="207"/>
    </row>
    <row r="568" spans="1:41" ht="14.25" hidden="1" customHeight="1">
      <c r="A568" s="207"/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  <c r="V568" s="207"/>
      <c r="W568" s="207"/>
      <c r="X568" s="207"/>
      <c r="Y568" s="207"/>
      <c r="Z568" s="207"/>
      <c r="AA568" s="207"/>
      <c r="AB568" s="207"/>
      <c r="AC568" s="207"/>
      <c r="AD568" s="207"/>
      <c r="AE568" s="207"/>
      <c r="AF568" s="207"/>
      <c r="AG568" s="207"/>
      <c r="AH568" s="207"/>
      <c r="AI568" s="207"/>
      <c r="AJ568" s="207"/>
      <c r="AK568" s="207"/>
      <c r="AL568" s="207"/>
      <c r="AM568" s="207"/>
      <c r="AN568" s="207"/>
      <c r="AO568" s="207"/>
    </row>
    <row r="569" spans="1:41" ht="14.25" hidden="1" customHeight="1">
      <c r="A569" s="207"/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207"/>
      <c r="AC569" s="207"/>
      <c r="AD569" s="207"/>
      <c r="AE569" s="207"/>
      <c r="AF569" s="207"/>
      <c r="AG569" s="207"/>
      <c r="AH569" s="207"/>
      <c r="AI569" s="207"/>
      <c r="AJ569" s="207"/>
      <c r="AK569" s="207"/>
      <c r="AL569" s="207"/>
      <c r="AM569" s="207"/>
      <c r="AN569" s="207"/>
      <c r="AO569" s="207"/>
    </row>
    <row r="570" spans="1:41" ht="14.25" hidden="1" customHeight="1">
      <c r="A570" s="207"/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  <c r="V570" s="207"/>
      <c r="W570" s="207"/>
      <c r="X570" s="207"/>
      <c r="Y570" s="207"/>
      <c r="Z570" s="207"/>
      <c r="AA570" s="207"/>
      <c r="AB570" s="207"/>
      <c r="AC570" s="207"/>
      <c r="AD570" s="207"/>
      <c r="AE570" s="207"/>
      <c r="AF570" s="207"/>
      <c r="AG570" s="207"/>
      <c r="AH570" s="207"/>
      <c r="AI570" s="207"/>
      <c r="AJ570" s="207"/>
      <c r="AK570" s="207"/>
      <c r="AL570" s="207"/>
      <c r="AM570" s="207"/>
      <c r="AN570" s="207"/>
      <c r="AO570" s="207"/>
    </row>
    <row r="571" spans="1:41" ht="14.25" hidden="1" customHeight="1">
      <c r="A571" s="207"/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  <c r="V571" s="207"/>
      <c r="W571" s="207"/>
      <c r="X571" s="207"/>
      <c r="Y571" s="207"/>
      <c r="Z571" s="207"/>
      <c r="AA571" s="207"/>
      <c r="AB571" s="207"/>
      <c r="AC571" s="207"/>
      <c r="AD571" s="207"/>
      <c r="AE571" s="207"/>
      <c r="AF571" s="207"/>
      <c r="AG571" s="207"/>
      <c r="AH571" s="207"/>
      <c r="AI571" s="207"/>
      <c r="AJ571" s="207"/>
      <c r="AK571" s="207"/>
      <c r="AL571" s="207"/>
      <c r="AM571" s="207"/>
      <c r="AN571" s="207"/>
      <c r="AO571" s="207"/>
    </row>
    <row r="572" spans="1:41" ht="14.25" hidden="1" customHeight="1">
      <c r="A572" s="207"/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  <c r="V572" s="207"/>
      <c r="W572" s="207"/>
      <c r="X572" s="207"/>
      <c r="Y572" s="207"/>
      <c r="Z572" s="207"/>
      <c r="AA572" s="207"/>
      <c r="AB572" s="207"/>
      <c r="AC572" s="207"/>
      <c r="AD572" s="207"/>
      <c r="AE572" s="207"/>
      <c r="AF572" s="207"/>
      <c r="AG572" s="207"/>
      <c r="AH572" s="207"/>
      <c r="AI572" s="207"/>
      <c r="AJ572" s="207"/>
      <c r="AK572" s="207"/>
      <c r="AL572" s="207"/>
      <c r="AM572" s="207"/>
      <c r="AN572" s="207"/>
      <c r="AO572" s="207"/>
    </row>
    <row r="573" spans="1:41" ht="14.25" hidden="1" customHeight="1">
      <c r="A573" s="207"/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  <c r="V573" s="207"/>
      <c r="W573" s="207"/>
      <c r="X573" s="207"/>
      <c r="Y573" s="207"/>
      <c r="Z573" s="207"/>
      <c r="AA573" s="207"/>
      <c r="AB573" s="207"/>
      <c r="AC573" s="207"/>
      <c r="AD573" s="207"/>
      <c r="AE573" s="207"/>
      <c r="AF573" s="207"/>
      <c r="AG573" s="207"/>
      <c r="AH573" s="207"/>
      <c r="AI573" s="207"/>
      <c r="AJ573" s="207"/>
      <c r="AK573" s="207"/>
      <c r="AL573" s="207"/>
      <c r="AM573" s="207"/>
      <c r="AN573" s="207"/>
      <c r="AO573" s="207"/>
    </row>
    <row r="574" spans="1:41" ht="14.25" hidden="1" customHeight="1">
      <c r="A574" s="207"/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  <c r="V574" s="207"/>
      <c r="W574" s="207"/>
      <c r="X574" s="207"/>
      <c r="Y574" s="207"/>
      <c r="Z574" s="207"/>
      <c r="AA574" s="207"/>
      <c r="AB574" s="207"/>
      <c r="AC574" s="207"/>
      <c r="AD574" s="207"/>
      <c r="AE574" s="207"/>
      <c r="AF574" s="207"/>
      <c r="AG574" s="207"/>
      <c r="AH574" s="207"/>
      <c r="AI574" s="207"/>
      <c r="AJ574" s="207"/>
      <c r="AK574" s="207"/>
      <c r="AL574" s="207"/>
      <c r="AM574" s="207"/>
      <c r="AN574" s="207"/>
      <c r="AO574" s="207"/>
    </row>
    <row r="575" spans="1:41" ht="14.25" hidden="1" customHeight="1">
      <c r="A575" s="207"/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  <c r="V575" s="207"/>
      <c r="W575" s="207"/>
      <c r="X575" s="207"/>
      <c r="Y575" s="207"/>
      <c r="Z575" s="207"/>
      <c r="AA575" s="207"/>
      <c r="AB575" s="207"/>
      <c r="AC575" s="207"/>
      <c r="AD575" s="207"/>
      <c r="AE575" s="207"/>
      <c r="AF575" s="207"/>
      <c r="AG575" s="207"/>
      <c r="AH575" s="207"/>
      <c r="AI575" s="207"/>
      <c r="AJ575" s="207"/>
      <c r="AK575" s="207"/>
      <c r="AL575" s="207"/>
      <c r="AM575" s="207"/>
      <c r="AN575" s="207"/>
      <c r="AO575" s="207"/>
    </row>
    <row r="576" spans="1:41" ht="14.25" hidden="1" customHeight="1">
      <c r="A576" s="207"/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  <c r="V576" s="207"/>
      <c r="W576" s="207"/>
      <c r="X576" s="207"/>
      <c r="Y576" s="207"/>
      <c r="Z576" s="207"/>
      <c r="AA576" s="207"/>
      <c r="AB576" s="207"/>
      <c r="AC576" s="207"/>
      <c r="AD576" s="207"/>
      <c r="AE576" s="207"/>
      <c r="AF576" s="207"/>
      <c r="AG576" s="207"/>
      <c r="AH576" s="207"/>
      <c r="AI576" s="207"/>
      <c r="AJ576" s="207"/>
      <c r="AK576" s="207"/>
      <c r="AL576" s="207"/>
      <c r="AM576" s="207"/>
      <c r="AN576" s="207"/>
      <c r="AO576" s="207"/>
    </row>
    <row r="577" spans="1:41" ht="14.25" hidden="1" customHeight="1">
      <c r="A577" s="207"/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  <c r="V577" s="207"/>
      <c r="W577" s="207"/>
      <c r="X577" s="207"/>
      <c r="Y577" s="207"/>
      <c r="Z577" s="207"/>
      <c r="AA577" s="207"/>
      <c r="AB577" s="207"/>
      <c r="AC577" s="207"/>
      <c r="AD577" s="207"/>
      <c r="AE577" s="207"/>
      <c r="AF577" s="207"/>
      <c r="AG577" s="207"/>
      <c r="AH577" s="207"/>
      <c r="AI577" s="207"/>
      <c r="AJ577" s="207"/>
      <c r="AK577" s="207"/>
      <c r="AL577" s="207"/>
      <c r="AM577" s="207"/>
      <c r="AN577" s="207"/>
      <c r="AO577" s="207"/>
    </row>
    <row r="578" spans="1:41" ht="14.25" hidden="1" customHeight="1">
      <c r="A578" s="207"/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  <c r="V578" s="207"/>
      <c r="W578" s="207"/>
      <c r="X578" s="207"/>
      <c r="Y578" s="207"/>
      <c r="Z578" s="207"/>
      <c r="AA578" s="207"/>
      <c r="AB578" s="207"/>
      <c r="AC578" s="207"/>
      <c r="AD578" s="207"/>
      <c r="AE578" s="207"/>
      <c r="AF578" s="207"/>
      <c r="AG578" s="207"/>
      <c r="AH578" s="207"/>
      <c r="AI578" s="207"/>
      <c r="AJ578" s="207"/>
      <c r="AK578" s="207"/>
      <c r="AL578" s="207"/>
      <c r="AM578" s="207"/>
      <c r="AN578" s="207"/>
      <c r="AO578" s="207"/>
    </row>
    <row r="579" spans="1:41" ht="14.25" hidden="1" customHeight="1">
      <c r="A579" s="207"/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207"/>
      <c r="Q579" s="207"/>
      <c r="R579" s="207"/>
      <c r="S579" s="207"/>
      <c r="T579" s="207"/>
      <c r="U579" s="207"/>
      <c r="V579" s="207"/>
      <c r="W579" s="207"/>
      <c r="X579" s="207"/>
      <c r="Y579" s="207"/>
      <c r="Z579" s="207"/>
      <c r="AA579" s="207"/>
      <c r="AB579" s="207"/>
      <c r="AC579" s="207"/>
      <c r="AD579" s="207"/>
      <c r="AE579" s="207"/>
      <c r="AF579" s="207"/>
      <c r="AG579" s="207"/>
      <c r="AH579" s="207"/>
      <c r="AI579" s="207"/>
      <c r="AJ579" s="207"/>
      <c r="AK579" s="207"/>
      <c r="AL579" s="207"/>
      <c r="AM579" s="207"/>
      <c r="AN579" s="207"/>
      <c r="AO579" s="207"/>
    </row>
    <row r="580" spans="1:41" ht="14.25" hidden="1" customHeight="1">
      <c r="A580" s="207"/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207"/>
      <c r="Y580" s="207"/>
      <c r="Z580" s="207"/>
      <c r="AA580" s="207"/>
      <c r="AB580" s="207"/>
      <c r="AC580" s="207"/>
      <c r="AD580" s="207"/>
      <c r="AE580" s="207"/>
      <c r="AF580" s="207"/>
      <c r="AG580" s="207"/>
      <c r="AH580" s="207"/>
      <c r="AI580" s="207"/>
      <c r="AJ580" s="207"/>
      <c r="AK580" s="207"/>
      <c r="AL580" s="207"/>
      <c r="AM580" s="207"/>
      <c r="AN580" s="207"/>
      <c r="AO580" s="207"/>
    </row>
    <row r="581" spans="1:41" ht="14.25" hidden="1" customHeight="1">
      <c r="A581" s="207"/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  <c r="N581" s="207"/>
      <c r="O581" s="207"/>
      <c r="P581" s="207"/>
      <c r="Q581" s="207"/>
      <c r="R581" s="207"/>
      <c r="S581" s="207"/>
      <c r="T581" s="207"/>
      <c r="U581" s="207"/>
      <c r="V581" s="207"/>
      <c r="W581" s="207"/>
      <c r="X581" s="207"/>
      <c r="Y581" s="207"/>
      <c r="Z581" s="207"/>
      <c r="AA581" s="207"/>
      <c r="AB581" s="207"/>
      <c r="AC581" s="207"/>
      <c r="AD581" s="207"/>
      <c r="AE581" s="207"/>
      <c r="AF581" s="207"/>
      <c r="AG581" s="207"/>
      <c r="AH581" s="207"/>
      <c r="AI581" s="207"/>
      <c r="AJ581" s="207"/>
      <c r="AK581" s="207"/>
      <c r="AL581" s="207"/>
      <c r="AM581" s="207"/>
      <c r="AN581" s="207"/>
      <c r="AO581" s="207"/>
    </row>
    <row r="582" spans="1:41" ht="14.25" hidden="1" customHeight="1">
      <c r="A582" s="207"/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</row>
    <row r="583" spans="1:41" ht="14.25" hidden="1" customHeight="1">
      <c r="A583" s="207"/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  <c r="AA583" s="207"/>
      <c r="AB583" s="207"/>
      <c r="AC583" s="207"/>
      <c r="AD583" s="207"/>
      <c r="AE583" s="207"/>
      <c r="AF583" s="207"/>
      <c r="AG583" s="207"/>
      <c r="AH583" s="207"/>
      <c r="AI583" s="207"/>
      <c r="AJ583" s="207"/>
      <c r="AK583" s="207"/>
      <c r="AL583" s="207"/>
      <c r="AM583" s="207"/>
      <c r="AN583" s="207"/>
      <c r="AO583" s="207"/>
    </row>
    <row r="584" spans="1:41" ht="14.25" hidden="1" customHeight="1">
      <c r="A584" s="207"/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  <c r="AA584" s="207"/>
      <c r="AB584" s="207"/>
      <c r="AC584" s="207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</row>
    <row r="585" spans="1:41" ht="14.25" hidden="1" customHeight="1">
      <c r="A585" s="207"/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  <c r="O585" s="207"/>
      <c r="P585" s="207"/>
      <c r="Q585" s="207"/>
      <c r="R585" s="207"/>
      <c r="S585" s="207"/>
      <c r="T585" s="207"/>
      <c r="U585" s="207"/>
      <c r="V585" s="207"/>
      <c r="W585" s="207"/>
      <c r="X585" s="207"/>
      <c r="Y585" s="207"/>
      <c r="Z585" s="207"/>
      <c r="AA585" s="207"/>
      <c r="AB585" s="207"/>
      <c r="AC585" s="207"/>
      <c r="AD585" s="207"/>
      <c r="AE585" s="207"/>
      <c r="AF585" s="207"/>
      <c r="AG585" s="207"/>
      <c r="AH585" s="207"/>
      <c r="AI585" s="207"/>
      <c r="AJ585" s="207"/>
      <c r="AK585" s="207"/>
      <c r="AL585" s="207"/>
      <c r="AM585" s="207"/>
      <c r="AN585" s="207"/>
      <c r="AO585" s="207"/>
    </row>
    <row r="586" spans="1:41" ht="14.25" hidden="1" customHeight="1">
      <c r="A586" s="207"/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  <c r="N586" s="207"/>
      <c r="O586" s="207"/>
      <c r="P586" s="207"/>
      <c r="Q586" s="207"/>
      <c r="R586" s="207"/>
      <c r="S586" s="207"/>
      <c r="T586" s="207"/>
      <c r="U586" s="207"/>
      <c r="V586" s="207"/>
      <c r="W586" s="207"/>
      <c r="X586" s="207"/>
      <c r="Y586" s="207"/>
      <c r="Z586" s="207"/>
      <c r="AA586" s="207"/>
      <c r="AB586" s="207"/>
      <c r="AC586" s="207"/>
      <c r="AD586" s="207"/>
      <c r="AE586" s="207"/>
      <c r="AF586" s="207"/>
      <c r="AG586" s="207"/>
      <c r="AH586" s="207"/>
      <c r="AI586" s="207"/>
      <c r="AJ586" s="207"/>
      <c r="AK586" s="207"/>
      <c r="AL586" s="207"/>
      <c r="AM586" s="207"/>
      <c r="AN586" s="207"/>
      <c r="AO586" s="207"/>
    </row>
    <row r="587" spans="1:41" ht="14.25" hidden="1" customHeight="1">
      <c r="A587" s="207"/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  <c r="AA587" s="207"/>
      <c r="AB587" s="207"/>
      <c r="AC587" s="207"/>
      <c r="AD587" s="207"/>
      <c r="AE587" s="207"/>
      <c r="AF587" s="207"/>
      <c r="AG587" s="207"/>
      <c r="AH587" s="207"/>
      <c r="AI587" s="207"/>
      <c r="AJ587" s="207"/>
      <c r="AK587" s="207"/>
      <c r="AL587" s="207"/>
      <c r="AM587" s="207"/>
      <c r="AN587" s="207"/>
      <c r="AO587" s="207"/>
    </row>
    <row r="588" spans="1:41" ht="14.25" hidden="1" customHeight="1">
      <c r="A588" s="207"/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07"/>
      <c r="AK588" s="207"/>
      <c r="AL588" s="207"/>
      <c r="AM588" s="207"/>
      <c r="AN588" s="207"/>
      <c r="AO588" s="207"/>
    </row>
    <row r="589" spans="1:41" ht="14.25" hidden="1" customHeight="1">
      <c r="A589" s="207"/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07"/>
      <c r="AK589" s="207"/>
      <c r="AL589" s="207"/>
      <c r="AM589" s="207"/>
      <c r="AN589" s="207"/>
      <c r="AO589" s="207"/>
    </row>
    <row r="590" spans="1:41" ht="14.25" hidden="1" customHeight="1">
      <c r="A590" s="207"/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  <c r="O590" s="207"/>
      <c r="P590" s="207"/>
      <c r="Q590" s="207"/>
      <c r="R590" s="207"/>
      <c r="S590" s="207"/>
      <c r="T590" s="207"/>
      <c r="U590" s="207"/>
      <c r="V590" s="207"/>
      <c r="W590" s="207"/>
      <c r="X590" s="207"/>
      <c r="Y590" s="207"/>
      <c r="Z590" s="207"/>
      <c r="AA590" s="207"/>
      <c r="AB590" s="207"/>
      <c r="AC590" s="207"/>
      <c r="AD590" s="207"/>
      <c r="AE590" s="207"/>
      <c r="AF590" s="207"/>
      <c r="AG590" s="207"/>
      <c r="AH590" s="207"/>
      <c r="AI590" s="207"/>
      <c r="AJ590" s="207"/>
      <c r="AK590" s="207"/>
      <c r="AL590" s="207"/>
      <c r="AM590" s="207"/>
      <c r="AN590" s="207"/>
      <c r="AO590" s="207"/>
    </row>
    <row r="591" spans="1:41" ht="14.25" hidden="1" customHeight="1">
      <c r="A591" s="207"/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  <c r="O591" s="207"/>
      <c r="P591" s="207"/>
      <c r="Q591" s="207"/>
      <c r="R591" s="207"/>
      <c r="S591" s="207"/>
      <c r="T591" s="207"/>
      <c r="U591" s="207"/>
      <c r="V591" s="207"/>
      <c r="W591" s="207"/>
      <c r="X591" s="207"/>
      <c r="Y591" s="207"/>
      <c r="Z591" s="207"/>
      <c r="AA591" s="207"/>
      <c r="AB591" s="207"/>
      <c r="AC591" s="207"/>
      <c r="AD591" s="207"/>
      <c r="AE591" s="207"/>
      <c r="AF591" s="207"/>
      <c r="AG591" s="207"/>
      <c r="AH591" s="207"/>
      <c r="AI591" s="207"/>
      <c r="AJ591" s="207"/>
      <c r="AK591" s="207"/>
      <c r="AL591" s="207"/>
      <c r="AM591" s="207"/>
      <c r="AN591" s="207"/>
      <c r="AO591" s="207"/>
    </row>
    <row r="592" spans="1:41" ht="14.25" hidden="1" customHeight="1">
      <c r="A592" s="207"/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  <c r="N592" s="207"/>
      <c r="O592" s="207"/>
      <c r="P592" s="207"/>
      <c r="Q592" s="207"/>
      <c r="R592" s="207"/>
      <c r="S592" s="207"/>
      <c r="T592" s="207"/>
      <c r="U592" s="207"/>
      <c r="V592" s="207"/>
      <c r="W592" s="207"/>
      <c r="X592" s="207"/>
      <c r="Y592" s="207"/>
      <c r="Z592" s="207"/>
      <c r="AA592" s="207"/>
      <c r="AB592" s="207"/>
      <c r="AC592" s="207"/>
      <c r="AD592" s="207"/>
      <c r="AE592" s="207"/>
      <c r="AF592" s="207"/>
      <c r="AG592" s="207"/>
      <c r="AH592" s="207"/>
      <c r="AI592" s="207"/>
      <c r="AJ592" s="207"/>
      <c r="AK592" s="207"/>
      <c r="AL592" s="207"/>
      <c r="AM592" s="207"/>
      <c r="AN592" s="207"/>
      <c r="AO592" s="207"/>
    </row>
    <row r="593" spans="1:41" ht="14.25" hidden="1" customHeight="1">
      <c r="A593" s="207"/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  <c r="N593" s="207"/>
      <c r="O593" s="207"/>
      <c r="P593" s="207"/>
      <c r="Q593" s="207"/>
      <c r="R593" s="207"/>
      <c r="S593" s="207"/>
      <c r="T593" s="207"/>
      <c r="U593" s="207"/>
      <c r="V593" s="207"/>
      <c r="W593" s="207"/>
      <c r="X593" s="207"/>
      <c r="Y593" s="207"/>
      <c r="Z593" s="207"/>
      <c r="AA593" s="207"/>
      <c r="AB593" s="207"/>
      <c r="AC593" s="207"/>
      <c r="AD593" s="207"/>
      <c r="AE593" s="207"/>
      <c r="AF593" s="207"/>
      <c r="AG593" s="207"/>
      <c r="AH593" s="207"/>
      <c r="AI593" s="207"/>
      <c r="AJ593" s="207"/>
      <c r="AK593" s="207"/>
      <c r="AL593" s="207"/>
      <c r="AM593" s="207"/>
      <c r="AN593" s="207"/>
      <c r="AO593" s="207"/>
    </row>
    <row r="594" spans="1:41" ht="14.25" hidden="1" customHeight="1">
      <c r="A594" s="207"/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  <c r="N594" s="207"/>
      <c r="O594" s="207"/>
      <c r="P594" s="207"/>
      <c r="Q594" s="207"/>
      <c r="R594" s="207"/>
      <c r="S594" s="207"/>
      <c r="T594" s="207"/>
      <c r="U594" s="207"/>
      <c r="V594" s="207"/>
      <c r="W594" s="207"/>
      <c r="X594" s="207"/>
      <c r="Y594" s="207"/>
      <c r="Z594" s="207"/>
      <c r="AA594" s="207"/>
      <c r="AB594" s="207"/>
      <c r="AC594" s="207"/>
      <c r="AD594" s="207"/>
      <c r="AE594" s="207"/>
      <c r="AF594" s="207"/>
      <c r="AG594" s="207"/>
      <c r="AH594" s="207"/>
      <c r="AI594" s="207"/>
      <c r="AJ594" s="207"/>
      <c r="AK594" s="207"/>
      <c r="AL594" s="207"/>
      <c r="AM594" s="207"/>
      <c r="AN594" s="207"/>
      <c r="AO594" s="207"/>
    </row>
    <row r="595" spans="1:41" ht="14.25" hidden="1" customHeight="1">
      <c r="A595" s="207"/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  <c r="N595" s="207"/>
      <c r="O595" s="207"/>
      <c r="P595" s="207"/>
      <c r="Q595" s="207"/>
      <c r="R595" s="207"/>
      <c r="S595" s="207"/>
      <c r="T595" s="207"/>
      <c r="U595" s="207"/>
      <c r="V595" s="207"/>
      <c r="W595" s="207"/>
      <c r="X595" s="207"/>
      <c r="Y595" s="207"/>
      <c r="Z595" s="207"/>
      <c r="AA595" s="207"/>
      <c r="AB595" s="207"/>
      <c r="AC595" s="207"/>
      <c r="AD595" s="207"/>
      <c r="AE595" s="207"/>
      <c r="AF595" s="207"/>
      <c r="AG595" s="207"/>
      <c r="AH595" s="207"/>
      <c r="AI595" s="207"/>
      <c r="AJ595" s="207"/>
      <c r="AK595" s="207"/>
      <c r="AL595" s="207"/>
      <c r="AM595" s="207"/>
      <c r="AN595" s="207"/>
      <c r="AO595" s="207"/>
    </row>
    <row r="596" spans="1:41" ht="14.25" hidden="1" customHeight="1">
      <c r="A596" s="207"/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  <c r="N596" s="207"/>
      <c r="O596" s="207"/>
      <c r="P596" s="207"/>
      <c r="Q596" s="207"/>
      <c r="R596" s="207"/>
      <c r="S596" s="207"/>
      <c r="T596" s="207"/>
      <c r="U596" s="207"/>
      <c r="V596" s="207"/>
      <c r="W596" s="207"/>
      <c r="X596" s="207"/>
      <c r="Y596" s="207"/>
      <c r="Z596" s="207"/>
      <c r="AA596" s="207"/>
      <c r="AB596" s="207"/>
      <c r="AC596" s="207"/>
      <c r="AD596" s="207"/>
      <c r="AE596" s="207"/>
      <c r="AF596" s="207"/>
      <c r="AG596" s="207"/>
      <c r="AH596" s="207"/>
      <c r="AI596" s="207"/>
      <c r="AJ596" s="207"/>
      <c r="AK596" s="207"/>
      <c r="AL596" s="207"/>
      <c r="AM596" s="207"/>
      <c r="AN596" s="207"/>
      <c r="AO596" s="207"/>
    </row>
    <row r="597" spans="1:41" ht="14.25" hidden="1" customHeight="1">
      <c r="A597" s="207"/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  <c r="N597" s="207"/>
      <c r="O597" s="207"/>
      <c r="P597" s="207"/>
      <c r="Q597" s="207"/>
      <c r="R597" s="207"/>
      <c r="S597" s="207"/>
      <c r="T597" s="207"/>
      <c r="U597" s="207"/>
      <c r="V597" s="207"/>
      <c r="W597" s="207"/>
      <c r="X597" s="207"/>
      <c r="Y597" s="207"/>
      <c r="Z597" s="207"/>
      <c r="AA597" s="207"/>
      <c r="AB597" s="207"/>
      <c r="AC597" s="207"/>
      <c r="AD597" s="207"/>
      <c r="AE597" s="207"/>
      <c r="AF597" s="207"/>
      <c r="AG597" s="207"/>
      <c r="AH597" s="207"/>
      <c r="AI597" s="207"/>
      <c r="AJ597" s="207"/>
      <c r="AK597" s="207"/>
      <c r="AL597" s="207"/>
      <c r="AM597" s="207"/>
      <c r="AN597" s="207"/>
      <c r="AO597" s="207"/>
    </row>
    <row r="598" spans="1:41" ht="14.25" hidden="1" customHeight="1">
      <c r="A598" s="207"/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  <c r="N598" s="207"/>
      <c r="O598" s="207"/>
      <c r="P598" s="207"/>
      <c r="Q598" s="207"/>
      <c r="R598" s="207"/>
      <c r="S598" s="207"/>
      <c r="T598" s="207"/>
      <c r="U598" s="207"/>
      <c r="V598" s="207"/>
      <c r="W598" s="207"/>
      <c r="X598" s="207"/>
      <c r="Y598" s="207"/>
      <c r="Z598" s="207"/>
      <c r="AA598" s="207"/>
      <c r="AB598" s="207"/>
      <c r="AC598" s="207"/>
      <c r="AD598" s="207"/>
      <c r="AE598" s="207"/>
      <c r="AF598" s="207"/>
      <c r="AG598" s="207"/>
      <c r="AH598" s="207"/>
      <c r="AI598" s="207"/>
      <c r="AJ598" s="207"/>
      <c r="AK598" s="207"/>
      <c r="AL598" s="207"/>
      <c r="AM598" s="207"/>
      <c r="AN598" s="207"/>
      <c r="AO598" s="207"/>
    </row>
    <row r="599" spans="1:41" ht="14.25" hidden="1" customHeight="1">
      <c r="A599" s="207"/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  <c r="N599" s="207"/>
      <c r="O599" s="207"/>
      <c r="P599" s="207"/>
      <c r="Q599" s="207"/>
      <c r="R599" s="207"/>
      <c r="S599" s="207"/>
      <c r="T599" s="207"/>
      <c r="U599" s="207"/>
      <c r="V599" s="207"/>
      <c r="W599" s="207"/>
      <c r="X599" s="207"/>
      <c r="Y599" s="207"/>
      <c r="Z599" s="207"/>
      <c r="AA599" s="207"/>
      <c r="AB599" s="207"/>
      <c r="AC599" s="207"/>
      <c r="AD599" s="207"/>
      <c r="AE599" s="207"/>
      <c r="AF599" s="207"/>
      <c r="AG599" s="207"/>
      <c r="AH599" s="207"/>
      <c r="AI599" s="207"/>
      <c r="AJ599" s="207"/>
      <c r="AK599" s="207"/>
      <c r="AL599" s="207"/>
      <c r="AM599" s="207"/>
      <c r="AN599" s="207"/>
      <c r="AO599" s="207"/>
    </row>
    <row r="600" spans="1:41" ht="14.25" hidden="1" customHeight="1">
      <c r="A600" s="207"/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  <c r="AA600" s="207"/>
      <c r="AB600" s="207"/>
      <c r="AC600" s="207"/>
      <c r="AD600" s="207"/>
      <c r="AE600" s="207"/>
      <c r="AF600" s="207"/>
      <c r="AG600" s="207"/>
      <c r="AH600" s="207"/>
      <c r="AI600" s="207"/>
      <c r="AJ600" s="207"/>
      <c r="AK600" s="207"/>
      <c r="AL600" s="207"/>
      <c r="AM600" s="207"/>
      <c r="AN600" s="207"/>
      <c r="AO600" s="207"/>
    </row>
    <row r="601" spans="1:41" ht="14.25" hidden="1" customHeight="1">
      <c r="A601" s="207"/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  <c r="AA601" s="207"/>
      <c r="AB601" s="207"/>
      <c r="AC601" s="207"/>
      <c r="AD601" s="207"/>
      <c r="AE601" s="207"/>
      <c r="AF601" s="207"/>
      <c r="AG601" s="207"/>
      <c r="AH601" s="207"/>
      <c r="AI601" s="207"/>
      <c r="AJ601" s="207"/>
      <c r="AK601" s="207"/>
      <c r="AL601" s="207"/>
      <c r="AM601" s="207"/>
      <c r="AN601" s="207"/>
      <c r="AO601" s="207"/>
    </row>
    <row r="602" spans="1:41" ht="14.25" hidden="1" customHeight="1">
      <c r="A602" s="207"/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  <c r="AA602" s="207"/>
      <c r="AB602" s="207"/>
      <c r="AC602" s="207"/>
      <c r="AD602" s="207"/>
      <c r="AE602" s="207"/>
      <c r="AF602" s="207"/>
      <c r="AG602" s="207"/>
      <c r="AH602" s="207"/>
      <c r="AI602" s="207"/>
      <c r="AJ602" s="207"/>
      <c r="AK602" s="207"/>
      <c r="AL602" s="207"/>
      <c r="AM602" s="207"/>
      <c r="AN602" s="207"/>
      <c r="AO602" s="207"/>
    </row>
    <row r="603" spans="1:41" ht="14.25" hidden="1" customHeight="1">
      <c r="A603" s="207"/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  <c r="AA603" s="207"/>
      <c r="AB603" s="207"/>
      <c r="AC603" s="207"/>
      <c r="AD603" s="207"/>
      <c r="AE603" s="207"/>
      <c r="AF603" s="207"/>
      <c r="AG603" s="207"/>
      <c r="AH603" s="207"/>
      <c r="AI603" s="207"/>
      <c r="AJ603" s="207"/>
      <c r="AK603" s="207"/>
      <c r="AL603" s="207"/>
      <c r="AM603" s="207"/>
      <c r="AN603" s="207"/>
      <c r="AO603" s="207"/>
    </row>
    <row r="604" spans="1:41" ht="14.25" hidden="1" customHeight="1">
      <c r="A604" s="207"/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  <c r="AA604" s="207"/>
      <c r="AB604" s="207"/>
      <c r="AC604" s="207"/>
      <c r="AD604" s="207"/>
      <c r="AE604" s="207"/>
      <c r="AF604" s="207"/>
      <c r="AG604" s="207"/>
      <c r="AH604" s="207"/>
      <c r="AI604" s="207"/>
      <c r="AJ604" s="207"/>
      <c r="AK604" s="207"/>
      <c r="AL604" s="207"/>
      <c r="AM604" s="207"/>
      <c r="AN604" s="207"/>
      <c r="AO604" s="207"/>
    </row>
    <row r="605" spans="1:41" ht="14.25" hidden="1" customHeight="1">
      <c r="A605" s="207"/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  <c r="N605" s="207"/>
      <c r="O605" s="207"/>
      <c r="P605" s="207"/>
      <c r="Q605" s="207"/>
      <c r="R605" s="207"/>
      <c r="S605" s="207"/>
      <c r="T605" s="207"/>
      <c r="U605" s="207"/>
      <c r="V605" s="207"/>
      <c r="W605" s="207"/>
      <c r="X605" s="207"/>
      <c r="Y605" s="207"/>
      <c r="Z605" s="207"/>
      <c r="AA605" s="207"/>
      <c r="AB605" s="207"/>
      <c r="AC605" s="207"/>
      <c r="AD605" s="207"/>
      <c r="AE605" s="207"/>
      <c r="AF605" s="207"/>
      <c r="AG605" s="207"/>
      <c r="AH605" s="207"/>
      <c r="AI605" s="207"/>
      <c r="AJ605" s="207"/>
      <c r="AK605" s="207"/>
      <c r="AL605" s="207"/>
      <c r="AM605" s="207"/>
      <c r="AN605" s="207"/>
      <c r="AO605" s="207"/>
    </row>
    <row r="606" spans="1:41" ht="14.25" hidden="1" customHeight="1">
      <c r="A606" s="207"/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  <c r="N606" s="207"/>
      <c r="O606" s="207"/>
      <c r="P606" s="207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  <c r="AA606" s="207"/>
      <c r="AB606" s="207"/>
      <c r="AC606" s="207"/>
      <c r="AD606" s="207"/>
      <c r="AE606" s="207"/>
      <c r="AF606" s="207"/>
      <c r="AG606" s="207"/>
      <c r="AH606" s="207"/>
      <c r="AI606" s="207"/>
      <c r="AJ606" s="207"/>
      <c r="AK606" s="207"/>
      <c r="AL606" s="207"/>
      <c r="AM606" s="207"/>
      <c r="AN606" s="207"/>
      <c r="AO606" s="207"/>
    </row>
    <row r="607" spans="1:41" ht="14.25" hidden="1" customHeight="1">
      <c r="A607" s="207"/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  <c r="N607" s="207"/>
      <c r="O607" s="207"/>
      <c r="P607" s="207"/>
      <c r="Q607" s="207"/>
      <c r="R607" s="207"/>
      <c r="S607" s="207"/>
      <c r="T607" s="207"/>
      <c r="U607" s="207"/>
      <c r="V607" s="207"/>
      <c r="W607" s="207"/>
      <c r="X607" s="207"/>
      <c r="Y607" s="207"/>
      <c r="Z607" s="207"/>
      <c r="AA607" s="207"/>
      <c r="AB607" s="207"/>
      <c r="AC607" s="207"/>
      <c r="AD607" s="207"/>
      <c r="AE607" s="207"/>
      <c r="AF607" s="207"/>
      <c r="AG607" s="207"/>
      <c r="AH607" s="207"/>
      <c r="AI607" s="207"/>
      <c r="AJ607" s="207"/>
      <c r="AK607" s="207"/>
      <c r="AL607" s="207"/>
      <c r="AM607" s="207"/>
      <c r="AN607" s="207"/>
      <c r="AO607" s="207"/>
    </row>
    <row r="608" spans="1:41" ht="14.25" hidden="1" customHeight="1">
      <c r="A608" s="207"/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  <c r="AA608" s="207"/>
      <c r="AB608" s="207"/>
      <c r="AC608" s="207"/>
      <c r="AD608" s="207"/>
      <c r="AE608" s="207"/>
      <c r="AF608" s="207"/>
      <c r="AG608" s="207"/>
      <c r="AH608" s="207"/>
      <c r="AI608" s="207"/>
      <c r="AJ608" s="207"/>
      <c r="AK608" s="207"/>
      <c r="AL608" s="207"/>
      <c r="AM608" s="207"/>
      <c r="AN608" s="207"/>
      <c r="AO608" s="207"/>
    </row>
    <row r="609" spans="1:41" ht="14.25" hidden="1" customHeight="1">
      <c r="A609" s="207"/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207"/>
      <c r="Q609" s="207"/>
      <c r="R609" s="207"/>
      <c r="S609" s="207"/>
      <c r="T609" s="207"/>
      <c r="U609" s="207"/>
      <c r="V609" s="207"/>
      <c r="W609" s="207"/>
      <c r="X609" s="207"/>
      <c r="Y609" s="207"/>
      <c r="Z609" s="207"/>
      <c r="AA609" s="207"/>
      <c r="AB609" s="207"/>
      <c r="AC609" s="207"/>
      <c r="AD609" s="207"/>
      <c r="AE609" s="207"/>
      <c r="AF609" s="207"/>
      <c r="AG609" s="207"/>
      <c r="AH609" s="207"/>
      <c r="AI609" s="207"/>
      <c r="AJ609" s="207"/>
      <c r="AK609" s="207"/>
      <c r="AL609" s="207"/>
      <c r="AM609" s="207"/>
      <c r="AN609" s="207"/>
      <c r="AO609" s="207"/>
    </row>
    <row r="610" spans="1:41" ht="14.25" hidden="1" customHeight="1">
      <c r="A610" s="207"/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207"/>
      <c r="Q610" s="207"/>
      <c r="R610" s="207"/>
      <c r="S610" s="207"/>
      <c r="T610" s="207"/>
      <c r="U610" s="207"/>
      <c r="V610" s="207"/>
      <c r="W610" s="207"/>
      <c r="X610" s="207"/>
      <c r="Y610" s="207"/>
      <c r="Z610" s="207"/>
      <c r="AA610" s="207"/>
      <c r="AB610" s="207"/>
      <c r="AC610" s="207"/>
      <c r="AD610" s="207"/>
      <c r="AE610" s="207"/>
      <c r="AF610" s="207"/>
      <c r="AG610" s="207"/>
      <c r="AH610" s="207"/>
      <c r="AI610" s="207"/>
      <c r="AJ610" s="207"/>
      <c r="AK610" s="207"/>
      <c r="AL610" s="207"/>
      <c r="AM610" s="207"/>
      <c r="AN610" s="207"/>
      <c r="AO610" s="207"/>
    </row>
    <row r="611" spans="1:41" ht="14.25" hidden="1" customHeight="1">
      <c r="A611" s="207"/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  <c r="AA611" s="207"/>
      <c r="AB611" s="207"/>
      <c r="AC611" s="207"/>
      <c r="AD611" s="207"/>
      <c r="AE611" s="207"/>
      <c r="AF611" s="207"/>
      <c r="AG611" s="207"/>
      <c r="AH611" s="207"/>
      <c r="AI611" s="207"/>
      <c r="AJ611" s="207"/>
      <c r="AK611" s="207"/>
      <c r="AL611" s="207"/>
      <c r="AM611" s="207"/>
      <c r="AN611" s="207"/>
      <c r="AO611" s="207"/>
    </row>
    <row r="612" spans="1:41" ht="14.25" hidden="1" customHeight="1">
      <c r="A612" s="207"/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  <c r="AA612" s="207"/>
      <c r="AB612" s="207"/>
      <c r="AC612" s="207"/>
      <c r="AD612" s="207"/>
      <c r="AE612" s="207"/>
      <c r="AF612" s="207"/>
      <c r="AG612" s="207"/>
      <c r="AH612" s="207"/>
      <c r="AI612" s="207"/>
      <c r="AJ612" s="207"/>
      <c r="AK612" s="207"/>
      <c r="AL612" s="207"/>
      <c r="AM612" s="207"/>
      <c r="AN612" s="207"/>
      <c r="AO612" s="207"/>
    </row>
    <row r="613" spans="1:41" ht="14.25" hidden="1" customHeight="1">
      <c r="A613" s="207"/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207"/>
      <c r="Y613" s="207"/>
      <c r="Z613" s="207"/>
      <c r="AA613" s="207"/>
      <c r="AB613" s="207"/>
      <c r="AC613" s="207"/>
      <c r="AD613" s="207"/>
      <c r="AE613" s="207"/>
      <c r="AF613" s="207"/>
      <c r="AG613" s="207"/>
      <c r="AH613" s="207"/>
      <c r="AI613" s="207"/>
      <c r="AJ613" s="207"/>
      <c r="AK613" s="207"/>
      <c r="AL613" s="207"/>
      <c r="AM613" s="207"/>
      <c r="AN613" s="207"/>
      <c r="AO613" s="207"/>
    </row>
    <row r="614" spans="1:41" ht="14.25" hidden="1" customHeight="1">
      <c r="A614" s="207"/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  <c r="N614" s="207"/>
      <c r="O614" s="207"/>
      <c r="P614" s="207"/>
      <c r="Q614" s="207"/>
      <c r="R614" s="207"/>
      <c r="S614" s="207"/>
      <c r="T614" s="207"/>
      <c r="U614" s="207"/>
      <c r="V614" s="207"/>
      <c r="W614" s="207"/>
      <c r="X614" s="207"/>
      <c r="Y614" s="207"/>
      <c r="Z614" s="207"/>
      <c r="AA614" s="207"/>
      <c r="AB614" s="207"/>
      <c r="AC614" s="207"/>
      <c r="AD614" s="207"/>
      <c r="AE614" s="207"/>
      <c r="AF614" s="207"/>
      <c r="AG614" s="207"/>
      <c r="AH614" s="207"/>
      <c r="AI614" s="207"/>
      <c r="AJ614" s="207"/>
      <c r="AK614" s="207"/>
      <c r="AL614" s="207"/>
      <c r="AM614" s="207"/>
      <c r="AN614" s="207"/>
      <c r="AO614" s="207"/>
    </row>
    <row r="615" spans="1:41" ht="14.25" hidden="1" customHeight="1">
      <c r="A615" s="207"/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7"/>
      <c r="P615" s="207"/>
      <c r="Q615" s="207"/>
      <c r="R615" s="207"/>
      <c r="S615" s="207"/>
      <c r="T615" s="207"/>
      <c r="U615" s="207"/>
      <c r="V615" s="207"/>
      <c r="W615" s="207"/>
      <c r="X615" s="207"/>
      <c r="Y615" s="207"/>
      <c r="Z615" s="207"/>
      <c r="AA615" s="207"/>
      <c r="AB615" s="207"/>
      <c r="AC615" s="207"/>
      <c r="AD615" s="207"/>
      <c r="AE615" s="207"/>
      <c r="AF615" s="207"/>
      <c r="AG615" s="207"/>
      <c r="AH615" s="207"/>
      <c r="AI615" s="207"/>
      <c r="AJ615" s="207"/>
      <c r="AK615" s="207"/>
      <c r="AL615" s="207"/>
      <c r="AM615" s="207"/>
      <c r="AN615" s="207"/>
      <c r="AO615" s="207"/>
    </row>
    <row r="616" spans="1:41" ht="14.25" hidden="1" customHeight="1">
      <c r="A616" s="207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207"/>
      <c r="Y616" s="207"/>
      <c r="Z616" s="207"/>
      <c r="AA616" s="207"/>
      <c r="AB616" s="207"/>
      <c r="AC616" s="207"/>
      <c r="AD616" s="207"/>
      <c r="AE616" s="207"/>
      <c r="AF616" s="207"/>
      <c r="AG616" s="207"/>
      <c r="AH616" s="207"/>
      <c r="AI616" s="207"/>
      <c r="AJ616" s="207"/>
      <c r="AK616" s="207"/>
      <c r="AL616" s="207"/>
      <c r="AM616" s="207"/>
      <c r="AN616" s="207"/>
      <c r="AO616" s="207"/>
    </row>
    <row r="617" spans="1:41" ht="14.25" hidden="1" customHeight="1">
      <c r="A617" s="207"/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207"/>
      <c r="Y617" s="207"/>
      <c r="Z617" s="207"/>
      <c r="AA617" s="207"/>
      <c r="AB617" s="207"/>
      <c r="AC617" s="207"/>
      <c r="AD617" s="207"/>
      <c r="AE617" s="207"/>
      <c r="AF617" s="207"/>
      <c r="AG617" s="207"/>
      <c r="AH617" s="207"/>
      <c r="AI617" s="207"/>
      <c r="AJ617" s="207"/>
      <c r="AK617" s="207"/>
      <c r="AL617" s="207"/>
      <c r="AM617" s="207"/>
      <c r="AN617" s="207"/>
      <c r="AO617" s="207"/>
    </row>
    <row r="618" spans="1:41" ht="14.25" hidden="1" customHeight="1">
      <c r="A618" s="207"/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7"/>
      <c r="AL618" s="207"/>
      <c r="AM618" s="207"/>
      <c r="AN618" s="207"/>
      <c r="AO618" s="207"/>
    </row>
    <row r="619" spans="1:41" ht="14.25" hidden="1" customHeight="1">
      <c r="A619" s="207"/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  <c r="AA619" s="207"/>
      <c r="AB619" s="207"/>
      <c r="AC619" s="207"/>
      <c r="AD619" s="207"/>
      <c r="AE619" s="207"/>
      <c r="AF619" s="207"/>
      <c r="AG619" s="207"/>
      <c r="AH619" s="207"/>
      <c r="AI619" s="207"/>
      <c r="AJ619" s="207"/>
      <c r="AK619" s="207"/>
      <c r="AL619" s="207"/>
      <c r="AM619" s="207"/>
      <c r="AN619" s="207"/>
      <c r="AO619" s="207"/>
    </row>
    <row r="620" spans="1:41" ht="14.25" hidden="1" customHeight="1">
      <c r="A620" s="207"/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  <c r="AC620" s="207"/>
      <c r="AD620" s="207"/>
      <c r="AE620" s="207"/>
      <c r="AF620" s="207"/>
      <c r="AG620" s="207"/>
      <c r="AH620" s="207"/>
      <c r="AI620" s="207"/>
      <c r="AJ620" s="207"/>
      <c r="AK620" s="207"/>
      <c r="AL620" s="207"/>
      <c r="AM620" s="207"/>
      <c r="AN620" s="207"/>
      <c r="AO620" s="207"/>
    </row>
    <row r="621" spans="1:41" ht="14.25" hidden="1" customHeight="1">
      <c r="A621" s="207"/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  <c r="AC621" s="207"/>
      <c r="AD621" s="207"/>
      <c r="AE621" s="207"/>
      <c r="AF621" s="207"/>
      <c r="AG621" s="207"/>
      <c r="AH621" s="207"/>
      <c r="AI621" s="207"/>
      <c r="AJ621" s="207"/>
      <c r="AK621" s="207"/>
      <c r="AL621" s="207"/>
      <c r="AM621" s="207"/>
      <c r="AN621" s="207"/>
      <c r="AO621" s="207"/>
    </row>
    <row r="622" spans="1:41" ht="14.25" hidden="1" customHeight="1">
      <c r="A622" s="207"/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  <c r="AC622" s="207"/>
      <c r="AD622" s="207"/>
      <c r="AE622" s="207"/>
      <c r="AF622" s="207"/>
      <c r="AG622" s="207"/>
      <c r="AH622" s="207"/>
      <c r="AI622" s="207"/>
      <c r="AJ622" s="207"/>
      <c r="AK622" s="207"/>
      <c r="AL622" s="207"/>
      <c r="AM622" s="207"/>
      <c r="AN622" s="207"/>
      <c r="AO622" s="207"/>
    </row>
    <row r="623" spans="1:41" ht="14.25" hidden="1" customHeight="1">
      <c r="A623" s="207"/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  <c r="AC623" s="207"/>
      <c r="AD623" s="207"/>
      <c r="AE623" s="207"/>
      <c r="AF623" s="207"/>
      <c r="AG623" s="207"/>
      <c r="AH623" s="207"/>
      <c r="AI623" s="207"/>
      <c r="AJ623" s="207"/>
      <c r="AK623" s="207"/>
      <c r="AL623" s="207"/>
      <c r="AM623" s="207"/>
      <c r="AN623" s="207"/>
      <c r="AO623" s="207"/>
    </row>
    <row r="624" spans="1:41" ht="14.25" hidden="1" customHeight="1">
      <c r="A624" s="207"/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  <c r="AC624" s="207"/>
      <c r="AD624" s="207"/>
      <c r="AE624" s="207"/>
      <c r="AF624" s="207"/>
      <c r="AG624" s="207"/>
      <c r="AH624" s="207"/>
      <c r="AI624" s="207"/>
      <c r="AJ624" s="207"/>
      <c r="AK624" s="207"/>
      <c r="AL624" s="207"/>
      <c r="AM624" s="207"/>
      <c r="AN624" s="207"/>
      <c r="AO624" s="207"/>
    </row>
    <row r="625" spans="1:41" ht="14.25" hidden="1" customHeight="1">
      <c r="A625" s="207"/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07"/>
      <c r="AG625" s="207"/>
      <c r="AH625" s="207"/>
      <c r="AI625" s="207"/>
      <c r="AJ625" s="207"/>
      <c r="AK625" s="207"/>
      <c r="AL625" s="207"/>
      <c r="AM625" s="207"/>
      <c r="AN625" s="207"/>
      <c r="AO625" s="207"/>
    </row>
    <row r="626" spans="1:41" ht="14.25" hidden="1" customHeight="1">
      <c r="A626" s="207"/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  <c r="AC626" s="207"/>
      <c r="AD626" s="207"/>
      <c r="AE626" s="207"/>
      <c r="AF626" s="207"/>
      <c r="AG626" s="207"/>
      <c r="AH626" s="207"/>
      <c r="AI626" s="207"/>
      <c r="AJ626" s="207"/>
      <c r="AK626" s="207"/>
      <c r="AL626" s="207"/>
      <c r="AM626" s="207"/>
      <c r="AN626" s="207"/>
      <c r="AO626" s="207"/>
    </row>
    <row r="627" spans="1:41" ht="14.25" hidden="1" customHeight="1">
      <c r="A627" s="207"/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  <c r="AC627" s="207"/>
      <c r="AD627" s="207"/>
      <c r="AE627" s="207"/>
      <c r="AF627" s="207"/>
      <c r="AG627" s="207"/>
      <c r="AH627" s="207"/>
      <c r="AI627" s="207"/>
      <c r="AJ627" s="207"/>
      <c r="AK627" s="207"/>
      <c r="AL627" s="207"/>
      <c r="AM627" s="207"/>
      <c r="AN627" s="207"/>
      <c r="AO627" s="207"/>
    </row>
    <row r="628" spans="1:41" ht="14.25" hidden="1" customHeight="1">
      <c r="A628" s="207"/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  <c r="AC628" s="207"/>
      <c r="AD628" s="207"/>
      <c r="AE628" s="207"/>
      <c r="AF628" s="207"/>
      <c r="AG628" s="207"/>
      <c r="AH628" s="207"/>
      <c r="AI628" s="207"/>
      <c r="AJ628" s="207"/>
      <c r="AK628" s="207"/>
      <c r="AL628" s="207"/>
      <c r="AM628" s="207"/>
      <c r="AN628" s="207"/>
      <c r="AO628" s="207"/>
    </row>
    <row r="629" spans="1:41" ht="14.25" hidden="1" customHeight="1">
      <c r="A629" s="207"/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  <c r="AC629" s="207"/>
      <c r="AD629" s="207"/>
      <c r="AE629" s="207"/>
      <c r="AF629" s="207"/>
      <c r="AG629" s="207"/>
      <c r="AH629" s="207"/>
      <c r="AI629" s="207"/>
      <c r="AJ629" s="207"/>
      <c r="AK629" s="207"/>
      <c r="AL629" s="207"/>
      <c r="AM629" s="207"/>
      <c r="AN629" s="207"/>
      <c r="AO629" s="207"/>
    </row>
    <row r="630" spans="1:41" ht="14.25" hidden="1" customHeight="1">
      <c r="A630" s="207"/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207"/>
      <c r="Y630" s="207"/>
      <c r="Z630" s="207"/>
      <c r="AA630" s="207"/>
      <c r="AB630" s="207"/>
      <c r="AC630" s="207"/>
      <c r="AD630" s="207"/>
      <c r="AE630" s="207"/>
      <c r="AF630" s="207"/>
      <c r="AG630" s="207"/>
      <c r="AH630" s="207"/>
      <c r="AI630" s="207"/>
      <c r="AJ630" s="207"/>
      <c r="AK630" s="207"/>
      <c r="AL630" s="207"/>
      <c r="AM630" s="207"/>
      <c r="AN630" s="207"/>
      <c r="AO630" s="207"/>
    </row>
    <row r="631" spans="1:41" ht="14.25" hidden="1" customHeight="1">
      <c r="A631" s="207"/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207"/>
      <c r="Q631" s="207"/>
      <c r="R631" s="207"/>
      <c r="S631" s="207"/>
      <c r="T631" s="207"/>
      <c r="U631" s="207"/>
      <c r="V631" s="207"/>
      <c r="W631" s="207"/>
      <c r="X631" s="207"/>
      <c r="Y631" s="207"/>
      <c r="Z631" s="207"/>
      <c r="AA631" s="207"/>
      <c r="AB631" s="207"/>
      <c r="AC631" s="207"/>
      <c r="AD631" s="207"/>
      <c r="AE631" s="207"/>
      <c r="AF631" s="207"/>
      <c r="AG631" s="207"/>
      <c r="AH631" s="207"/>
      <c r="AI631" s="207"/>
      <c r="AJ631" s="207"/>
      <c r="AK631" s="207"/>
      <c r="AL631" s="207"/>
      <c r="AM631" s="207"/>
      <c r="AN631" s="207"/>
      <c r="AO631" s="207"/>
    </row>
    <row r="632" spans="1:41" ht="14.25" hidden="1" customHeight="1">
      <c r="A632" s="207"/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07"/>
      <c r="AK632" s="207"/>
      <c r="AL632" s="207"/>
      <c r="AM632" s="207"/>
      <c r="AN632" s="207"/>
      <c r="AO632" s="207"/>
    </row>
    <row r="633" spans="1:41" ht="14.25" hidden="1" customHeight="1">
      <c r="A633" s="207"/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7"/>
      <c r="Z633" s="207"/>
      <c r="AA633" s="207"/>
      <c r="AB633" s="207"/>
      <c r="AC633" s="207"/>
      <c r="AD633" s="207"/>
      <c r="AE633" s="207"/>
      <c r="AF633" s="207"/>
      <c r="AG633" s="207"/>
      <c r="AH633" s="207"/>
      <c r="AI633" s="207"/>
      <c r="AJ633" s="207"/>
      <c r="AK633" s="207"/>
      <c r="AL633" s="207"/>
      <c r="AM633" s="207"/>
      <c r="AN633" s="207"/>
      <c r="AO633" s="207"/>
    </row>
    <row r="634" spans="1:41" ht="14.25" hidden="1" customHeight="1">
      <c r="A634" s="207"/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7"/>
      <c r="Z634" s="207"/>
      <c r="AA634" s="207"/>
      <c r="AB634" s="207"/>
      <c r="AC634" s="207"/>
      <c r="AD634" s="207"/>
      <c r="AE634" s="207"/>
      <c r="AF634" s="207"/>
      <c r="AG634" s="207"/>
      <c r="AH634" s="207"/>
      <c r="AI634" s="207"/>
      <c r="AJ634" s="207"/>
      <c r="AK634" s="207"/>
      <c r="AL634" s="207"/>
      <c r="AM634" s="207"/>
      <c r="AN634" s="207"/>
      <c r="AO634" s="207"/>
    </row>
    <row r="635" spans="1:41" ht="14.25" hidden="1" customHeight="1">
      <c r="A635" s="207"/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  <c r="N635" s="207"/>
      <c r="O635" s="207"/>
      <c r="P635" s="207"/>
      <c r="Q635" s="207"/>
      <c r="R635" s="207"/>
      <c r="S635" s="207"/>
      <c r="T635" s="207"/>
      <c r="U635" s="207"/>
      <c r="V635" s="207"/>
      <c r="W635" s="207"/>
      <c r="X635" s="207"/>
      <c r="Y635" s="207"/>
      <c r="Z635" s="207"/>
      <c r="AA635" s="207"/>
      <c r="AB635" s="207"/>
      <c r="AC635" s="207"/>
      <c r="AD635" s="207"/>
      <c r="AE635" s="207"/>
      <c r="AF635" s="207"/>
      <c r="AG635" s="207"/>
      <c r="AH635" s="207"/>
      <c r="AI635" s="207"/>
      <c r="AJ635" s="207"/>
      <c r="AK635" s="207"/>
      <c r="AL635" s="207"/>
      <c r="AM635" s="207"/>
      <c r="AN635" s="207"/>
      <c r="AO635" s="207"/>
    </row>
    <row r="636" spans="1:41" ht="14.25" hidden="1" customHeight="1">
      <c r="A636" s="207"/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7"/>
      <c r="Z636" s="207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7"/>
      <c r="AM636" s="207"/>
      <c r="AN636" s="207"/>
      <c r="AO636" s="207"/>
    </row>
    <row r="637" spans="1:41" ht="14.25" hidden="1" customHeight="1">
      <c r="A637" s="207"/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7"/>
      <c r="Z637" s="207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07"/>
      <c r="AK637" s="207"/>
      <c r="AL637" s="207"/>
      <c r="AM637" s="207"/>
      <c r="AN637" s="207"/>
      <c r="AO637" s="207"/>
    </row>
    <row r="638" spans="1:41" ht="14.25" hidden="1" customHeight="1">
      <c r="A638" s="207"/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7"/>
      <c r="Z638" s="207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07"/>
      <c r="AK638" s="207"/>
      <c r="AL638" s="207"/>
      <c r="AM638" s="207"/>
      <c r="AN638" s="207"/>
      <c r="AO638" s="207"/>
    </row>
    <row r="639" spans="1:41" ht="14.25" hidden="1" customHeight="1">
      <c r="A639" s="207"/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7"/>
      <c r="Z639" s="207"/>
      <c r="AA639" s="207"/>
      <c r="AB639" s="207"/>
      <c r="AC639" s="207"/>
      <c r="AD639" s="207"/>
      <c r="AE639" s="207"/>
      <c r="AF639" s="207"/>
      <c r="AG639" s="207"/>
      <c r="AH639" s="207"/>
      <c r="AI639" s="207"/>
      <c r="AJ639" s="207"/>
      <c r="AK639" s="207"/>
      <c r="AL639" s="207"/>
      <c r="AM639" s="207"/>
      <c r="AN639" s="207"/>
      <c r="AO639" s="207"/>
    </row>
    <row r="640" spans="1:41" ht="14.25" hidden="1" customHeight="1">
      <c r="A640" s="207"/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7"/>
      <c r="Z640" s="207"/>
      <c r="AA640" s="207"/>
      <c r="AB640" s="207"/>
      <c r="AC640" s="207"/>
      <c r="AD640" s="207"/>
      <c r="AE640" s="207"/>
      <c r="AF640" s="207"/>
      <c r="AG640" s="207"/>
      <c r="AH640" s="207"/>
      <c r="AI640" s="207"/>
      <c r="AJ640" s="207"/>
      <c r="AK640" s="207"/>
      <c r="AL640" s="207"/>
      <c r="AM640" s="207"/>
      <c r="AN640" s="207"/>
      <c r="AO640" s="207"/>
    </row>
    <row r="641" spans="1:41" ht="14.25" hidden="1" customHeight="1">
      <c r="A641" s="207"/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  <c r="N641" s="207"/>
      <c r="O641" s="207"/>
      <c r="P641" s="207"/>
      <c r="Q641" s="207"/>
      <c r="R641" s="207"/>
      <c r="S641" s="207"/>
      <c r="T641" s="207"/>
      <c r="U641" s="207"/>
      <c r="V641" s="207"/>
      <c r="W641" s="207"/>
      <c r="X641" s="207"/>
      <c r="Y641" s="207"/>
      <c r="Z641" s="207"/>
      <c r="AA641" s="207"/>
      <c r="AB641" s="207"/>
      <c r="AC641" s="207"/>
      <c r="AD641" s="207"/>
      <c r="AE641" s="207"/>
      <c r="AF641" s="207"/>
      <c r="AG641" s="207"/>
      <c r="AH641" s="207"/>
      <c r="AI641" s="207"/>
      <c r="AJ641" s="207"/>
      <c r="AK641" s="207"/>
      <c r="AL641" s="207"/>
      <c r="AM641" s="207"/>
      <c r="AN641" s="207"/>
      <c r="AO641" s="207"/>
    </row>
    <row r="642" spans="1:41" ht="14.25" hidden="1" customHeight="1">
      <c r="A642" s="207"/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  <c r="O642" s="207"/>
      <c r="P642" s="207"/>
      <c r="Q642" s="207"/>
      <c r="R642" s="207"/>
      <c r="S642" s="207"/>
      <c r="T642" s="207"/>
      <c r="U642" s="207"/>
      <c r="V642" s="207"/>
      <c r="W642" s="207"/>
      <c r="X642" s="207"/>
      <c r="Y642" s="207"/>
      <c r="Z642" s="207"/>
      <c r="AA642" s="207"/>
      <c r="AB642" s="207"/>
      <c r="AC642" s="207"/>
      <c r="AD642" s="207"/>
      <c r="AE642" s="207"/>
      <c r="AF642" s="207"/>
      <c r="AG642" s="207"/>
      <c r="AH642" s="207"/>
      <c r="AI642" s="207"/>
      <c r="AJ642" s="207"/>
      <c r="AK642" s="207"/>
      <c r="AL642" s="207"/>
      <c r="AM642" s="207"/>
      <c r="AN642" s="207"/>
      <c r="AO642" s="207"/>
    </row>
    <row r="643" spans="1:41" ht="14.25" hidden="1" customHeight="1">
      <c r="A643" s="207"/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7"/>
      <c r="Y643" s="207"/>
      <c r="Z643" s="207"/>
      <c r="AA643" s="207"/>
      <c r="AB643" s="207"/>
      <c r="AC643" s="207"/>
      <c r="AD643" s="207"/>
      <c r="AE643" s="207"/>
      <c r="AF643" s="207"/>
      <c r="AG643" s="207"/>
      <c r="AH643" s="207"/>
      <c r="AI643" s="207"/>
      <c r="AJ643" s="207"/>
      <c r="AK643" s="207"/>
      <c r="AL643" s="207"/>
      <c r="AM643" s="207"/>
      <c r="AN643" s="207"/>
      <c r="AO643" s="207"/>
    </row>
    <row r="644" spans="1:41" ht="14.25" hidden="1" customHeight="1">
      <c r="A644" s="207"/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  <c r="N644" s="207"/>
      <c r="O644" s="207"/>
      <c r="P644" s="207"/>
      <c r="Q644" s="207"/>
      <c r="R644" s="207"/>
      <c r="S644" s="207"/>
      <c r="T644" s="207"/>
      <c r="U644" s="207"/>
      <c r="V644" s="207"/>
      <c r="W644" s="207"/>
      <c r="X644" s="207"/>
      <c r="Y644" s="207"/>
      <c r="Z644" s="207"/>
      <c r="AA644" s="207"/>
      <c r="AB644" s="207"/>
      <c r="AC644" s="207"/>
      <c r="AD644" s="207"/>
      <c r="AE644" s="207"/>
      <c r="AF644" s="207"/>
      <c r="AG644" s="207"/>
      <c r="AH644" s="207"/>
      <c r="AI644" s="207"/>
      <c r="AJ644" s="207"/>
      <c r="AK644" s="207"/>
      <c r="AL644" s="207"/>
      <c r="AM644" s="207"/>
      <c r="AN644" s="207"/>
      <c r="AO644" s="207"/>
    </row>
    <row r="645" spans="1:41" ht="14.25" hidden="1" customHeight="1">
      <c r="A645" s="207"/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  <c r="N645" s="207"/>
      <c r="O645" s="207"/>
      <c r="P645" s="207"/>
      <c r="Q645" s="207"/>
      <c r="R645" s="207"/>
      <c r="S645" s="207"/>
      <c r="T645" s="207"/>
      <c r="U645" s="207"/>
      <c r="V645" s="207"/>
      <c r="W645" s="207"/>
      <c r="X645" s="207"/>
      <c r="Y645" s="207"/>
      <c r="Z645" s="207"/>
      <c r="AA645" s="207"/>
      <c r="AB645" s="207"/>
      <c r="AC645" s="207"/>
      <c r="AD645" s="207"/>
      <c r="AE645" s="207"/>
      <c r="AF645" s="207"/>
      <c r="AG645" s="207"/>
      <c r="AH645" s="207"/>
      <c r="AI645" s="207"/>
      <c r="AJ645" s="207"/>
      <c r="AK645" s="207"/>
      <c r="AL645" s="207"/>
      <c r="AM645" s="207"/>
      <c r="AN645" s="207"/>
      <c r="AO645" s="207"/>
    </row>
    <row r="646" spans="1:41" ht="14.25" hidden="1" customHeight="1">
      <c r="A646" s="207"/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7"/>
      <c r="P646" s="207"/>
      <c r="Q646" s="207"/>
      <c r="R646" s="207"/>
      <c r="S646" s="207"/>
      <c r="T646" s="207"/>
      <c r="U646" s="207"/>
      <c r="V646" s="207"/>
      <c r="W646" s="207"/>
      <c r="X646" s="207"/>
      <c r="Y646" s="207"/>
      <c r="Z646" s="207"/>
      <c r="AA646" s="207"/>
      <c r="AB646" s="207"/>
      <c r="AC646" s="207"/>
      <c r="AD646" s="207"/>
      <c r="AE646" s="207"/>
      <c r="AF646" s="207"/>
      <c r="AG646" s="207"/>
      <c r="AH646" s="207"/>
      <c r="AI646" s="207"/>
      <c r="AJ646" s="207"/>
      <c r="AK646" s="207"/>
      <c r="AL646" s="207"/>
      <c r="AM646" s="207"/>
      <c r="AN646" s="207"/>
      <c r="AO646" s="207"/>
    </row>
    <row r="647" spans="1:41" ht="14.25" hidden="1" customHeight="1">
      <c r="A647" s="207"/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  <c r="N647" s="207"/>
      <c r="O647" s="207"/>
      <c r="P647" s="207"/>
      <c r="Q647" s="207"/>
      <c r="R647" s="207"/>
      <c r="S647" s="207"/>
      <c r="T647" s="207"/>
      <c r="U647" s="207"/>
      <c r="V647" s="207"/>
      <c r="W647" s="207"/>
      <c r="X647" s="207"/>
      <c r="Y647" s="207"/>
      <c r="Z647" s="207"/>
      <c r="AA647" s="207"/>
      <c r="AB647" s="207"/>
      <c r="AC647" s="207"/>
      <c r="AD647" s="207"/>
      <c r="AE647" s="207"/>
      <c r="AF647" s="207"/>
      <c r="AG647" s="207"/>
      <c r="AH647" s="207"/>
      <c r="AI647" s="207"/>
      <c r="AJ647" s="207"/>
      <c r="AK647" s="207"/>
      <c r="AL647" s="207"/>
      <c r="AM647" s="207"/>
      <c r="AN647" s="207"/>
      <c r="AO647" s="207"/>
    </row>
    <row r="648" spans="1:41" ht="14.25" hidden="1" customHeight="1">
      <c r="A648" s="207"/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  <c r="N648" s="207"/>
      <c r="O648" s="207"/>
      <c r="P648" s="207"/>
      <c r="Q648" s="207"/>
      <c r="R648" s="207"/>
      <c r="S648" s="207"/>
      <c r="T648" s="207"/>
      <c r="U648" s="207"/>
      <c r="V648" s="207"/>
      <c r="W648" s="207"/>
      <c r="X648" s="207"/>
      <c r="Y648" s="207"/>
      <c r="Z648" s="207"/>
      <c r="AA648" s="207"/>
      <c r="AB648" s="207"/>
      <c r="AC648" s="207"/>
      <c r="AD648" s="207"/>
      <c r="AE648" s="207"/>
      <c r="AF648" s="207"/>
      <c r="AG648" s="207"/>
      <c r="AH648" s="207"/>
      <c r="AI648" s="207"/>
      <c r="AJ648" s="207"/>
      <c r="AK648" s="207"/>
      <c r="AL648" s="207"/>
      <c r="AM648" s="207"/>
      <c r="AN648" s="207"/>
      <c r="AO648" s="207"/>
    </row>
    <row r="649" spans="1:41" ht="14.25" hidden="1" customHeight="1">
      <c r="A649" s="207"/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  <c r="N649" s="207"/>
      <c r="O649" s="207"/>
      <c r="P649" s="207"/>
      <c r="Q649" s="207"/>
      <c r="R649" s="207"/>
      <c r="S649" s="207"/>
      <c r="T649" s="207"/>
      <c r="U649" s="207"/>
      <c r="V649" s="207"/>
      <c r="W649" s="207"/>
      <c r="X649" s="207"/>
      <c r="Y649" s="207"/>
      <c r="Z649" s="207"/>
      <c r="AA649" s="207"/>
      <c r="AB649" s="207"/>
      <c r="AC649" s="207"/>
      <c r="AD649" s="207"/>
      <c r="AE649" s="207"/>
      <c r="AF649" s="207"/>
      <c r="AG649" s="207"/>
      <c r="AH649" s="207"/>
      <c r="AI649" s="207"/>
      <c r="AJ649" s="207"/>
      <c r="AK649" s="207"/>
      <c r="AL649" s="207"/>
      <c r="AM649" s="207"/>
      <c r="AN649" s="207"/>
      <c r="AO649" s="207"/>
    </row>
    <row r="650" spans="1:41" ht="14.25" hidden="1" customHeight="1">
      <c r="A650" s="207"/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  <c r="N650" s="207"/>
      <c r="O650" s="207"/>
      <c r="P650" s="207"/>
      <c r="Q650" s="207"/>
      <c r="R650" s="207"/>
      <c r="S650" s="207"/>
      <c r="T650" s="207"/>
      <c r="U650" s="207"/>
      <c r="V650" s="207"/>
      <c r="W650" s="207"/>
      <c r="X650" s="207"/>
      <c r="Y650" s="207"/>
      <c r="Z650" s="207"/>
      <c r="AA650" s="207"/>
      <c r="AB650" s="207"/>
      <c r="AC650" s="207"/>
      <c r="AD650" s="207"/>
      <c r="AE650" s="207"/>
      <c r="AF650" s="207"/>
      <c r="AG650" s="207"/>
      <c r="AH650" s="207"/>
      <c r="AI650" s="207"/>
      <c r="AJ650" s="207"/>
      <c r="AK650" s="207"/>
      <c r="AL650" s="207"/>
      <c r="AM650" s="207"/>
      <c r="AN650" s="207"/>
      <c r="AO650" s="207"/>
    </row>
    <row r="651" spans="1:41" ht="14.25" hidden="1" customHeight="1">
      <c r="A651" s="207"/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  <c r="O651" s="207"/>
      <c r="P651" s="207"/>
      <c r="Q651" s="207"/>
      <c r="R651" s="207"/>
      <c r="S651" s="207"/>
      <c r="T651" s="207"/>
      <c r="U651" s="207"/>
      <c r="V651" s="207"/>
      <c r="W651" s="207"/>
      <c r="X651" s="207"/>
      <c r="Y651" s="207"/>
      <c r="Z651" s="207"/>
      <c r="AA651" s="207"/>
      <c r="AB651" s="207"/>
      <c r="AC651" s="207"/>
      <c r="AD651" s="207"/>
      <c r="AE651" s="207"/>
      <c r="AF651" s="207"/>
      <c r="AG651" s="207"/>
      <c r="AH651" s="207"/>
      <c r="AI651" s="207"/>
      <c r="AJ651" s="207"/>
      <c r="AK651" s="207"/>
      <c r="AL651" s="207"/>
      <c r="AM651" s="207"/>
      <c r="AN651" s="207"/>
      <c r="AO651" s="207"/>
    </row>
    <row r="652" spans="1:41" ht="14.25" hidden="1" customHeight="1">
      <c r="A652" s="207"/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  <c r="AC652" s="207"/>
      <c r="AD652" s="207"/>
      <c r="AE652" s="207"/>
      <c r="AF652" s="207"/>
      <c r="AG652" s="207"/>
      <c r="AH652" s="207"/>
      <c r="AI652" s="207"/>
      <c r="AJ652" s="207"/>
      <c r="AK652" s="207"/>
      <c r="AL652" s="207"/>
      <c r="AM652" s="207"/>
      <c r="AN652" s="207"/>
      <c r="AO652" s="207"/>
    </row>
    <row r="653" spans="1:41" ht="14.25" hidden="1" customHeight="1">
      <c r="A653" s="207"/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  <c r="AC653" s="207"/>
      <c r="AD653" s="207"/>
      <c r="AE653" s="207"/>
      <c r="AF653" s="207"/>
      <c r="AG653" s="207"/>
      <c r="AH653" s="207"/>
      <c r="AI653" s="207"/>
      <c r="AJ653" s="207"/>
      <c r="AK653" s="207"/>
      <c r="AL653" s="207"/>
      <c r="AM653" s="207"/>
      <c r="AN653" s="207"/>
      <c r="AO653" s="207"/>
    </row>
    <row r="654" spans="1:41" ht="14.25" hidden="1" customHeight="1">
      <c r="A654" s="207"/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  <c r="AA654" s="207"/>
      <c r="AB654" s="207"/>
      <c r="AC654" s="207"/>
      <c r="AD654" s="207"/>
      <c r="AE654" s="207"/>
      <c r="AF654" s="207"/>
      <c r="AG654" s="207"/>
      <c r="AH654" s="207"/>
      <c r="AI654" s="207"/>
      <c r="AJ654" s="207"/>
      <c r="AK654" s="207"/>
      <c r="AL654" s="207"/>
      <c r="AM654" s="207"/>
      <c r="AN654" s="207"/>
      <c r="AO654" s="207"/>
    </row>
    <row r="655" spans="1:41" ht="14.25" hidden="1" customHeight="1">
      <c r="A655" s="207"/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207"/>
      <c r="Y655" s="207"/>
      <c r="Z655" s="207"/>
      <c r="AA655" s="207"/>
      <c r="AB655" s="207"/>
      <c r="AC655" s="207"/>
      <c r="AD655" s="207"/>
      <c r="AE655" s="207"/>
      <c r="AF655" s="207"/>
      <c r="AG655" s="207"/>
      <c r="AH655" s="207"/>
      <c r="AI655" s="207"/>
      <c r="AJ655" s="207"/>
      <c r="AK655" s="207"/>
      <c r="AL655" s="207"/>
      <c r="AM655" s="207"/>
      <c r="AN655" s="207"/>
      <c r="AO655" s="207"/>
    </row>
    <row r="656" spans="1:41" ht="14.25" hidden="1" customHeight="1">
      <c r="A656" s="207"/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07"/>
      <c r="AG656" s="207"/>
      <c r="AH656" s="207"/>
      <c r="AI656" s="207"/>
      <c r="AJ656" s="207"/>
      <c r="AK656" s="207"/>
      <c r="AL656" s="207"/>
      <c r="AM656" s="207"/>
      <c r="AN656" s="207"/>
      <c r="AO656" s="207"/>
    </row>
    <row r="657" spans="1:41" ht="14.25" hidden="1" customHeight="1">
      <c r="A657" s="207"/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  <c r="AA657" s="207"/>
      <c r="AB657" s="207"/>
      <c r="AC657" s="207"/>
      <c r="AD657" s="207"/>
      <c r="AE657" s="207"/>
      <c r="AF657" s="207"/>
      <c r="AG657" s="207"/>
      <c r="AH657" s="207"/>
      <c r="AI657" s="207"/>
      <c r="AJ657" s="207"/>
      <c r="AK657" s="207"/>
      <c r="AL657" s="207"/>
      <c r="AM657" s="207"/>
      <c r="AN657" s="207"/>
      <c r="AO657" s="207"/>
    </row>
    <row r="658" spans="1:41" ht="14.25" hidden="1" customHeight="1">
      <c r="A658" s="207"/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  <c r="AA658" s="207"/>
      <c r="AB658" s="207"/>
      <c r="AC658" s="207"/>
      <c r="AD658" s="207"/>
      <c r="AE658" s="207"/>
      <c r="AF658" s="207"/>
      <c r="AG658" s="207"/>
      <c r="AH658" s="207"/>
      <c r="AI658" s="207"/>
      <c r="AJ658" s="207"/>
      <c r="AK658" s="207"/>
      <c r="AL658" s="207"/>
      <c r="AM658" s="207"/>
      <c r="AN658" s="207"/>
      <c r="AO658" s="207"/>
    </row>
    <row r="659" spans="1:41" ht="14.25" hidden="1" customHeight="1">
      <c r="A659" s="207"/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207"/>
      <c r="AG659" s="207"/>
      <c r="AH659" s="207"/>
      <c r="AI659" s="207"/>
      <c r="AJ659" s="207"/>
      <c r="AK659" s="207"/>
      <c r="AL659" s="207"/>
      <c r="AM659" s="207"/>
      <c r="AN659" s="207"/>
      <c r="AO659" s="207"/>
    </row>
    <row r="660" spans="1:41" ht="14.25" hidden="1" customHeight="1">
      <c r="A660" s="207"/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  <c r="N660" s="207"/>
      <c r="O660" s="207"/>
      <c r="P660" s="207"/>
      <c r="Q660" s="207"/>
      <c r="R660" s="207"/>
      <c r="S660" s="207"/>
      <c r="T660" s="207"/>
      <c r="U660" s="207"/>
      <c r="V660" s="207"/>
      <c r="W660" s="207"/>
      <c r="X660" s="207"/>
      <c r="Y660" s="207"/>
      <c r="Z660" s="207"/>
      <c r="AA660" s="207"/>
      <c r="AB660" s="207"/>
      <c r="AC660" s="207"/>
      <c r="AD660" s="207"/>
      <c r="AE660" s="207"/>
      <c r="AF660" s="207"/>
      <c r="AG660" s="207"/>
      <c r="AH660" s="207"/>
      <c r="AI660" s="207"/>
      <c r="AJ660" s="207"/>
      <c r="AK660" s="207"/>
      <c r="AL660" s="207"/>
      <c r="AM660" s="207"/>
      <c r="AN660" s="207"/>
      <c r="AO660" s="207"/>
    </row>
    <row r="661" spans="1:41" ht="14.25" hidden="1" customHeight="1">
      <c r="A661" s="207"/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  <c r="N661" s="207"/>
      <c r="O661" s="207"/>
      <c r="P661" s="207"/>
      <c r="Q661" s="207"/>
      <c r="R661" s="207"/>
      <c r="S661" s="207"/>
      <c r="T661" s="207"/>
      <c r="U661" s="207"/>
      <c r="V661" s="207"/>
      <c r="W661" s="207"/>
      <c r="X661" s="207"/>
      <c r="Y661" s="207"/>
      <c r="Z661" s="207"/>
      <c r="AA661" s="207"/>
      <c r="AB661" s="207"/>
      <c r="AC661" s="207"/>
      <c r="AD661" s="207"/>
      <c r="AE661" s="207"/>
      <c r="AF661" s="207"/>
      <c r="AG661" s="207"/>
      <c r="AH661" s="207"/>
      <c r="AI661" s="207"/>
      <c r="AJ661" s="207"/>
      <c r="AK661" s="207"/>
      <c r="AL661" s="207"/>
      <c r="AM661" s="207"/>
      <c r="AN661" s="207"/>
      <c r="AO661" s="207"/>
    </row>
    <row r="662" spans="1:41" ht="14.25" hidden="1" customHeight="1">
      <c r="A662" s="207"/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  <c r="N662" s="207"/>
      <c r="O662" s="207"/>
      <c r="P662" s="207"/>
      <c r="Q662" s="207"/>
      <c r="R662" s="207"/>
      <c r="S662" s="207"/>
      <c r="T662" s="207"/>
      <c r="U662" s="207"/>
      <c r="V662" s="207"/>
      <c r="W662" s="207"/>
      <c r="X662" s="207"/>
      <c r="Y662" s="207"/>
      <c r="Z662" s="207"/>
      <c r="AA662" s="207"/>
      <c r="AB662" s="207"/>
      <c r="AC662" s="207"/>
      <c r="AD662" s="207"/>
      <c r="AE662" s="207"/>
      <c r="AF662" s="207"/>
      <c r="AG662" s="207"/>
      <c r="AH662" s="207"/>
      <c r="AI662" s="207"/>
      <c r="AJ662" s="207"/>
      <c r="AK662" s="207"/>
      <c r="AL662" s="207"/>
      <c r="AM662" s="207"/>
      <c r="AN662" s="207"/>
      <c r="AO662" s="207"/>
    </row>
    <row r="663" spans="1:41" ht="14.25" hidden="1" customHeight="1">
      <c r="A663" s="207"/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  <c r="N663" s="207"/>
      <c r="O663" s="207"/>
      <c r="P663" s="207"/>
      <c r="Q663" s="207"/>
      <c r="R663" s="207"/>
      <c r="S663" s="207"/>
      <c r="T663" s="207"/>
      <c r="U663" s="207"/>
      <c r="V663" s="207"/>
      <c r="W663" s="207"/>
      <c r="X663" s="207"/>
      <c r="Y663" s="207"/>
      <c r="Z663" s="207"/>
      <c r="AA663" s="207"/>
      <c r="AB663" s="207"/>
      <c r="AC663" s="207"/>
      <c r="AD663" s="207"/>
      <c r="AE663" s="207"/>
      <c r="AF663" s="207"/>
      <c r="AG663" s="207"/>
      <c r="AH663" s="207"/>
      <c r="AI663" s="207"/>
      <c r="AJ663" s="207"/>
      <c r="AK663" s="207"/>
      <c r="AL663" s="207"/>
      <c r="AM663" s="207"/>
      <c r="AN663" s="207"/>
      <c r="AO663" s="207"/>
    </row>
    <row r="664" spans="1:41" ht="14.25" hidden="1" customHeight="1">
      <c r="A664" s="207"/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  <c r="AA664" s="207"/>
      <c r="AB664" s="207"/>
      <c r="AC664" s="207"/>
      <c r="AD664" s="207"/>
      <c r="AE664" s="207"/>
      <c r="AF664" s="207"/>
      <c r="AG664" s="207"/>
      <c r="AH664" s="207"/>
      <c r="AI664" s="207"/>
      <c r="AJ664" s="207"/>
      <c r="AK664" s="207"/>
      <c r="AL664" s="207"/>
      <c r="AM664" s="207"/>
      <c r="AN664" s="207"/>
      <c r="AO664" s="207"/>
    </row>
    <row r="665" spans="1:41" ht="14.25" hidden="1" customHeight="1">
      <c r="A665" s="207"/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  <c r="AA665" s="207"/>
      <c r="AB665" s="207"/>
      <c r="AC665" s="207"/>
      <c r="AD665" s="207"/>
      <c r="AE665" s="207"/>
      <c r="AF665" s="207"/>
      <c r="AG665" s="207"/>
      <c r="AH665" s="207"/>
      <c r="AI665" s="207"/>
      <c r="AJ665" s="207"/>
      <c r="AK665" s="207"/>
      <c r="AL665" s="207"/>
      <c r="AM665" s="207"/>
      <c r="AN665" s="207"/>
      <c r="AO665" s="207"/>
    </row>
    <row r="666" spans="1:41" ht="14.25" hidden="1" customHeight="1">
      <c r="A666" s="207"/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  <c r="AA666" s="207"/>
      <c r="AB666" s="207"/>
      <c r="AC666" s="207"/>
      <c r="AD666" s="207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</row>
    <row r="667" spans="1:41" ht="14.25" hidden="1" customHeight="1">
      <c r="A667" s="207"/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</row>
    <row r="668" spans="1:41" ht="14.25" hidden="1" customHeight="1">
      <c r="A668" s="207"/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  <c r="AA668" s="207"/>
      <c r="AB668" s="207"/>
      <c r="AC668" s="207"/>
      <c r="AD668" s="207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</row>
    <row r="669" spans="1:41" ht="14.25" hidden="1" customHeight="1">
      <c r="A669" s="207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207"/>
      <c r="Z669" s="207"/>
      <c r="AA669" s="207"/>
      <c r="AB669" s="207"/>
      <c r="AC669" s="207"/>
      <c r="AD669" s="207"/>
      <c r="AE669" s="207"/>
      <c r="AF669" s="207"/>
      <c r="AG669" s="207"/>
      <c r="AH669" s="207"/>
      <c r="AI669" s="207"/>
      <c r="AJ669" s="207"/>
      <c r="AK669" s="207"/>
      <c r="AL669" s="207"/>
      <c r="AM669" s="207"/>
      <c r="AN669" s="207"/>
      <c r="AO669" s="207"/>
    </row>
    <row r="670" spans="1:41" ht="14.25" hidden="1" customHeight="1">
      <c r="A670" s="207"/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  <c r="N670" s="207"/>
      <c r="O670" s="207"/>
      <c r="P670" s="207"/>
      <c r="Q670" s="207"/>
      <c r="R670" s="207"/>
      <c r="S670" s="207"/>
      <c r="T670" s="207"/>
      <c r="U670" s="207"/>
      <c r="V670" s="207"/>
      <c r="W670" s="207"/>
      <c r="X670" s="207"/>
      <c r="Y670" s="207"/>
      <c r="Z670" s="207"/>
      <c r="AA670" s="207"/>
      <c r="AB670" s="207"/>
      <c r="AC670" s="207"/>
      <c r="AD670" s="207"/>
      <c r="AE670" s="207"/>
      <c r="AF670" s="207"/>
      <c r="AG670" s="207"/>
      <c r="AH670" s="207"/>
      <c r="AI670" s="207"/>
      <c r="AJ670" s="207"/>
      <c r="AK670" s="207"/>
      <c r="AL670" s="207"/>
      <c r="AM670" s="207"/>
      <c r="AN670" s="207"/>
      <c r="AO670" s="207"/>
    </row>
    <row r="671" spans="1:41" ht="14.25" hidden="1" customHeight="1">
      <c r="A671" s="207"/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7"/>
      <c r="P671" s="207"/>
      <c r="Q671" s="207"/>
      <c r="R671" s="207"/>
      <c r="S671" s="207"/>
      <c r="T671" s="207"/>
      <c r="U671" s="207"/>
      <c r="V671" s="207"/>
      <c r="W671" s="207"/>
      <c r="X671" s="207"/>
      <c r="Y671" s="207"/>
      <c r="Z671" s="207"/>
      <c r="AA671" s="207"/>
      <c r="AB671" s="207"/>
      <c r="AC671" s="207"/>
      <c r="AD671" s="207"/>
      <c r="AE671" s="207"/>
      <c r="AF671" s="207"/>
      <c r="AG671" s="207"/>
      <c r="AH671" s="207"/>
      <c r="AI671" s="207"/>
      <c r="AJ671" s="207"/>
      <c r="AK671" s="207"/>
      <c r="AL671" s="207"/>
      <c r="AM671" s="207"/>
      <c r="AN671" s="207"/>
      <c r="AO671" s="207"/>
    </row>
    <row r="672" spans="1:41" ht="14.25" hidden="1" customHeight="1">
      <c r="A672" s="207"/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  <c r="AA672" s="207"/>
      <c r="AB672" s="207"/>
      <c r="AC672" s="207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</row>
    <row r="673" spans="1:41" ht="14.25" hidden="1" customHeight="1">
      <c r="A673" s="207"/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  <c r="AA673" s="207"/>
      <c r="AB673" s="207"/>
      <c r="AC673" s="207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</row>
    <row r="674" spans="1:41" ht="14.25" hidden="1" customHeight="1">
      <c r="A674" s="207"/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</row>
    <row r="675" spans="1:41" ht="14.25" hidden="1" customHeight="1">
      <c r="A675" s="207"/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  <c r="O675" s="207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  <c r="AA675" s="207"/>
      <c r="AB675" s="207"/>
      <c r="AC675" s="207"/>
      <c r="AD675" s="207"/>
      <c r="AE675" s="207"/>
      <c r="AF675" s="207"/>
      <c r="AG675" s="207"/>
      <c r="AH675" s="207"/>
      <c r="AI675" s="207"/>
      <c r="AJ675" s="207"/>
      <c r="AK675" s="207"/>
      <c r="AL675" s="207"/>
      <c r="AM675" s="207"/>
      <c r="AN675" s="207"/>
      <c r="AO675" s="207"/>
    </row>
    <row r="676" spans="1:41" ht="14.25" hidden="1" customHeight="1">
      <c r="A676" s="207"/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  <c r="AA676" s="207"/>
      <c r="AB676" s="207"/>
      <c r="AC676" s="207"/>
      <c r="AD676" s="207"/>
      <c r="AE676" s="207"/>
      <c r="AF676" s="207"/>
      <c r="AG676" s="207"/>
      <c r="AH676" s="207"/>
      <c r="AI676" s="207"/>
      <c r="AJ676" s="207"/>
      <c r="AK676" s="207"/>
      <c r="AL676" s="207"/>
      <c r="AM676" s="207"/>
      <c r="AN676" s="207"/>
      <c r="AO676" s="207"/>
    </row>
    <row r="677" spans="1:41" ht="14.25" hidden="1" customHeight="1">
      <c r="A677" s="207"/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07"/>
      <c r="AK677" s="207"/>
      <c r="AL677" s="207"/>
      <c r="AM677" s="207"/>
      <c r="AN677" s="207"/>
      <c r="AO677" s="207"/>
    </row>
    <row r="678" spans="1:41" ht="14.25" hidden="1" customHeight="1">
      <c r="A678" s="207"/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07"/>
      <c r="AK678" s="207"/>
      <c r="AL678" s="207"/>
      <c r="AM678" s="207"/>
      <c r="AN678" s="207"/>
      <c r="AO678" s="207"/>
    </row>
    <row r="679" spans="1:41" ht="14.25" hidden="1" customHeight="1">
      <c r="A679" s="207"/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  <c r="N679" s="207"/>
      <c r="O679" s="207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  <c r="AA679" s="207"/>
      <c r="AB679" s="207"/>
      <c r="AC679" s="207"/>
      <c r="AD679" s="207"/>
      <c r="AE679" s="207"/>
      <c r="AF679" s="207"/>
      <c r="AG679" s="207"/>
      <c r="AH679" s="207"/>
      <c r="AI679" s="207"/>
      <c r="AJ679" s="207"/>
      <c r="AK679" s="207"/>
      <c r="AL679" s="207"/>
      <c r="AM679" s="207"/>
      <c r="AN679" s="207"/>
      <c r="AO679" s="207"/>
    </row>
    <row r="680" spans="1:41" ht="14.25" hidden="1" customHeight="1">
      <c r="A680" s="207"/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  <c r="N680" s="207"/>
      <c r="O680" s="207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  <c r="AA680" s="207"/>
      <c r="AB680" s="207"/>
      <c r="AC680" s="207"/>
      <c r="AD680" s="207"/>
      <c r="AE680" s="207"/>
      <c r="AF680" s="207"/>
      <c r="AG680" s="207"/>
      <c r="AH680" s="207"/>
      <c r="AI680" s="207"/>
      <c r="AJ680" s="207"/>
      <c r="AK680" s="207"/>
      <c r="AL680" s="207"/>
      <c r="AM680" s="207"/>
      <c r="AN680" s="207"/>
      <c r="AO680" s="207"/>
    </row>
    <row r="681" spans="1:41" ht="14.25" hidden="1" customHeight="1">
      <c r="A681" s="207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  <c r="N681" s="207"/>
      <c r="O681" s="207"/>
      <c r="P681" s="207"/>
      <c r="Q681" s="207"/>
      <c r="R681" s="207"/>
      <c r="S681" s="207"/>
      <c r="T681" s="207"/>
      <c r="U681" s="207"/>
      <c r="V681" s="207"/>
      <c r="W681" s="207"/>
      <c r="X681" s="207"/>
      <c r="Y681" s="207"/>
      <c r="Z681" s="207"/>
      <c r="AA681" s="207"/>
      <c r="AB681" s="207"/>
      <c r="AC681" s="207"/>
      <c r="AD681" s="207"/>
      <c r="AE681" s="207"/>
      <c r="AF681" s="207"/>
      <c r="AG681" s="207"/>
      <c r="AH681" s="207"/>
      <c r="AI681" s="207"/>
      <c r="AJ681" s="207"/>
      <c r="AK681" s="207"/>
      <c r="AL681" s="207"/>
      <c r="AM681" s="207"/>
      <c r="AN681" s="207"/>
      <c r="AO681" s="207"/>
    </row>
    <row r="682" spans="1:41" ht="14.25" hidden="1" customHeight="1">
      <c r="A682" s="207"/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  <c r="N682" s="207"/>
      <c r="O682" s="207"/>
      <c r="P682" s="207"/>
      <c r="Q682" s="207"/>
      <c r="R682" s="207"/>
      <c r="S682" s="207"/>
      <c r="T682" s="207"/>
      <c r="U682" s="207"/>
      <c r="V682" s="207"/>
      <c r="W682" s="207"/>
      <c r="X682" s="207"/>
      <c r="Y682" s="207"/>
      <c r="Z682" s="207"/>
      <c r="AA682" s="207"/>
      <c r="AB682" s="207"/>
      <c r="AC682" s="207"/>
      <c r="AD682" s="207"/>
      <c r="AE682" s="207"/>
      <c r="AF682" s="207"/>
      <c r="AG682" s="207"/>
      <c r="AH682" s="207"/>
      <c r="AI682" s="207"/>
      <c r="AJ682" s="207"/>
      <c r="AK682" s="207"/>
      <c r="AL682" s="207"/>
      <c r="AM682" s="207"/>
      <c r="AN682" s="207"/>
      <c r="AO682" s="207"/>
    </row>
    <row r="683" spans="1:41" ht="14.25" hidden="1" customHeight="1">
      <c r="A683" s="207"/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7"/>
      <c r="Y683" s="207"/>
      <c r="Z683" s="207"/>
      <c r="AA683" s="207"/>
      <c r="AB683" s="207"/>
      <c r="AC683" s="207"/>
      <c r="AD683" s="207"/>
      <c r="AE683" s="207"/>
      <c r="AF683" s="207"/>
      <c r="AG683" s="207"/>
      <c r="AH683" s="207"/>
      <c r="AI683" s="207"/>
      <c r="AJ683" s="207"/>
      <c r="AK683" s="207"/>
      <c r="AL683" s="207"/>
      <c r="AM683" s="207"/>
      <c r="AN683" s="207"/>
      <c r="AO683" s="207"/>
    </row>
    <row r="684" spans="1:41" ht="14.25" hidden="1" customHeight="1">
      <c r="A684" s="207"/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  <c r="O684" s="207"/>
      <c r="P684" s="207"/>
      <c r="Q684" s="207"/>
      <c r="R684" s="207"/>
      <c r="S684" s="207"/>
      <c r="T684" s="207"/>
      <c r="U684" s="207"/>
      <c r="V684" s="207"/>
      <c r="W684" s="207"/>
      <c r="X684" s="207"/>
      <c r="Y684" s="207"/>
      <c r="Z684" s="207"/>
      <c r="AA684" s="207"/>
      <c r="AB684" s="207"/>
      <c r="AC684" s="207"/>
      <c r="AD684" s="207"/>
      <c r="AE684" s="207"/>
      <c r="AF684" s="207"/>
      <c r="AG684" s="207"/>
      <c r="AH684" s="207"/>
      <c r="AI684" s="207"/>
      <c r="AJ684" s="207"/>
      <c r="AK684" s="207"/>
      <c r="AL684" s="207"/>
      <c r="AM684" s="207"/>
      <c r="AN684" s="207"/>
      <c r="AO684" s="207"/>
    </row>
    <row r="685" spans="1:41" ht="14.25" hidden="1" customHeight="1">
      <c r="A685" s="207"/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  <c r="O685" s="207"/>
      <c r="P685" s="207"/>
      <c r="Q685" s="207"/>
      <c r="R685" s="207"/>
      <c r="S685" s="207"/>
      <c r="T685" s="207"/>
      <c r="U685" s="207"/>
      <c r="V685" s="207"/>
      <c r="W685" s="207"/>
      <c r="X685" s="207"/>
      <c r="Y685" s="207"/>
      <c r="Z685" s="207"/>
      <c r="AA685" s="207"/>
      <c r="AB685" s="207"/>
      <c r="AC685" s="207"/>
      <c r="AD685" s="207"/>
      <c r="AE685" s="207"/>
      <c r="AF685" s="207"/>
      <c r="AG685" s="207"/>
      <c r="AH685" s="207"/>
      <c r="AI685" s="207"/>
      <c r="AJ685" s="207"/>
      <c r="AK685" s="207"/>
      <c r="AL685" s="207"/>
      <c r="AM685" s="207"/>
      <c r="AN685" s="207"/>
      <c r="AO685" s="207"/>
    </row>
    <row r="686" spans="1:41" ht="14.25" hidden="1" customHeight="1">
      <c r="A686" s="207"/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  <c r="N686" s="207"/>
      <c r="O686" s="207"/>
      <c r="P686" s="207"/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  <c r="AA686" s="207"/>
      <c r="AB686" s="207"/>
      <c r="AC686" s="207"/>
      <c r="AD686" s="207"/>
      <c r="AE686" s="207"/>
      <c r="AF686" s="207"/>
      <c r="AG686" s="207"/>
      <c r="AH686" s="207"/>
      <c r="AI686" s="207"/>
      <c r="AJ686" s="207"/>
      <c r="AK686" s="207"/>
      <c r="AL686" s="207"/>
      <c r="AM686" s="207"/>
      <c r="AN686" s="207"/>
      <c r="AO686" s="207"/>
    </row>
    <row r="687" spans="1:41" ht="14.25" hidden="1" customHeight="1">
      <c r="A687" s="207"/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  <c r="N687" s="207"/>
      <c r="O687" s="207"/>
      <c r="P687" s="207"/>
      <c r="Q687" s="207"/>
      <c r="R687" s="207"/>
      <c r="S687" s="207"/>
      <c r="T687" s="207"/>
      <c r="U687" s="207"/>
      <c r="V687" s="207"/>
      <c r="W687" s="207"/>
      <c r="X687" s="207"/>
      <c r="Y687" s="207"/>
      <c r="Z687" s="207"/>
      <c r="AA687" s="207"/>
      <c r="AB687" s="207"/>
      <c r="AC687" s="207"/>
      <c r="AD687" s="207"/>
      <c r="AE687" s="207"/>
      <c r="AF687" s="207"/>
      <c r="AG687" s="207"/>
      <c r="AH687" s="207"/>
      <c r="AI687" s="207"/>
      <c r="AJ687" s="207"/>
      <c r="AK687" s="207"/>
      <c r="AL687" s="207"/>
      <c r="AM687" s="207"/>
      <c r="AN687" s="207"/>
      <c r="AO687" s="207"/>
    </row>
    <row r="688" spans="1:41" ht="14.25" hidden="1" customHeight="1">
      <c r="A688" s="207"/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207"/>
      <c r="Q688" s="207"/>
      <c r="R688" s="207"/>
      <c r="S688" s="207"/>
      <c r="T688" s="207"/>
      <c r="U688" s="207"/>
      <c r="V688" s="207"/>
      <c r="W688" s="207"/>
      <c r="X688" s="207"/>
      <c r="Y688" s="207"/>
      <c r="Z688" s="207"/>
      <c r="AA688" s="207"/>
      <c r="AB688" s="207"/>
      <c r="AC688" s="207"/>
      <c r="AD688" s="207"/>
      <c r="AE688" s="207"/>
      <c r="AF688" s="207"/>
      <c r="AG688" s="207"/>
      <c r="AH688" s="207"/>
      <c r="AI688" s="207"/>
      <c r="AJ688" s="207"/>
      <c r="AK688" s="207"/>
      <c r="AL688" s="207"/>
      <c r="AM688" s="207"/>
      <c r="AN688" s="207"/>
      <c r="AO688" s="207"/>
    </row>
    <row r="689" spans="1:41" ht="14.25" hidden="1" customHeight="1">
      <c r="A689" s="207"/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  <c r="N689" s="207"/>
      <c r="O689" s="207"/>
      <c r="P689" s="207"/>
      <c r="Q689" s="207"/>
      <c r="R689" s="207"/>
      <c r="S689" s="207"/>
      <c r="T689" s="207"/>
      <c r="U689" s="207"/>
      <c r="V689" s="207"/>
      <c r="W689" s="207"/>
      <c r="X689" s="207"/>
      <c r="Y689" s="207"/>
      <c r="Z689" s="207"/>
      <c r="AA689" s="207"/>
      <c r="AB689" s="207"/>
      <c r="AC689" s="207"/>
      <c r="AD689" s="207"/>
      <c r="AE689" s="207"/>
      <c r="AF689" s="207"/>
      <c r="AG689" s="207"/>
      <c r="AH689" s="207"/>
      <c r="AI689" s="207"/>
      <c r="AJ689" s="207"/>
      <c r="AK689" s="207"/>
      <c r="AL689" s="207"/>
      <c r="AM689" s="207"/>
      <c r="AN689" s="207"/>
      <c r="AO689" s="207"/>
    </row>
    <row r="690" spans="1:41" ht="14.25" hidden="1" customHeight="1">
      <c r="A690" s="207"/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  <c r="N690" s="207"/>
      <c r="O690" s="207"/>
      <c r="P690" s="207"/>
      <c r="Q690" s="207"/>
      <c r="R690" s="207"/>
      <c r="S690" s="207"/>
      <c r="T690" s="207"/>
      <c r="U690" s="207"/>
      <c r="V690" s="207"/>
      <c r="W690" s="207"/>
      <c r="X690" s="207"/>
      <c r="Y690" s="207"/>
      <c r="Z690" s="207"/>
      <c r="AA690" s="207"/>
      <c r="AB690" s="207"/>
      <c r="AC690" s="207"/>
      <c r="AD690" s="207"/>
      <c r="AE690" s="207"/>
      <c r="AF690" s="207"/>
      <c r="AG690" s="207"/>
      <c r="AH690" s="207"/>
      <c r="AI690" s="207"/>
      <c r="AJ690" s="207"/>
      <c r="AK690" s="207"/>
      <c r="AL690" s="207"/>
      <c r="AM690" s="207"/>
      <c r="AN690" s="207"/>
      <c r="AO690" s="207"/>
    </row>
    <row r="691" spans="1:41" ht="14.25" hidden="1" customHeight="1">
      <c r="A691" s="207"/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  <c r="N691" s="207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7"/>
      <c r="Z691" s="207"/>
      <c r="AA691" s="207"/>
      <c r="AB691" s="207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7"/>
      <c r="AM691" s="207"/>
      <c r="AN691" s="207"/>
      <c r="AO691" s="207"/>
    </row>
    <row r="692" spans="1:41" ht="14.25" hidden="1" customHeight="1">
      <c r="A692" s="207"/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  <c r="AA692" s="207"/>
      <c r="AB692" s="207"/>
      <c r="AC692" s="207"/>
      <c r="AD692" s="207"/>
      <c r="AE692" s="207"/>
      <c r="AF692" s="207"/>
      <c r="AG692" s="207"/>
      <c r="AH692" s="207"/>
      <c r="AI692" s="207"/>
      <c r="AJ692" s="207"/>
      <c r="AK692" s="207"/>
      <c r="AL692" s="207"/>
      <c r="AM692" s="207"/>
      <c r="AN692" s="207"/>
      <c r="AO692" s="207"/>
    </row>
    <row r="693" spans="1:41" ht="14.25" hidden="1" customHeight="1">
      <c r="A693" s="207"/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  <c r="AA693" s="207"/>
      <c r="AB693" s="207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7"/>
      <c r="AM693" s="207"/>
      <c r="AN693" s="207"/>
      <c r="AO693" s="207"/>
    </row>
    <row r="694" spans="1:41" ht="14.25" hidden="1" customHeight="1">
      <c r="A694" s="207"/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</row>
    <row r="695" spans="1:41" ht="14.25" hidden="1" customHeight="1">
      <c r="A695" s="207"/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  <c r="AA695" s="207"/>
      <c r="AB695" s="207"/>
      <c r="AC695" s="207"/>
      <c r="AD695" s="207"/>
      <c r="AE695" s="207"/>
      <c r="AF695" s="207"/>
      <c r="AG695" s="207"/>
      <c r="AH695" s="207"/>
      <c r="AI695" s="207"/>
      <c r="AJ695" s="207"/>
      <c r="AK695" s="207"/>
      <c r="AL695" s="207"/>
      <c r="AM695" s="207"/>
      <c r="AN695" s="207"/>
      <c r="AO695" s="207"/>
    </row>
    <row r="696" spans="1:41" ht="14.25" hidden="1" customHeight="1">
      <c r="A696" s="207"/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  <c r="AA696" s="207"/>
      <c r="AB696" s="207"/>
      <c r="AC696" s="207"/>
      <c r="AD696" s="207"/>
      <c r="AE696" s="207"/>
      <c r="AF696" s="207"/>
      <c r="AG696" s="207"/>
      <c r="AH696" s="207"/>
      <c r="AI696" s="207"/>
      <c r="AJ696" s="207"/>
      <c r="AK696" s="207"/>
      <c r="AL696" s="207"/>
      <c r="AM696" s="207"/>
      <c r="AN696" s="207"/>
      <c r="AO696" s="207"/>
    </row>
    <row r="697" spans="1:41" ht="14.25" hidden="1" customHeight="1">
      <c r="A697" s="207"/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  <c r="N697" s="207"/>
      <c r="O697" s="207"/>
      <c r="P697" s="207"/>
      <c r="Q697" s="207"/>
      <c r="R697" s="207"/>
      <c r="S697" s="207"/>
      <c r="T697" s="207"/>
      <c r="U697" s="207"/>
      <c r="V697" s="207"/>
      <c r="W697" s="207"/>
      <c r="X697" s="207"/>
      <c r="Y697" s="207"/>
      <c r="Z697" s="207"/>
      <c r="AA697" s="207"/>
      <c r="AB697" s="207"/>
      <c r="AC697" s="207"/>
      <c r="AD697" s="207"/>
      <c r="AE697" s="207"/>
      <c r="AF697" s="207"/>
      <c r="AG697" s="207"/>
      <c r="AH697" s="207"/>
      <c r="AI697" s="207"/>
      <c r="AJ697" s="207"/>
      <c r="AK697" s="207"/>
      <c r="AL697" s="207"/>
      <c r="AM697" s="207"/>
      <c r="AN697" s="207"/>
      <c r="AO697" s="207"/>
    </row>
    <row r="698" spans="1:41" ht="14.25" hidden="1" customHeight="1">
      <c r="A698" s="207"/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  <c r="N698" s="207"/>
      <c r="O698" s="207"/>
      <c r="P698" s="207"/>
      <c r="Q698" s="207"/>
      <c r="R698" s="207"/>
      <c r="S698" s="207"/>
      <c r="T698" s="207"/>
      <c r="U698" s="207"/>
      <c r="V698" s="207"/>
      <c r="W698" s="207"/>
      <c r="X698" s="207"/>
      <c r="Y698" s="207"/>
      <c r="Z698" s="207"/>
      <c r="AA698" s="207"/>
      <c r="AB698" s="207"/>
      <c r="AC698" s="207"/>
      <c r="AD698" s="207"/>
      <c r="AE698" s="207"/>
      <c r="AF698" s="207"/>
      <c r="AG698" s="207"/>
      <c r="AH698" s="207"/>
      <c r="AI698" s="207"/>
      <c r="AJ698" s="207"/>
      <c r="AK698" s="207"/>
      <c r="AL698" s="207"/>
      <c r="AM698" s="207"/>
      <c r="AN698" s="207"/>
      <c r="AO698" s="207"/>
    </row>
    <row r="699" spans="1:41" ht="14.25" hidden="1" customHeight="1">
      <c r="A699" s="207"/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  <c r="N699" s="207"/>
      <c r="O699" s="207"/>
      <c r="P699" s="207"/>
      <c r="Q699" s="207"/>
      <c r="R699" s="207"/>
      <c r="S699" s="207"/>
      <c r="T699" s="207"/>
      <c r="U699" s="207"/>
      <c r="V699" s="207"/>
      <c r="W699" s="207"/>
      <c r="X699" s="207"/>
      <c r="Y699" s="207"/>
      <c r="Z699" s="207"/>
      <c r="AA699" s="207"/>
      <c r="AB699" s="207"/>
      <c r="AC699" s="207"/>
      <c r="AD699" s="207"/>
      <c r="AE699" s="207"/>
      <c r="AF699" s="207"/>
      <c r="AG699" s="207"/>
      <c r="AH699" s="207"/>
      <c r="AI699" s="207"/>
      <c r="AJ699" s="207"/>
      <c r="AK699" s="207"/>
      <c r="AL699" s="207"/>
      <c r="AM699" s="207"/>
      <c r="AN699" s="207"/>
      <c r="AO699" s="207"/>
    </row>
    <row r="700" spans="1:41" ht="14.25" hidden="1" customHeight="1">
      <c r="A700" s="207"/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  <c r="N700" s="207"/>
      <c r="O700" s="207"/>
      <c r="P700" s="207"/>
      <c r="Q700" s="207"/>
      <c r="R700" s="207"/>
      <c r="S700" s="207"/>
      <c r="T700" s="207"/>
      <c r="U700" s="207"/>
      <c r="V700" s="207"/>
      <c r="W700" s="207"/>
      <c r="X700" s="207"/>
      <c r="Y700" s="207"/>
      <c r="Z700" s="207"/>
      <c r="AA700" s="207"/>
      <c r="AB700" s="207"/>
      <c r="AC700" s="207"/>
      <c r="AD700" s="207"/>
      <c r="AE700" s="207"/>
      <c r="AF700" s="207"/>
      <c r="AG700" s="207"/>
      <c r="AH700" s="207"/>
      <c r="AI700" s="207"/>
      <c r="AJ700" s="207"/>
      <c r="AK700" s="207"/>
      <c r="AL700" s="207"/>
      <c r="AM700" s="207"/>
      <c r="AN700" s="207"/>
      <c r="AO700" s="207"/>
    </row>
    <row r="701" spans="1:41" ht="14.25" hidden="1" customHeight="1">
      <c r="A701" s="207"/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  <c r="N701" s="207"/>
      <c r="O701" s="207"/>
      <c r="P701" s="207"/>
      <c r="Q701" s="207"/>
      <c r="R701" s="207"/>
      <c r="S701" s="207"/>
      <c r="T701" s="207"/>
      <c r="U701" s="207"/>
      <c r="V701" s="207"/>
      <c r="W701" s="207"/>
      <c r="X701" s="207"/>
      <c r="Y701" s="207"/>
      <c r="Z701" s="207"/>
      <c r="AA701" s="207"/>
      <c r="AB701" s="207"/>
      <c r="AC701" s="207"/>
      <c r="AD701" s="207"/>
      <c r="AE701" s="207"/>
      <c r="AF701" s="207"/>
      <c r="AG701" s="207"/>
      <c r="AH701" s="207"/>
      <c r="AI701" s="207"/>
      <c r="AJ701" s="207"/>
      <c r="AK701" s="207"/>
      <c r="AL701" s="207"/>
      <c r="AM701" s="207"/>
      <c r="AN701" s="207"/>
      <c r="AO701" s="207"/>
    </row>
    <row r="702" spans="1:41" ht="14.25" hidden="1" customHeight="1">
      <c r="A702" s="207"/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07"/>
      <c r="AG702" s="207"/>
      <c r="AH702" s="207"/>
      <c r="AI702" s="207"/>
      <c r="AJ702" s="207"/>
      <c r="AK702" s="207"/>
      <c r="AL702" s="207"/>
      <c r="AM702" s="207"/>
      <c r="AN702" s="207"/>
      <c r="AO702" s="207"/>
    </row>
    <row r="703" spans="1:41" ht="14.25" hidden="1" customHeight="1">
      <c r="A703" s="207"/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07"/>
      <c r="AG703" s="207"/>
      <c r="AH703" s="207"/>
      <c r="AI703" s="207"/>
      <c r="AJ703" s="207"/>
      <c r="AK703" s="207"/>
      <c r="AL703" s="207"/>
      <c r="AM703" s="207"/>
      <c r="AN703" s="207"/>
      <c r="AO703" s="207"/>
    </row>
    <row r="704" spans="1:41" ht="14.25" hidden="1" customHeight="1">
      <c r="A704" s="207"/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07"/>
      <c r="AG704" s="207"/>
      <c r="AH704" s="207"/>
      <c r="AI704" s="207"/>
      <c r="AJ704" s="207"/>
      <c r="AK704" s="207"/>
      <c r="AL704" s="207"/>
      <c r="AM704" s="207"/>
      <c r="AN704" s="207"/>
      <c r="AO704" s="207"/>
    </row>
    <row r="705" spans="1:41" ht="14.25" hidden="1" customHeight="1">
      <c r="A705" s="207"/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</row>
    <row r="706" spans="1:41" ht="14.25" hidden="1" customHeight="1">
      <c r="A706" s="207"/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</row>
    <row r="707" spans="1:41" ht="14.25" hidden="1" customHeight="1">
      <c r="A707" s="207"/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07"/>
      <c r="AG707" s="207"/>
      <c r="AH707" s="207"/>
      <c r="AI707" s="207"/>
      <c r="AJ707" s="207"/>
      <c r="AK707" s="207"/>
      <c r="AL707" s="207"/>
      <c r="AM707" s="207"/>
      <c r="AN707" s="207"/>
      <c r="AO707" s="207"/>
    </row>
    <row r="708" spans="1:41" ht="14.25" hidden="1" customHeight="1">
      <c r="A708" s="207"/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</row>
    <row r="709" spans="1:41" ht="14.25" hidden="1" customHeight="1">
      <c r="A709" s="207"/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</row>
    <row r="710" spans="1:41" ht="14.25" hidden="1" customHeight="1">
      <c r="A710" s="207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</row>
    <row r="711" spans="1:41" ht="14.25" hidden="1" customHeight="1">
      <c r="A711" s="207"/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  <c r="AC711" s="207"/>
      <c r="AD711" s="207"/>
      <c r="AE711" s="207"/>
      <c r="AF711" s="207"/>
      <c r="AG711" s="207"/>
      <c r="AH711" s="207"/>
      <c r="AI711" s="207"/>
      <c r="AJ711" s="207"/>
      <c r="AK711" s="207"/>
      <c r="AL711" s="207"/>
      <c r="AM711" s="207"/>
      <c r="AN711" s="207"/>
      <c r="AO711" s="207"/>
    </row>
    <row r="712" spans="1:41" ht="14.25" hidden="1" customHeight="1">
      <c r="A712" s="207"/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  <c r="AC712" s="207"/>
      <c r="AD712" s="207"/>
      <c r="AE712" s="207"/>
      <c r="AF712" s="207"/>
      <c r="AG712" s="207"/>
      <c r="AH712" s="207"/>
      <c r="AI712" s="207"/>
      <c r="AJ712" s="207"/>
      <c r="AK712" s="207"/>
      <c r="AL712" s="207"/>
      <c r="AM712" s="207"/>
      <c r="AN712" s="207"/>
      <c r="AO712" s="207"/>
    </row>
    <row r="713" spans="1:41" ht="14.25" hidden="1" customHeight="1">
      <c r="A713" s="207"/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  <c r="AC713" s="207"/>
      <c r="AD713" s="207"/>
      <c r="AE713" s="207"/>
      <c r="AF713" s="207"/>
      <c r="AG713" s="207"/>
      <c r="AH713" s="207"/>
      <c r="AI713" s="207"/>
      <c r="AJ713" s="207"/>
      <c r="AK713" s="207"/>
      <c r="AL713" s="207"/>
      <c r="AM713" s="207"/>
      <c r="AN713" s="207"/>
      <c r="AO713" s="207"/>
    </row>
    <row r="714" spans="1:41" ht="14.25" hidden="1" customHeight="1">
      <c r="A714" s="207"/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  <c r="AC714" s="207"/>
      <c r="AD714" s="207"/>
      <c r="AE714" s="207"/>
      <c r="AF714" s="207"/>
      <c r="AG714" s="207"/>
      <c r="AH714" s="207"/>
      <c r="AI714" s="207"/>
      <c r="AJ714" s="207"/>
      <c r="AK714" s="207"/>
      <c r="AL714" s="207"/>
      <c r="AM714" s="207"/>
      <c r="AN714" s="207"/>
      <c r="AO714" s="207"/>
    </row>
    <row r="715" spans="1:41" ht="14.25" hidden="1" customHeight="1">
      <c r="A715" s="207"/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07"/>
      <c r="AG715" s="207"/>
      <c r="AH715" s="207"/>
      <c r="AI715" s="207"/>
      <c r="AJ715" s="207"/>
      <c r="AK715" s="207"/>
      <c r="AL715" s="207"/>
      <c r="AM715" s="207"/>
      <c r="AN715" s="207"/>
      <c r="AO715" s="207"/>
    </row>
    <row r="716" spans="1:41" ht="14.25" hidden="1" customHeight="1">
      <c r="A716" s="207"/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  <c r="AA716" s="207"/>
      <c r="AB716" s="207"/>
      <c r="AC716" s="207"/>
      <c r="AD716" s="207"/>
      <c r="AE716" s="207"/>
      <c r="AF716" s="207"/>
      <c r="AG716" s="207"/>
      <c r="AH716" s="207"/>
      <c r="AI716" s="207"/>
      <c r="AJ716" s="207"/>
      <c r="AK716" s="207"/>
      <c r="AL716" s="207"/>
      <c r="AM716" s="207"/>
      <c r="AN716" s="207"/>
      <c r="AO716" s="207"/>
    </row>
    <row r="717" spans="1:41" ht="14.25" hidden="1" customHeight="1">
      <c r="A717" s="207"/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  <c r="AA717" s="207"/>
      <c r="AB717" s="207"/>
      <c r="AC717" s="207"/>
      <c r="AD717" s="207"/>
      <c r="AE717" s="207"/>
      <c r="AF717" s="207"/>
      <c r="AG717" s="207"/>
      <c r="AH717" s="207"/>
      <c r="AI717" s="207"/>
      <c r="AJ717" s="207"/>
      <c r="AK717" s="207"/>
      <c r="AL717" s="207"/>
      <c r="AM717" s="207"/>
      <c r="AN717" s="207"/>
      <c r="AO717" s="207"/>
    </row>
    <row r="718" spans="1:41" ht="14.25" hidden="1" customHeight="1">
      <c r="A718" s="207"/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7"/>
      <c r="AB718" s="207"/>
      <c r="AC718" s="207"/>
      <c r="AD718" s="207"/>
      <c r="AE718" s="207"/>
      <c r="AF718" s="207"/>
      <c r="AG718" s="207"/>
      <c r="AH718" s="207"/>
      <c r="AI718" s="207"/>
      <c r="AJ718" s="207"/>
      <c r="AK718" s="207"/>
      <c r="AL718" s="207"/>
      <c r="AM718" s="207"/>
      <c r="AN718" s="207"/>
      <c r="AO718" s="207"/>
    </row>
    <row r="719" spans="1:41" ht="14.25" hidden="1" customHeight="1">
      <c r="A719" s="207"/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  <c r="AA719" s="207"/>
      <c r="AB719" s="207"/>
      <c r="AC719" s="207"/>
      <c r="AD719" s="207"/>
      <c r="AE719" s="207"/>
      <c r="AF719" s="207"/>
      <c r="AG719" s="207"/>
      <c r="AH719" s="207"/>
      <c r="AI719" s="207"/>
      <c r="AJ719" s="207"/>
      <c r="AK719" s="207"/>
      <c r="AL719" s="207"/>
      <c r="AM719" s="207"/>
      <c r="AN719" s="207"/>
      <c r="AO719" s="207"/>
    </row>
    <row r="720" spans="1:41" ht="14.25" hidden="1" customHeight="1">
      <c r="A720" s="207"/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  <c r="AA720" s="207"/>
      <c r="AB720" s="207"/>
      <c r="AC720" s="207"/>
      <c r="AD720" s="207"/>
      <c r="AE720" s="207"/>
      <c r="AF720" s="207"/>
      <c r="AG720" s="207"/>
      <c r="AH720" s="207"/>
      <c r="AI720" s="207"/>
      <c r="AJ720" s="207"/>
      <c r="AK720" s="207"/>
      <c r="AL720" s="207"/>
      <c r="AM720" s="207"/>
      <c r="AN720" s="207"/>
      <c r="AO720" s="207"/>
    </row>
    <row r="721" spans="1:41" ht="14.25" hidden="1" customHeight="1">
      <c r="A721" s="207"/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7"/>
      <c r="P721" s="207"/>
      <c r="Q721" s="207"/>
      <c r="R721" s="207"/>
      <c r="S721" s="207"/>
      <c r="T721" s="207"/>
      <c r="U721" s="207"/>
      <c r="V721" s="207"/>
      <c r="W721" s="207"/>
      <c r="X721" s="207"/>
      <c r="Y721" s="207"/>
      <c r="Z721" s="207"/>
      <c r="AA721" s="207"/>
      <c r="AB721" s="207"/>
      <c r="AC721" s="207"/>
      <c r="AD721" s="207"/>
      <c r="AE721" s="207"/>
      <c r="AF721" s="207"/>
      <c r="AG721" s="207"/>
      <c r="AH721" s="207"/>
      <c r="AI721" s="207"/>
      <c r="AJ721" s="207"/>
      <c r="AK721" s="207"/>
      <c r="AL721" s="207"/>
      <c r="AM721" s="207"/>
      <c r="AN721" s="207"/>
      <c r="AO721" s="207"/>
    </row>
    <row r="722" spans="1:41" ht="14.25" hidden="1" customHeight="1">
      <c r="A722" s="207"/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  <c r="N722" s="207"/>
      <c r="O722" s="207"/>
      <c r="P722" s="207"/>
      <c r="Q722" s="207"/>
      <c r="R722" s="207"/>
      <c r="S722" s="207"/>
      <c r="T722" s="207"/>
      <c r="U722" s="207"/>
      <c r="V722" s="207"/>
      <c r="W722" s="207"/>
      <c r="X722" s="207"/>
      <c r="Y722" s="207"/>
      <c r="Z722" s="207"/>
      <c r="AA722" s="207"/>
      <c r="AB722" s="207"/>
      <c r="AC722" s="207"/>
      <c r="AD722" s="207"/>
      <c r="AE722" s="207"/>
      <c r="AF722" s="207"/>
      <c r="AG722" s="207"/>
      <c r="AH722" s="207"/>
      <c r="AI722" s="207"/>
      <c r="AJ722" s="207"/>
      <c r="AK722" s="207"/>
      <c r="AL722" s="207"/>
      <c r="AM722" s="207"/>
      <c r="AN722" s="207"/>
      <c r="AO722" s="207"/>
    </row>
    <row r="723" spans="1:41" ht="14.25" hidden="1" customHeight="1">
      <c r="A723" s="207"/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7"/>
      <c r="Y723" s="207"/>
      <c r="Z723" s="207"/>
      <c r="AA723" s="207"/>
      <c r="AB723" s="207"/>
      <c r="AC723" s="207"/>
      <c r="AD723" s="207"/>
      <c r="AE723" s="207"/>
      <c r="AF723" s="207"/>
      <c r="AG723" s="207"/>
      <c r="AH723" s="207"/>
      <c r="AI723" s="207"/>
      <c r="AJ723" s="207"/>
      <c r="AK723" s="207"/>
      <c r="AL723" s="207"/>
      <c r="AM723" s="207"/>
      <c r="AN723" s="207"/>
      <c r="AO723" s="207"/>
    </row>
    <row r="724" spans="1:41" ht="14.25" hidden="1" customHeight="1">
      <c r="A724" s="207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7"/>
      <c r="P724" s="207"/>
      <c r="Q724" s="207"/>
      <c r="R724" s="207"/>
      <c r="S724" s="207"/>
      <c r="T724" s="207"/>
      <c r="U724" s="207"/>
      <c r="V724" s="207"/>
      <c r="W724" s="207"/>
      <c r="X724" s="207"/>
      <c r="Y724" s="207"/>
      <c r="Z724" s="207"/>
      <c r="AA724" s="207"/>
      <c r="AB724" s="207"/>
      <c r="AC724" s="207"/>
      <c r="AD724" s="207"/>
      <c r="AE724" s="207"/>
      <c r="AF724" s="207"/>
      <c r="AG724" s="207"/>
      <c r="AH724" s="207"/>
      <c r="AI724" s="207"/>
      <c r="AJ724" s="207"/>
      <c r="AK724" s="207"/>
      <c r="AL724" s="207"/>
      <c r="AM724" s="207"/>
      <c r="AN724" s="207"/>
      <c r="AO724" s="207"/>
    </row>
    <row r="725" spans="1:41" ht="14.25" hidden="1" customHeight="1">
      <c r="A725" s="207"/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  <c r="N725" s="207"/>
      <c r="O725" s="207"/>
      <c r="P725" s="207"/>
      <c r="Q725" s="207"/>
      <c r="R725" s="207"/>
      <c r="S725" s="207"/>
      <c r="T725" s="207"/>
      <c r="U725" s="207"/>
      <c r="V725" s="207"/>
      <c r="W725" s="207"/>
      <c r="X725" s="207"/>
      <c r="Y725" s="207"/>
      <c r="Z725" s="207"/>
      <c r="AA725" s="207"/>
      <c r="AB725" s="207"/>
      <c r="AC725" s="207"/>
      <c r="AD725" s="207"/>
      <c r="AE725" s="207"/>
      <c r="AF725" s="207"/>
      <c r="AG725" s="207"/>
      <c r="AH725" s="207"/>
      <c r="AI725" s="207"/>
      <c r="AJ725" s="207"/>
      <c r="AK725" s="207"/>
      <c r="AL725" s="207"/>
      <c r="AM725" s="207"/>
      <c r="AN725" s="207"/>
      <c r="AO725" s="207"/>
    </row>
    <row r="726" spans="1:41" ht="14.25" hidden="1" customHeight="1">
      <c r="A726" s="207"/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  <c r="N726" s="207"/>
      <c r="O726" s="207"/>
      <c r="P726" s="207"/>
      <c r="Q726" s="207"/>
      <c r="R726" s="207"/>
      <c r="S726" s="207"/>
      <c r="T726" s="207"/>
      <c r="U726" s="207"/>
      <c r="V726" s="207"/>
      <c r="W726" s="207"/>
      <c r="X726" s="207"/>
      <c r="Y726" s="207"/>
      <c r="Z726" s="207"/>
      <c r="AA726" s="207"/>
      <c r="AB726" s="207"/>
      <c r="AC726" s="207"/>
      <c r="AD726" s="207"/>
      <c r="AE726" s="207"/>
      <c r="AF726" s="207"/>
      <c r="AG726" s="207"/>
      <c r="AH726" s="207"/>
      <c r="AI726" s="207"/>
      <c r="AJ726" s="207"/>
      <c r="AK726" s="207"/>
      <c r="AL726" s="207"/>
      <c r="AM726" s="207"/>
      <c r="AN726" s="207"/>
      <c r="AO726" s="207"/>
    </row>
    <row r="727" spans="1:41" ht="14.25" hidden="1" customHeight="1">
      <c r="A727" s="207"/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  <c r="AA727" s="207"/>
      <c r="AB727" s="207"/>
      <c r="AC727" s="207"/>
      <c r="AD727" s="207"/>
      <c r="AE727" s="207"/>
      <c r="AF727" s="207"/>
      <c r="AG727" s="207"/>
      <c r="AH727" s="207"/>
      <c r="AI727" s="207"/>
      <c r="AJ727" s="207"/>
      <c r="AK727" s="207"/>
      <c r="AL727" s="207"/>
      <c r="AM727" s="207"/>
      <c r="AN727" s="207"/>
      <c r="AO727" s="207"/>
    </row>
    <row r="728" spans="1:41" ht="14.25" hidden="1" customHeight="1">
      <c r="A728" s="207"/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  <c r="N728" s="207"/>
      <c r="O728" s="207"/>
      <c r="P728" s="207"/>
      <c r="Q728" s="207"/>
      <c r="R728" s="207"/>
      <c r="S728" s="207"/>
      <c r="T728" s="207"/>
      <c r="U728" s="207"/>
      <c r="V728" s="207"/>
      <c r="W728" s="207"/>
      <c r="X728" s="207"/>
      <c r="Y728" s="207"/>
      <c r="Z728" s="207"/>
      <c r="AA728" s="207"/>
      <c r="AB728" s="207"/>
      <c r="AC728" s="207"/>
      <c r="AD728" s="207"/>
      <c r="AE728" s="207"/>
      <c r="AF728" s="207"/>
      <c r="AG728" s="207"/>
      <c r="AH728" s="207"/>
      <c r="AI728" s="207"/>
      <c r="AJ728" s="207"/>
      <c r="AK728" s="207"/>
      <c r="AL728" s="207"/>
      <c r="AM728" s="207"/>
      <c r="AN728" s="207"/>
      <c r="AO728" s="207"/>
    </row>
    <row r="729" spans="1:41" ht="14.25" hidden="1" customHeight="1">
      <c r="A729" s="207"/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  <c r="N729" s="207"/>
      <c r="O729" s="207"/>
      <c r="P729" s="207"/>
      <c r="Q729" s="207"/>
      <c r="R729" s="207"/>
      <c r="S729" s="207"/>
      <c r="T729" s="207"/>
      <c r="U729" s="207"/>
      <c r="V729" s="207"/>
      <c r="W729" s="207"/>
      <c r="X729" s="207"/>
      <c r="Y729" s="207"/>
      <c r="Z729" s="207"/>
      <c r="AA729" s="207"/>
      <c r="AB729" s="207"/>
      <c r="AC729" s="207"/>
      <c r="AD729" s="207"/>
      <c r="AE729" s="207"/>
      <c r="AF729" s="207"/>
      <c r="AG729" s="207"/>
      <c r="AH729" s="207"/>
      <c r="AI729" s="207"/>
      <c r="AJ729" s="207"/>
      <c r="AK729" s="207"/>
      <c r="AL729" s="207"/>
      <c r="AM729" s="207"/>
      <c r="AN729" s="207"/>
      <c r="AO729" s="207"/>
    </row>
    <row r="730" spans="1:41" ht="14.25" hidden="1" customHeight="1">
      <c r="A730" s="207"/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  <c r="N730" s="207"/>
      <c r="O730" s="207"/>
      <c r="P730" s="207"/>
      <c r="Q730" s="207"/>
      <c r="R730" s="207"/>
      <c r="S730" s="207"/>
      <c r="T730" s="207"/>
      <c r="U730" s="207"/>
      <c r="V730" s="207"/>
      <c r="W730" s="207"/>
      <c r="X730" s="207"/>
      <c r="Y730" s="207"/>
      <c r="Z730" s="207"/>
      <c r="AA730" s="207"/>
      <c r="AB730" s="207"/>
      <c r="AC730" s="207"/>
      <c r="AD730" s="207"/>
      <c r="AE730" s="207"/>
      <c r="AF730" s="207"/>
      <c r="AG730" s="207"/>
      <c r="AH730" s="207"/>
      <c r="AI730" s="207"/>
      <c r="AJ730" s="207"/>
      <c r="AK730" s="207"/>
      <c r="AL730" s="207"/>
      <c r="AM730" s="207"/>
      <c r="AN730" s="207"/>
      <c r="AO730" s="207"/>
    </row>
    <row r="731" spans="1:41" ht="14.25" hidden="1" customHeight="1">
      <c r="A731" s="207"/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  <c r="AA731" s="207"/>
      <c r="AB731" s="207"/>
      <c r="AC731" s="207"/>
      <c r="AD731" s="207"/>
      <c r="AE731" s="207"/>
      <c r="AF731" s="207"/>
      <c r="AG731" s="207"/>
      <c r="AH731" s="207"/>
      <c r="AI731" s="207"/>
      <c r="AJ731" s="207"/>
      <c r="AK731" s="207"/>
      <c r="AL731" s="207"/>
      <c r="AM731" s="207"/>
      <c r="AN731" s="207"/>
      <c r="AO731" s="207"/>
    </row>
    <row r="732" spans="1:41" ht="14.25" hidden="1" customHeight="1">
      <c r="A732" s="207"/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  <c r="N732" s="207"/>
      <c r="O732" s="207"/>
      <c r="P732" s="207"/>
      <c r="Q732" s="207"/>
      <c r="R732" s="207"/>
      <c r="S732" s="207"/>
      <c r="T732" s="207"/>
      <c r="U732" s="207"/>
      <c r="V732" s="207"/>
      <c r="W732" s="207"/>
      <c r="X732" s="207"/>
      <c r="Y732" s="207"/>
      <c r="Z732" s="207"/>
      <c r="AA732" s="207"/>
      <c r="AB732" s="207"/>
      <c r="AC732" s="207"/>
      <c r="AD732" s="207"/>
      <c r="AE732" s="207"/>
      <c r="AF732" s="207"/>
      <c r="AG732" s="207"/>
      <c r="AH732" s="207"/>
      <c r="AI732" s="207"/>
      <c r="AJ732" s="207"/>
      <c r="AK732" s="207"/>
      <c r="AL732" s="207"/>
      <c r="AM732" s="207"/>
      <c r="AN732" s="207"/>
      <c r="AO732" s="207"/>
    </row>
    <row r="733" spans="1:41" ht="14.25" hidden="1" customHeight="1">
      <c r="A733" s="207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  <c r="O733" s="207"/>
      <c r="P733" s="207"/>
      <c r="Q733" s="207"/>
      <c r="R733" s="207"/>
      <c r="S733" s="207"/>
      <c r="T733" s="207"/>
      <c r="U733" s="207"/>
      <c r="V733" s="207"/>
      <c r="W733" s="207"/>
      <c r="X733" s="207"/>
      <c r="Y733" s="207"/>
      <c r="Z733" s="207"/>
      <c r="AA733" s="207"/>
      <c r="AB733" s="207"/>
      <c r="AC733" s="207"/>
      <c r="AD733" s="207"/>
      <c r="AE733" s="207"/>
      <c r="AF733" s="207"/>
      <c r="AG733" s="207"/>
      <c r="AH733" s="207"/>
      <c r="AI733" s="207"/>
      <c r="AJ733" s="207"/>
      <c r="AK733" s="207"/>
      <c r="AL733" s="207"/>
      <c r="AM733" s="207"/>
      <c r="AN733" s="207"/>
      <c r="AO733" s="207"/>
    </row>
    <row r="734" spans="1:41" ht="14.25" hidden="1" customHeight="1">
      <c r="A734" s="207"/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  <c r="N734" s="207"/>
      <c r="O734" s="207"/>
      <c r="P734" s="207"/>
      <c r="Q734" s="207"/>
      <c r="R734" s="207"/>
      <c r="S734" s="207"/>
      <c r="T734" s="207"/>
      <c r="U734" s="207"/>
      <c r="V734" s="207"/>
      <c r="W734" s="207"/>
      <c r="X734" s="207"/>
      <c r="Y734" s="207"/>
      <c r="Z734" s="207"/>
      <c r="AA734" s="207"/>
      <c r="AB734" s="207"/>
      <c r="AC734" s="207"/>
      <c r="AD734" s="207"/>
      <c r="AE734" s="207"/>
      <c r="AF734" s="207"/>
      <c r="AG734" s="207"/>
      <c r="AH734" s="207"/>
      <c r="AI734" s="207"/>
      <c r="AJ734" s="207"/>
      <c r="AK734" s="207"/>
      <c r="AL734" s="207"/>
      <c r="AM734" s="207"/>
      <c r="AN734" s="207"/>
      <c r="AO734" s="207"/>
    </row>
    <row r="735" spans="1:41" ht="14.25" hidden="1" customHeight="1">
      <c r="A735" s="207"/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  <c r="N735" s="207"/>
      <c r="O735" s="207"/>
      <c r="P735" s="207"/>
      <c r="Q735" s="207"/>
      <c r="R735" s="207"/>
      <c r="S735" s="207"/>
      <c r="T735" s="207"/>
      <c r="U735" s="207"/>
      <c r="V735" s="207"/>
      <c r="W735" s="207"/>
      <c r="X735" s="207"/>
      <c r="Y735" s="207"/>
      <c r="Z735" s="207"/>
      <c r="AA735" s="207"/>
      <c r="AB735" s="207"/>
      <c r="AC735" s="207"/>
      <c r="AD735" s="207"/>
      <c r="AE735" s="207"/>
      <c r="AF735" s="207"/>
      <c r="AG735" s="207"/>
      <c r="AH735" s="207"/>
      <c r="AI735" s="207"/>
      <c r="AJ735" s="207"/>
      <c r="AK735" s="207"/>
      <c r="AL735" s="207"/>
      <c r="AM735" s="207"/>
      <c r="AN735" s="207"/>
      <c r="AO735" s="207"/>
    </row>
    <row r="736" spans="1:41" ht="14.25" hidden="1" customHeight="1">
      <c r="A736" s="207"/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  <c r="AA736" s="207"/>
      <c r="AB736" s="207"/>
      <c r="AC736" s="207"/>
      <c r="AD736" s="207"/>
      <c r="AE736" s="207"/>
      <c r="AF736" s="207"/>
      <c r="AG736" s="207"/>
      <c r="AH736" s="207"/>
      <c r="AI736" s="207"/>
      <c r="AJ736" s="207"/>
      <c r="AK736" s="207"/>
      <c r="AL736" s="207"/>
      <c r="AM736" s="207"/>
      <c r="AN736" s="207"/>
      <c r="AO736" s="207"/>
    </row>
    <row r="737" spans="1:41" ht="14.25" hidden="1" customHeight="1">
      <c r="A737" s="207"/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  <c r="AA737" s="207"/>
      <c r="AB737" s="207"/>
      <c r="AC737" s="207"/>
      <c r="AD737" s="207"/>
      <c r="AE737" s="207"/>
      <c r="AF737" s="207"/>
      <c r="AG737" s="207"/>
      <c r="AH737" s="207"/>
      <c r="AI737" s="207"/>
      <c r="AJ737" s="207"/>
      <c r="AK737" s="207"/>
      <c r="AL737" s="207"/>
      <c r="AM737" s="207"/>
      <c r="AN737" s="207"/>
      <c r="AO737" s="207"/>
    </row>
    <row r="738" spans="1:41" ht="14.25" hidden="1" customHeight="1">
      <c r="A738" s="207"/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07"/>
      <c r="AG738" s="207"/>
      <c r="AH738" s="207"/>
      <c r="AI738" s="207"/>
      <c r="AJ738" s="207"/>
      <c r="AK738" s="207"/>
      <c r="AL738" s="207"/>
      <c r="AM738" s="207"/>
      <c r="AN738" s="207"/>
      <c r="AO738" s="207"/>
    </row>
    <row r="739" spans="1:41" ht="14.25" hidden="1" customHeight="1">
      <c r="A739" s="207"/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07"/>
      <c r="AG739" s="207"/>
      <c r="AH739" s="207"/>
      <c r="AI739" s="207"/>
      <c r="AJ739" s="207"/>
      <c r="AK739" s="207"/>
      <c r="AL739" s="207"/>
      <c r="AM739" s="207"/>
      <c r="AN739" s="207"/>
      <c r="AO739" s="207"/>
    </row>
    <row r="740" spans="1:41" ht="14.25" hidden="1" customHeight="1">
      <c r="A740" s="207"/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07"/>
      <c r="AG740" s="207"/>
      <c r="AH740" s="207"/>
      <c r="AI740" s="207"/>
      <c r="AJ740" s="207"/>
      <c r="AK740" s="207"/>
      <c r="AL740" s="207"/>
      <c r="AM740" s="207"/>
      <c r="AN740" s="207"/>
      <c r="AO740" s="207"/>
    </row>
    <row r="741" spans="1:41" ht="14.25" hidden="1" customHeight="1">
      <c r="A741" s="207"/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  <c r="AA741" s="207"/>
      <c r="AB741" s="207"/>
      <c r="AC741" s="207"/>
      <c r="AD741" s="207"/>
      <c r="AE741" s="207"/>
      <c r="AF741" s="207"/>
      <c r="AG741" s="207"/>
      <c r="AH741" s="207"/>
      <c r="AI741" s="207"/>
      <c r="AJ741" s="207"/>
      <c r="AK741" s="207"/>
      <c r="AL741" s="207"/>
      <c r="AM741" s="207"/>
      <c r="AN741" s="207"/>
      <c r="AO741" s="207"/>
    </row>
    <row r="742" spans="1:41" ht="14.25" hidden="1" customHeight="1">
      <c r="A742" s="207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  <c r="AA742" s="207"/>
      <c r="AB742" s="207"/>
      <c r="AC742" s="207"/>
      <c r="AD742" s="207"/>
      <c r="AE742" s="207"/>
      <c r="AF742" s="207"/>
      <c r="AG742" s="207"/>
      <c r="AH742" s="207"/>
      <c r="AI742" s="207"/>
      <c r="AJ742" s="207"/>
      <c r="AK742" s="207"/>
      <c r="AL742" s="207"/>
      <c r="AM742" s="207"/>
      <c r="AN742" s="207"/>
      <c r="AO742" s="207"/>
    </row>
    <row r="743" spans="1:41" ht="14.25" hidden="1" customHeight="1">
      <c r="A743" s="207"/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  <c r="AA743" s="207"/>
      <c r="AB743" s="207"/>
      <c r="AC743" s="207"/>
      <c r="AD743" s="207"/>
      <c r="AE743" s="207"/>
      <c r="AF743" s="207"/>
      <c r="AG743" s="207"/>
      <c r="AH743" s="207"/>
      <c r="AI743" s="207"/>
      <c r="AJ743" s="207"/>
      <c r="AK743" s="207"/>
      <c r="AL743" s="207"/>
      <c r="AM743" s="207"/>
      <c r="AN743" s="207"/>
      <c r="AO743" s="207"/>
    </row>
    <row r="744" spans="1:41" ht="14.25" hidden="1" customHeight="1">
      <c r="A744" s="207"/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07"/>
      <c r="AG744" s="207"/>
      <c r="AH744" s="207"/>
      <c r="AI744" s="207"/>
      <c r="AJ744" s="207"/>
      <c r="AK744" s="207"/>
      <c r="AL744" s="207"/>
      <c r="AM744" s="207"/>
      <c r="AN744" s="207"/>
      <c r="AO744" s="207"/>
    </row>
    <row r="745" spans="1:41" ht="14.25" hidden="1" customHeight="1">
      <c r="A745" s="207"/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  <c r="O745" s="207"/>
      <c r="P745" s="207"/>
      <c r="Q745" s="207"/>
      <c r="R745" s="207"/>
      <c r="S745" s="207"/>
      <c r="T745" s="207"/>
      <c r="U745" s="207"/>
      <c r="V745" s="207"/>
      <c r="W745" s="207"/>
      <c r="X745" s="207"/>
      <c r="Y745" s="207"/>
      <c r="Z745" s="207"/>
      <c r="AA745" s="207"/>
      <c r="AB745" s="207"/>
      <c r="AC745" s="207"/>
      <c r="AD745" s="207"/>
      <c r="AE745" s="207"/>
      <c r="AF745" s="207"/>
      <c r="AG745" s="207"/>
      <c r="AH745" s="207"/>
      <c r="AI745" s="207"/>
      <c r="AJ745" s="207"/>
      <c r="AK745" s="207"/>
      <c r="AL745" s="207"/>
      <c r="AM745" s="207"/>
      <c r="AN745" s="207"/>
      <c r="AO745" s="207"/>
    </row>
    <row r="746" spans="1:41" ht="14.25" hidden="1" customHeight="1">
      <c r="A746" s="207"/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  <c r="N746" s="207"/>
      <c r="O746" s="207"/>
      <c r="P746" s="207"/>
      <c r="Q746" s="207"/>
      <c r="R746" s="207"/>
      <c r="S746" s="207"/>
      <c r="T746" s="207"/>
      <c r="U746" s="207"/>
      <c r="V746" s="207"/>
      <c r="W746" s="207"/>
      <c r="X746" s="207"/>
      <c r="Y746" s="207"/>
      <c r="Z746" s="207"/>
      <c r="AA746" s="207"/>
      <c r="AB746" s="207"/>
      <c r="AC746" s="207"/>
      <c r="AD746" s="207"/>
      <c r="AE746" s="207"/>
      <c r="AF746" s="207"/>
      <c r="AG746" s="207"/>
      <c r="AH746" s="207"/>
      <c r="AI746" s="207"/>
      <c r="AJ746" s="207"/>
      <c r="AK746" s="207"/>
      <c r="AL746" s="207"/>
      <c r="AM746" s="207"/>
      <c r="AN746" s="207"/>
      <c r="AO746" s="207"/>
    </row>
    <row r="747" spans="1:41" ht="14.25" hidden="1" customHeight="1">
      <c r="A747" s="207"/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7"/>
      <c r="Z747" s="207"/>
      <c r="AA747" s="207"/>
      <c r="AB747" s="207"/>
      <c r="AC747" s="207"/>
      <c r="AD747" s="207"/>
      <c r="AE747" s="207"/>
      <c r="AF747" s="207"/>
      <c r="AG747" s="207"/>
      <c r="AH747" s="207"/>
      <c r="AI747" s="207"/>
      <c r="AJ747" s="207"/>
      <c r="AK747" s="207"/>
      <c r="AL747" s="207"/>
      <c r="AM747" s="207"/>
      <c r="AN747" s="207"/>
      <c r="AO747" s="207"/>
    </row>
    <row r="748" spans="1:41" ht="14.25" hidden="1" customHeight="1">
      <c r="A748" s="207"/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7"/>
      <c r="Z748" s="207"/>
      <c r="AA748" s="207"/>
      <c r="AB748" s="207"/>
      <c r="AC748" s="207"/>
      <c r="AD748" s="207"/>
      <c r="AE748" s="207"/>
      <c r="AF748" s="207"/>
      <c r="AG748" s="207"/>
      <c r="AH748" s="207"/>
      <c r="AI748" s="207"/>
      <c r="AJ748" s="207"/>
      <c r="AK748" s="207"/>
      <c r="AL748" s="207"/>
      <c r="AM748" s="207"/>
      <c r="AN748" s="207"/>
      <c r="AO748" s="207"/>
    </row>
    <row r="749" spans="1:41" ht="14.25" hidden="1" customHeight="1">
      <c r="A749" s="207"/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207"/>
      <c r="Z749" s="207"/>
      <c r="AA749" s="207"/>
      <c r="AB749" s="207"/>
      <c r="AC749" s="207"/>
      <c r="AD749" s="207"/>
      <c r="AE749" s="207"/>
      <c r="AF749" s="207"/>
      <c r="AG749" s="207"/>
      <c r="AH749" s="207"/>
      <c r="AI749" s="207"/>
      <c r="AJ749" s="207"/>
      <c r="AK749" s="207"/>
      <c r="AL749" s="207"/>
      <c r="AM749" s="207"/>
      <c r="AN749" s="207"/>
      <c r="AO749" s="207"/>
    </row>
    <row r="750" spans="1:41" ht="14.25" hidden="1" customHeight="1">
      <c r="A750" s="207"/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  <c r="N750" s="207"/>
      <c r="O750" s="207"/>
      <c r="P750" s="207"/>
      <c r="Q750" s="207"/>
      <c r="R750" s="207"/>
      <c r="S750" s="207"/>
      <c r="T750" s="207"/>
      <c r="U750" s="207"/>
      <c r="V750" s="207"/>
      <c r="W750" s="207"/>
      <c r="X750" s="207"/>
      <c r="Y750" s="207"/>
      <c r="Z750" s="207"/>
      <c r="AA750" s="207"/>
      <c r="AB750" s="207"/>
      <c r="AC750" s="207"/>
      <c r="AD750" s="207"/>
      <c r="AE750" s="207"/>
      <c r="AF750" s="207"/>
      <c r="AG750" s="207"/>
      <c r="AH750" s="207"/>
      <c r="AI750" s="207"/>
      <c r="AJ750" s="207"/>
      <c r="AK750" s="207"/>
      <c r="AL750" s="207"/>
      <c r="AM750" s="207"/>
      <c r="AN750" s="207"/>
      <c r="AO750" s="207"/>
    </row>
    <row r="751" spans="1:41" ht="14.25" hidden="1" customHeight="1">
      <c r="A751" s="207"/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  <c r="AC751" s="207"/>
      <c r="AD751" s="207"/>
      <c r="AE751" s="207"/>
      <c r="AF751" s="207"/>
      <c r="AG751" s="207"/>
      <c r="AH751" s="207"/>
      <c r="AI751" s="207"/>
      <c r="AJ751" s="207"/>
      <c r="AK751" s="207"/>
      <c r="AL751" s="207"/>
      <c r="AM751" s="207"/>
      <c r="AN751" s="207"/>
      <c r="AO751" s="207"/>
    </row>
    <row r="752" spans="1:41" ht="14.25" hidden="1" customHeight="1">
      <c r="A752" s="207"/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7"/>
      <c r="Z752" s="207"/>
      <c r="AA752" s="207"/>
      <c r="AB752" s="207"/>
      <c r="AC752" s="207"/>
      <c r="AD752" s="207"/>
      <c r="AE752" s="207"/>
      <c r="AF752" s="207"/>
      <c r="AG752" s="207"/>
      <c r="AH752" s="207"/>
      <c r="AI752" s="207"/>
      <c r="AJ752" s="207"/>
      <c r="AK752" s="207"/>
      <c r="AL752" s="207"/>
      <c r="AM752" s="207"/>
      <c r="AN752" s="207"/>
      <c r="AO752" s="207"/>
    </row>
    <row r="753" spans="1:41" ht="14.25" hidden="1" customHeight="1">
      <c r="A753" s="207"/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207"/>
      <c r="Z753" s="207"/>
      <c r="AA753" s="207"/>
      <c r="AB753" s="207"/>
      <c r="AC753" s="207"/>
      <c r="AD753" s="207"/>
      <c r="AE753" s="207"/>
      <c r="AF753" s="207"/>
      <c r="AG753" s="207"/>
      <c r="AH753" s="207"/>
      <c r="AI753" s="207"/>
      <c r="AJ753" s="207"/>
      <c r="AK753" s="207"/>
      <c r="AL753" s="207"/>
      <c r="AM753" s="207"/>
      <c r="AN753" s="207"/>
      <c r="AO753" s="207"/>
    </row>
    <row r="754" spans="1:41" ht="14.25" hidden="1" customHeight="1">
      <c r="A754" s="207"/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  <c r="N754" s="207"/>
      <c r="O754" s="207"/>
      <c r="P754" s="207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  <c r="AA754" s="207"/>
      <c r="AB754" s="207"/>
      <c r="AC754" s="207"/>
      <c r="AD754" s="207"/>
      <c r="AE754" s="207"/>
      <c r="AF754" s="207"/>
      <c r="AG754" s="207"/>
      <c r="AH754" s="207"/>
      <c r="AI754" s="207"/>
      <c r="AJ754" s="207"/>
      <c r="AK754" s="207"/>
      <c r="AL754" s="207"/>
      <c r="AM754" s="207"/>
      <c r="AN754" s="207"/>
      <c r="AO754" s="207"/>
    </row>
    <row r="755" spans="1:41" ht="14.25" hidden="1" customHeight="1">
      <c r="A755" s="207"/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  <c r="N755" s="207"/>
      <c r="O755" s="207"/>
      <c r="P755" s="207"/>
      <c r="Q755" s="207"/>
      <c r="R755" s="207"/>
      <c r="S755" s="207"/>
      <c r="T755" s="207"/>
      <c r="U755" s="207"/>
      <c r="V755" s="207"/>
      <c r="W755" s="207"/>
      <c r="X755" s="207"/>
      <c r="Y755" s="207"/>
      <c r="Z755" s="207"/>
      <c r="AA755" s="207"/>
      <c r="AB755" s="207"/>
      <c r="AC755" s="207"/>
      <c r="AD755" s="207"/>
      <c r="AE755" s="207"/>
      <c r="AF755" s="207"/>
      <c r="AG755" s="207"/>
      <c r="AH755" s="207"/>
      <c r="AI755" s="207"/>
      <c r="AJ755" s="207"/>
      <c r="AK755" s="207"/>
      <c r="AL755" s="207"/>
      <c r="AM755" s="207"/>
      <c r="AN755" s="207"/>
      <c r="AO755" s="207"/>
    </row>
    <row r="756" spans="1:41" ht="14.25" hidden="1" customHeight="1">
      <c r="A756" s="207"/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207"/>
      <c r="Z756" s="207"/>
      <c r="AA756" s="207"/>
      <c r="AB756" s="207"/>
      <c r="AC756" s="207"/>
      <c r="AD756" s="207"/>
      <c r="AE756" s="207"/>
      <c r="AF756" s="207"/>
      <c r="AG756" s="207"/>
      <c r="AH756" s="207"/>
      <c r="AI756" s="207"/>
      <c r="AJ756" s="207"/>
      <c r="AK756" s="207"/>
      <c r="AL756" s="207"/>
      <c r="AM756" s="207"/>
      <c r="AN756" s="207"/>
      <c r="AO756" s="207"/>
    </row>
    <row r="757" spans="1:41" ht="14.25" hidden="1" customHeight="1">
      <c r="A757" s="207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  <c r="AA757" s="207"/>
      <c r="AB757" s="207"/>
      <c r="AC757" s="207"/>
      <c r="AD757" s="207"/>
      <c r="AE757" s="207"/>
      <c r="AF757" s="207"/>
      <c r="AG757" s="207"/>
      <c r="AH757" s="207"/>
      <c r="AI757" s="207"/>
      <c r="AJ757" s="207"/>
      <c r="AK757" s="207"/>
      <c r="AL757" s="207"/>
      <c r="AM757" s="207"/>
      <c r="AN757" s="207"/>
      <c r="AO757" s="207"/>
    </row>
    <row r="758" spans="1:41" ht="14.25" hidden="1" customHeight="1">
      <c r="A758" s="207"/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7"/>
      <c r="Z758" s="207"/>
      <c r="AA758" s="207"/>
      <c r="AB758" s="207"/>
      <c r="AC758" s="207"/>
      <c r="AD758" s="207"/>
      <c r="AE758" s="207"/>
      <c r="AF758" s="207"/>
      <c r="AG758" s="207"/>
      <c r="AH758" s="207"/>
      <c r="AI758" s="207"/>
      <c r="AJ758" s="207"/>
      <c r="AK758" s="207"/>
      <c r="AL758" s="207"/>
      <c r="AM758" s="207"/>
      <c r="AN758" s="207"/>
      <c r="AO758" s="207"/>
    </row>
    <row r="759" spans="1:41" ht="14.25" hidden="1" customHeight="1">
      <c r="A759" s="207"/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7"/>
      <c r="Z759" s="207"/>
      <c r="AA759" s="207"/>
      <c r="AB759" s="207"/>
      <c r="AC759" s="207"/>
      <c r="AD759" s="207"/>
      <c r="AE759" s="207"/>
      <c r="AF759" s="207"/>
      <c r="AG759" s="207"/>
      <c r="AH759" s="207"/>
      <c r="AI759" s="207"/>
      <c r="AJ759" s="207"/>
      <c r="AK759" s="207"/>
      <c r="AL759" s="207"/>
      <c r="AM759" s="207"/>
      <c r="AN759" s="207"/>
      <c r="AO759" s="207"/>
    </row>
    <row r="760" spans="1:41" ht="14.25" hidden="1" customHeight="1">
      <c r="A760" s="207"/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  <c r="AA760" s="207"/>
      <c r="AB760" s="207"/>
      <c r="AC760" s="207"/>
      <c r="AD760" s="207"/>
      <c r="AE760" s="207"/>
      <c r="AF760" s="207"/>
      <c r="AG760" s="207"/>
      <c r="AH760" s="207"/>
      <c r="AI760" s="207"/>
      <c r="AJ760" s="207"/>
      <c r="AK760" s="207"/>
      <c r="AL760" s="207"/>
      <c r="AM760" s="207"/>
      <c r="AN760" s="207"/>
      <c r="AO760" s="207"/>
    </row>
    <row r="761" spans="1:41" ht="14.25" hidden="1" customHeight="1">
      <c r="A761" s="207"/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  <c r="N761" s="207"/>
      <c r="O761" s="207"/>
      <c r="P761" s="207"/>
      <c r="Q761" s="207"/>
      <c r="R761" s="207"/>
      <c r="S761" s="207"/>
      <c r="T761" s="207"/>
      <c r="U761" s="207"/>
      <c r="V761" s="207"/>
      <c r="W761" s="207"/>
      <c r="X761" s="207"/>
      <c r="Y761" s="207"/>
      <c r="Z761" s="207"/>
      <c r="AA761" s="207"/>
      <c r="AB761" s="207"/>
      <c r="AC761" s="207"/>
      <c r="AD761" s="207"/>
      <c r="AE761" s="207"/>
      <c r="AF761" s="207"/>
      <c r="AG761" s="207"/>
      <c r="AH761" s="207"/>
      <c r="AI761" s="207"/>
      <c r="AJ761" s="207"/>
      <c r="AK761" s="207"/>
      <c r="AL761" s="207"/>
      <c r="AM761" s="207"/>
      <c r="AN761" s="207"/>
      <c r="AO761" s="207"/>
    </row>
    <row r="762" spans="1:41" ht="14.25" hidden="1" customHeight="1">
      <c r="A762" s="207"/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</row>
    <row r="763" spans="1:41" ht="14.25" hidden="1" customHeight="1">
      <c r="A763" s="207"/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</row>
    <row r="764" spans="1:41" ht="14.25" hidden="1" customHeight="1">
      <c r="A764" s="207"/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</row>
    <row r="765" spans="1:41" ht="14.25" hidden="1" customHeight="1">
      <c r="A765" s="207"/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07"/>
      <c r="AG765" s="207"/>
      <c r="AH765" s="207"/>
      <c r="AI765" s="207"/>
      <c r="AJ765" s="207"/>
      <c r="AK765" s="207"/>
      <c r="AL765" s="207"/>
      <c r="AM765" s="207"/>
      <c r="AN765" s="207"/>
      <c r="AO765" s="207"/>
    </row>
    <row r="766" spans="1:41" ht="14.25" hidden="1" customHeight="1">
      <c r="A766" s="207"/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07"/>
      <c r="AG766" s="207"/>
      <c r="AH766" s="207"/>
      <c r="AI766" s="207"/>
      <c r="AJ766" s="207"/>
      <c r="AK766" s="207"/>
      <c r="AL766" s="207"/>
      <c r="AM766" s="207"/>
      <c r="AN766" s="207"/>
      <c r="AO766" s="207"/>
    </row>
    <row r="767" spans="1:41" ht="14.25" hidden="1" customHeight="1">
      <c r="A767" s="207"/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07"/>
      <c r="AG767" s="207"/>
      <c r="AH767" s="207"/>
      <c r="AI767" s="207"/>
      <c r="AJ767" s="207"/>
      <c r="AK767" s="207"/>
      <c r="AL767" s="207"/>
      <c r="AM767" s="207"/>
      <c r="AN767" s="207"/>
      <c r="AO767" s="207"/>
    </row>
    <row r="768" spans="1:41" ht="14.25" hidden="1" customHeight="1">
      <c r="A768" s="207"/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</row>
    <row r="769" spans="1:41" ht="14.25" hidden="1" customHeight="1">
      <c r="A769" s="207"/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07"/>
      <c r="AG769" s="207"/>
      <c r="AH769" s="207"/>
      <c r="AI769" s="207"/>
      <c r="AJ769" s="207"/>
      <c r="AK769" s="207"/>
      <c r="AL769" s="207"/>
      <c r="AM769" s="207"/>
      <c r="AN769" s="207"/>
      <c r="AO769" s="207"/>
    </row>
    <row r="770" spans="1:41" ht="14.25" hidden="1" customHeight="1">
      <c r="A770" s="207"/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  <c r="AA770" s="207"/>
      <c r="AB770" s="207"/>
      <c r="AC770" s="207"/>
      <c r="AD770" s="207"/>
      <c r="AE770" s="207"/>
      <c r="AF770" s="207"/>
      <c r="AG770" s="207"/>
      <c r="AH770" s="207"/>
      <c r="AI770" s="207"/>
      <c r="AJ770" s="207"/>
      <c r="AK770" s="207"/>
      <c r="AL770" s="207"/>
      <c r="AM770" s="207"/>
      <c r="AN770" s="207"/>
      <c r="AO770" s="207"/>
    </row>
    <row r="771" spans="1:41" ht="14.25" hidden="1" customHeight="1">
      <c r="A771" s="207"/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7"/>
      <c r="P771" s="207"/>
      <c r="Q771" s="207"/>
      <c r="R771" s="207"/>
      <c r="S771" s="207"/>
      <c r="T771" s="207"/>
      <c r="U771" s="207"/>
      <c r="V771" s="207"/>
      <c r="W771" s="207"/>
      <c r="X771" s="207"/>
      <c r="Y771" s="207"/>
      <c r="Z771" s="207"/>
      <c r="AA771" s="207"/>
      <c r="AB771" s="207"/>
      <c r="AC771" s="207"/>
      <c r="AD771" s="207"/>
      <c r="AE771" s="207"/>
      <c r="AF771" s="207"/>
      <c r="AG771" s="207"/>
      <c r="AH771" s="207"/>
      <c r="AI771" s="207"/>
      <c r="AJ771" s="207"/>
      <c r="AK771" s="207"/>
      <c r="AL771" s="207"/>
      <c r="AM771" s="207"/>
      <c r="AN771" s="207"/>
      <c r="AO771" s="207"/>
    </row>
    <row r="772" spans="1:41" ht="14.25" hidden="1" customHeight="1">
      <c r="A772" s="207"/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  <c r="AA772" s="207"/>
      <c r="AB772" s="207"/>
      <c r="AC772" s="207"/>
      <c r="AD772" s="207"/>
      <c r="AE772" s="207"/>
      <c r="AF772" s="207"/>
      <c r="AG772" s="207"/>
      <c r="AH772" s="207"/>
      <c r="AI772" s="207"/>
      <c r="AJ772" s="207"/>
      <c r="AK772" s="207"/>
      <c r="AL772" s="207"/>
      <c r="AM772" s="207"/>
      <c r="AN772" s="207"/>
      <c r="AO772" s="207"/>
    </row>
    <row r="773" spans="1:41" ht="14.25" hidden="1" customHeight="1">
      <c r="A773" s="207"/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  <c r="N773" s="207"/>
      <c r="O773" s="207"/>
      <c r="P773" s="207"/>
      <c r="Q773" s="207"/>
      <c r="R773" s="207"/>
      <c r="S773" s="207"/>
      <c r="T773" s="207"/>
      <c r="U773" s="207"/>
      <c r="V773" s="207"/>
      <c r="W773" s="207"/>
      <c r="X773" s="207"/>
      <c r="Y773" s="207"/>
      <c r="Z773" s="207"/>
      <c r="AA773" s="207"/>
      <c r="AB773" s="207"/>
      <c r="AC773" s="207"/>
      <c r="AD773" s="207"/>
      <c r="AE773" s="207"/>
      <c r="AF773" s="207"/>
      <c r="AG773" s="207"/>
      <c r="AH773" s="207"/>
      <c r="AI773" s="207"/>
      <c r="AJ773" s="207"/>
      <c r="AK773" s="207"/>
      <c r="AL773" s="207"/>
      <c r="AM773" s="207"/>
      <c r="AN773" s="207"/>
      <c r="AO773" s="207"/>
    </row>
    <row r="774" spans="1:41" ht="14.25" hidden="1" customHeight="1">
      <c r="A774" s="207"/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7"/>
      <c r="P774" s="207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  <c r="AA774" s="207"/>
      <c r="AB774" s="207"/>
      <c r="AC774" s="207"/>
      <c r="AD774" s="207"/>
      <c r="AE774" s="207"/>
      <c r="AF774" s="207"/>
      <c r="AG774" s="207"/>
      <c r="AH774" s="207"/>
      <c r="AI774" s="207"/>
      <c r="AJ774" s="207"/>
      <c r="AK774" s="207"/>
      <c r="AL774" s="207"/>
      <c r="AM774" s="207"/>
      <c r="AN774" s="207"/>
      <c r="AO774" s="207"/>
    </row>
    <row r="775" spans="1:41" ht="14.25" hidden="1" customHeight="1">
      <c r="A775" s="207"/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  <c r="N775" s="207"/>
      <c r="O775" s="207"/>
      <c r="P775" s="207"/>
      <c r="Q775" s="207"/>
      <c r="R775" s="207"/>
      <c r="S775" s="207"/>
      <c r="T775" s="207"/>
      <c r="U775" s="207"/>
      <c r="V775" s="207"/>
      <c r="W775" s="207"/>
      <c r="X775" s="207"/>
      <c r="Y775" s="207"/>
      <c r="Z775" s="207"/>
      <c r="AA775" s="207"/>
      <c r="AB775" s="207"/>
      <c r="AC775" s="207"/>
      <c r="AD775" s="207"/>
      <c r="AE775" s="207"/>
      <c r="AF775" s="207"/>
      <c r="AG775" s="207"/>
      <c r="AH775" s="207"/>
      <c r="AI775" s="207"/>
      <c r="AJ775" s="207"/>
      <c r="AK775" s="207"/>
      <c r="AL775" s="207"/>
      <c r="AM775" s="207"/>
      <c r="AN775" s="207"/>
      <c r="AO775" s="207"/>
    </row>
    <row r="776" spans="1:41" ht="14.25" hidden="1" customHeight="1">
      <c r="A776" s="207"/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7"/>
      <c r="P776" s="207"/>
      <c r="Q776" s="207"/>
      <c r="R776" s="207"/>
      <c r="S776" s="207"/>
      <c r="T776" s="207"/>
      <c r="U776" s="207"/>
      <c r="V776" s="207"/>
      <c r="W776" s="207"/>
      <c r="X776" s="207"/>
      <c r="Y776" s="207"/>
      <c r="Z776" s="207"/>
      <c r="AA776" s="207"/>
      <c r="AB776" s="207"/>
      <c r="AC776" s="207"/>
      <c r="AD776" s="207"/>
      <c r="AE776" s="207"/>
      <c r="AF776" s="207"/>
      <c r="AG776" s="207"/>
      <c r="AH776" s="207"/>
      <c r="AI776" s="207"/>
      <c r="AJ776" s="207"/>
      <c r="AK776" s="207"/>
      <c r="AL776" s="207"/>
      <c r="AM776" s="207"/>
      <c r="AN776" s="207"/>
      <c r="AO776" s="207"/>
    </row>
    <row r="777" spans="1:41" ht="14.25" hidden="1" customHeight="1">
      <c r="A777" s="207"/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7"/>
      <c r="P777" s="207"/>
      <c r="Q777" s="207"/>
      <c r="R777" s="207"/>
      <c r="S777" s="207"/>
      <c r="T777" s="207"/>
      <c r="U777" s="207"/>
      <c r="V777" s="207"/>
      <c r="W777" s="207"/>
      <c r="X777" s="207"/>
      <c r="Y777" s="207"/>
      <c r="Z777" s="207"/>
      <c r="AA777" s="207"/>
      <c r="AB777" s="207"/>
      <c r="AC777" s="207"/>
      <c r="AD777" s="207"/>
      <c r="AE777" s="207"/>
      <c r="AF777" s="207"/>
      <c r="AG777" s="207"/>
      <c r="AH777" s="207"/>
      <c r="AI777" s="207"/>
      <c r="AJ777" s="207"/>
      <c r="AK777" s="207"/>
      <c r="AL777" s="207"/>
      <c r="AM777" s="207"/>
      <c r="AN777" s="207"/>
      <c r="AO777" s="207"/>
    </row>
    <row r="778" spans="1:41" ht="14.25" hidden="1" customHeight="1">
      <c r="A778" s="207"/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  <c r="N778" s="207"/>
      <c r="O778" s="207"/>
      <c r="P778" s="207"/>
      <c r="Q778" s="207"/>
      <c r="R778" s="207"/>
      <c r="S778" s="207"/>
      <c r="T778" s="207"/>
      <c r="U778" s="207"/>
      <c r="V778" s="207"/>
      <c r="W778" s="207"/>
      <c r="X778" s="207"/>
      <c r="Y778" s="207"/>
      <c r="Z778" s="207"/>
      <c r="AA778" s="207"/>
      <c r="AB778" s="207"/>
      <c r="AC778" s="207"/>
      <c r="AD778" s="207"/>
      <c r="AE778" s="207"/>
      <c r="AF778" s="207"/>
      <c r="AG778" s="207"/>
      <c r="AH778" s="207"/>
      <c r="AI778" s="207"/>
      <c r="AJ778" s="207"/>
      <c r="AK778" s="207"/>
      <c r="AL778" s="207"/>
      <c r="AM778" s="207"/>
      <c r="AN778" s="207"/>
      <c r="AO778" s="207"/>
    </row>
    <row r="779" spans="1:41" ht="14.25" hidden="1" customHeight="1">
      <c r="A779" s="207"/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  <c r="N779" s="207"/>
      <c r="O779" s="207"/>
      <c r="P779" s="207"/>
      <c r="Q779" s="207"/>
      <c r="R779" s="207"/>
      <c r="S779" s="207"/>
      <c r="T779" s="207"/>
      <c r="U779" s="207"/>
      <c r="V779" s="207"/>
      <c r="W779" s="207"/>
      <c r="X779" s="207"/>
      <c r="Y779" s="207"/>
      <c r="Z779" s="207"/>
      <c r="AA779" s="207"/>
      <c r="AB779" s="207"/>
      <c r="AC779" s="207"/>
      <c r="AD779" s="207"/>
      <c r="AE779" s="207"/>
      <c r="AF779" s="207"/>
      <c r="AG779" s="207"/>
      <c r="AH779" s="207"/>
      <c r="AI779" s="207"/>
      <c r="AJ779" s="207"/>
      <c r="AK779" s="207"/>
      <c r="AL779" s="207"/>
      <c r="AM779" s="207"/>
      <c r="AN779" s="207"/>
      <c r="AO779" s="207"/>
    </row>
    <row r="780" spans="1:41" ht="14.25" hidden="1" customHeight="1">
      <c r="A780" s="207"/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  <c r="N780" s="207"/>
      <c r="O780" s="207"/>
      <c r="P780" s="207"/>
      <c r="Q780" s="207"/>
      <c r="R780" s="207"/>
      <c r="S780" s="207"/>
      <c r="T780" s="207"/>
      <c r="U780" s="207"/>
      <c r="V780" s="207"/>
      <c r="W780" s="207"/>
      <c r="X780" s="207"/>
      <c r="Y780" s="207"/>
      <c r="Z780" s="207"/>
      <c r="AA780" s="207"/>
      <c r="AB780" s="207"/>
      <c r="AC780" s="207"/>
      <c r="AD780" s="207"/>
      <c r="AE780" s="207"/>
      <c r="AF780" s="207"/>
      <c r="AG780" s="207"/>
      <c r="AH780" s="207"/>
      <c r="AI780" s="207"/>
      <c r="AJ780" s="207"/>
      <c r="AK780" s="207"/>
      <c r="AL780" s="207"/>
      <c r="AM780" s="207"/>
      <c r="AN780" s="207"/>
      <c r="AO780" s="207"/>
    </row>
    <row r="781" spans="1:41" ht="14.25" hidden="1" customHeight="1">
      <c r="A781" s="207"/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  <c r="N781" s="207"/>
      <c r="O781" s="207"/>
      <c r="P781" s="207"/>
      <c r="Q781" s="207"/>
      <c r="R781" s="207"/>
      <c r="S781" s="207"/>
      <c r="T781" s="207"/>
      <c r="U781" s="207"/>
      <c r="V781" s="207"/>
      <c r="W781" s="207"/>
      <c r="X781" s="207"/>
      <c r="Y781" s="207"/>
      <c r="Z781" s="207"/>
      <c r="AA781" s="207"/>
      <c r="AB781" s="207"/>
      <c r="AC781" s="207"/>
      <c r="AD781" s="207"/>
      <c r="AE781" s="207"/>
      <c r="AF781" s="207"/>
      <c r="AG781" s="207"/>
      <c r="AH781" s="207"/>
      <c r="AI781" s="207"/>
      <c r="AJ781" s="207"/>
      <c r="AK781" s="207"/>
      <c r="AL781" s="207"/>
      <c r="AM781" s="207"/>
      <c r="AN781" s="207"/>
      <c r="AO781" s="207"/>
    </row>
    <row r="782" spans="1:41" ht="14.25" hidden="1" customHeight="1">
      <c r="A782" s="207"/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  <c r="N782" s="207"/>
      <c r="O782" s="207"/>
      <c r="P782" s="207"/>
      <c r="Q782" s="207"/>
      <c r="R782" s="207"/>
      <c r="S782" s="207"/>
      <c r="T782" s="207"/>
      <c r="U782" s="207"/>
      <c r="V782" s="207"/>
      <c r="W782" s="207"/>
      <c r="X782" s="207"/>
      <c r="Y782" s="207"/>
      <c r="Z782" s="207"/>
      <c r="AA782" s="207"/>
      <c r="AB782" s="207"/>
      <c r="AC782" s="207"/>
      <c r="AD782" s="207"/>
      <c r="AE782" s="207"/>
      <c r="AF782" s="207"/>
      <c r="AG782" s="207"/>
      <c r="AH782" s="207"/>
      <c r="AI782" s="207"/>
      <c r="AJ782" s="207"/>
      <c r="AK782" s="207"/>
      <c r="AL782" s="207"/>
      <c r="AM782" s="207"/>
      <c r="AN782" s="207"/>
      <c r="AO782" s="207"/>
    </row>
    <row r="783" spans="1:41" ht="14.25" hidden="1" customHeight="1">
      <c r="A783" s="207"/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07"/>
      <c r="AG783" s="207"/>
      <c r="AH783" s="207"/>
      <c r="AI783" s="207"/>
      <c r="AJ783" s="207"/>
      <c r="AK783" s="207"/>
      <c r="AL783" s="207"/>
      <c r="AM783" s="207"/>
      <c r="AN783" s="207"/>
      <c r="AO783" s="207"/>
    </row>
    <row r="784" spans="1:41" ht="14.25" hidden="1" customHeight="1">
      <c r="A784" s="207"/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  <c r="N784" s="207"/>
      <c r="O784" s="207"/>
      <c r="P784" s="207"/>
      <c r="Q784" s="207"/>
      <c r="R784" s="207"/>
      <c r="S784" s="207"/>
      <c r="T784" s="207"/>
      <c r="U784" s="207"/>
      <c r="V784" s="207"/>
      <c r="W784" s="207"/>
      <c r="X784" s="207"/>
      <c r="Y784" s="207"/>
      <c r="Z784" s="207"/>
      <c r="AA784" s="207"/>
      <c r="AB784" s="207"/>
      <c r="AC784" s="207"/>
      <c r="AD784" s="207"/>
      <c r="AE784" s="207"/>
      <c r="AF784" s="207"/>
      <c r="AG784" s="207"/>
      <c r="AH784" s="207"/>
      <c r="AI784" s="207"/>
      <c r="AJ784" s="207"/>
      <c r="AK784" s="207"/>
      <c r="AL784" s="207"/>
      <c r="AM784" s="207"/>
      <c r="AN784" s="207"/>
      <c r="AO784" s="207"/>
    </row>
    <row r="785" spans="1:41" ht="14.25" hidden="1" customHeight="1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  <c r="AA785" s="207"/>
      <c r="AB785" s="207"/>
      <c r="AC785" s="207"/>
      <c r="AD785" s="207"/>
      <c r="AE785" s="207"/>
      <c r="AF785" s="207"/>
      <c r="AG785" s="207"/>
      <c r="AH785" s="207"/>
      <c r="AI785" s="207"/>
      <c r="AJ785" s="207"/>
      <c r="AK785" s="207"/>
      <c r="AL785" s="207"/>
      <c r="AM785" s="207"/>
      <c r="AN785" s="207"/>
      <c r="AO785" s="207"/>
    </row>
    <row r="786" spans="1:41" ht="14.25" hidden="1" customHeight="1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  <c r="AA786" s="207"/>
      <c r="AB786" s="207"/>
      <c r="AC786" s="207"/>
      <c r="AD786" s="207"/>
      <c r="AE786" s="207"/>
      <c r="AF786" s="207"/>
      <c r="AG786" s="207"/>
      <c r="AH786" s="207"/>
      <c r="AI786" s="207"/>
      <c r="AJ786" s="207"/>
      <c r="AK786" s="207"/>
      <c r="AL786" s="207"/>
      <c r="AM786" s="207"/>
      <c r="AN786" s="207"/>
      <c r="AO786" s="207"/>
    </row>
    <row r="787" spans="1:41" ht="14.25" hidden="1" customHeight="1">
      <c r="A787" s="207"/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  <c r="AA787" s="207"/>
      <c r="AB787" s="207"/>
      <c r="AC787" s="207"/>
      <c r="AD787" s="207"/>
      <c r="AE787" s="207"/>
      <c r="AF787" s="207"/>
      <c r="AG787" s="207"/>
      <c r="AH787" s="207"/>
      <c r="AI787" s="207"/>
      <c r="AJ787" s="207"/>
      <c r="AK787" s="207"/>
      <c r="AL787" s="207"/>
      <c r="AM787" s="207"/>
      <c r="AN787" s="207"/>
      <c r="AO787" s="207"/>
    </row>
    <row r="788" spans="1:41" ht="14.25" hidden="1" customHeight="1">
      <c r="A788" s="207"/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207"/>
      <c r="Z788" s="207"/>
      <c r="AA788" s="207"/>
      <c r="AB788" s="207"/>
      <c r="AC788" s="207"/>
      <c r="AD788" s="207"/>
      <c r="AE788" s="207"/>
      <c r="AF788" s="207"/>
      <c r="AG788" s="207"/>
      <c r="AH788" s="207"/>
      <c r="AI788" s="207"/>
      <c r="AJ788" s="207"/>
      <c r="AK788" s="207"/>
      <c r="AL788" s="207"/>
      <c r="AM788" s="207"/>
      <c r="AN788" s="207"/>
      <c r="AO788" s="207"/>
    </row>
    <row r="789" spans="1:41" ht="14.25" hidden="1" customHeight="1">
      <c r="A789" s="207"/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  <c r="AA789" s="207"/>
      <c r="AB789" s="207"/>
      <c r="AC789" s="207"/>
      <c r="AD789" s="207"/>
      <c r="AE789" s="207"/>
      <c r="AF789" s="207"/>
      <c r="AG789" s="207"/>
      <c r="AH789" s="207"/>
      <c r="AI789" s="207"/>
      <c r="AJ789" s="207"/>
      <c r="AK789" s="207"/>
      <c r="AL789" s="207"/>
      <c r="AM789" s="207"/>
      <c r="AN789" s="207"/>
      <c r="AO789" s="207"/>
    </row>
    <row r="790" spans="1:41" ht="14.25" hidden="1" customHeight="1">
      <c r="A790" s="207"/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  <c r="AA790" s="207"/>
      <c r="AB790" s="207"/>
      <c r="AC790" s="207"/>
      <c r="AD790" s="207"/>
      <c r="AE790" s="207"/>
      <c r="AF790" s="207"/>
      <c r="AG790" s="207"/>
      <c r="AH790" s="207"/>
      <c r="AI790" s="207"/>
      <c r="AJ790" s="207"/>
      <c r="AK790" s="207"/>
      <c r="AL790" s="207"/>
      <c r="AM790" s="207"/>
      <c r="AN790" s="207"/>
      <c r="AO790" s="207"/>
    </row>
    <row r="791" spans="1:41" ht="14.25" hidden="1" customHeight="1">
      <c r="A791" s="207"/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  <c r="N791" s="207"/>
      <c r="O791" s="207"/>
      <c r="P791" s="207"/>
      <c r="Q791" s="207"/>
      <c r="R791" s="207"/>
      <c r="S791" s="207"/>
      <c r="T791" s="207"/>
      <c r="U791" s="207"/>
      <c r="V791" s="207"/>
      <c r="W791" s="207"/>
      <c r="X791" s="207"/>
      <c r="Y791" s="207"/>
      <c r="Z791" s="207"/>
      <c r="AA791" s="207"/>
      <c r="AB791" s="207"/>
      <c r="AC791" s="207"/>
      <c r="AD791" s="207"/>
      <c r="AE791" s="207"/>
      <c r="AF791" s="207"/>
      <c r="AG791" s="207"/>
      <c r="AH791" s="207"/>
      <c r="AI791" s="207"/>
      <c r="AJ791" s="207"/>
      <c r="AK791" s="207"/>
      <c r="AL791" s="207"/>
      <c r="AM791" s="207"/>
      <c r="AN791" s="207"/>
      <c r="AO791" s="207"/>
    </row>
    <row r="792" spans="1:41" ht="14.25" hidden="1" customHeight="1">
      <c r="A792" s="207"/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207"/>
      <c r="Z792" s="207"/>
      <c r="AA792" s="207"/>
      <c r="AB792" s="207"/>
      <c r="AC792" s="207"/>
      <c r="AD792" s="207"/>
      <c r="AE792" s="207"/>
      <c r="AF792" s="207"/>
      <c r="AG792" s="207"/>
      <c r="AH792" s="207"/>
      <c r="AI792" s="207"/>
      <c r="AJ792" s="207"/>
      <c r="AK792" s="207"/>
      <c r="AL792" s="207"/>
      <c r="AM792" s="207"/>
      <c r="AN792" s="207"/>
      <c r="AO792" s="207"/>
    </row>
    <row r="793" spans="1:41" ht="14.25" hidden="1" customHeight="1">
      <c r="A793" s="207"/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207"/>
      <c r="Z793" s="207"/>
      <c r="AA793" s="207"/>
      <c r="AB793" s="207"/>
      <c r="AC793" s="207"/>
      <c r="AD793" s="207"/>
      <c r="AE793" s="207"/>
      <c r="AF793" s="207"/>
      <c r="AG793" s="207"/>
      <c r="AH793" s="207"/>
      <c r="AI793" s="207"/>
      <c r="AJ793" s="207"/>
      <c r="AK793" s="207"/>
      <c r="AL793" s="207"/>
      <c r="AM793" s="207"/>
      <c r="AN793" s="207"/>
      <c r="AO793" s="207"/>
    </row>
    <row r="794" spans="1:41" ht="14.25" hidden="1" customHeight="1">
      <c r="A794" s="207"/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  <c r="N794" s="207"/>
      <c r="O794" s="207"/>
      <c r="P794" s="207"/>
      <c r="Q794" s="207"/>
      <c r="R794" s="207"/>
      <c r="S794" s="207"/>
      <c r="T794" s="207"/>
      <c r="U794" s="207"/>
      <c r="V794" s="207"/>
      <c r="W794" s="207"/>
      <c r="X794" s="207"/>
      <c r="Y794" s="207"/>
      <c r="Z794" s="207"/>
      <c r="AA794" s="207"/>
      <c r="AB794" s="207"/>
      <c r="AC794" s="207"/>
      <c r="AD794" s="207"/>
      <c r="AE794" s="207"/>
      <c r="AF794" s="207"/>
      <c r="AG794" s="207"/>
      <c r="AH794" s="207"/>
      <c r="AI794" s="207"/>
      <c r="AJ794" s="207"/>
      <c r="AK794" s="207"/>
      <c r="AL794" s="207"/>
      <c r="AM794" s="207"/>
      <c r="AN794" s="207"/>
      <c r="AO794" s="207"/>
    </row>
    <row r="795" spans="1:41" ht="14.25" hidden="1" customHeight="1">
      <c r="A795" s="207"/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  <c r="N795" s="207"/>
      <c r="O795" s="207"/>
      <c r="P795" s="207"/>
      <c r="Q795" s="207"/>
      <c r="R795" s="207"/>
      <c r="S795" s="207"/>
      <c r="T795" s="207"/>
      <c r="U795" s="207"/>
      <c r="V795" s="207"/>
      <c r="W795" s="207"/>
      <c r="X795" s="207"/>
      <c r="Y795" s="207"/>
      <c r="Z795" s="207"/>
      <c r="AA795" s="207"/>
      <c r="AB795" s="207"/>
      <c r="AC795" s="207"/>
      <c r="AD795" s="207"/>
      <c r="AE795" s="207"/>
      <c r="AF795" s="207"/>
      <c r="AG795" s="207"/>
      <c r="AH795" s="207"/>
      <c r="AI795" s="207"/>
      <c r="AJ795" s="207"/>
      <c r="AK795" s="207"/>
      <c r="AL795" s="207"/>
      <c r="AM795" s="207"/>
      <c r="AN795" s="207"/>
      <c r="AO795" s="207"/>
    </row>
    <row r="796" spans="1:41" ht="14.25" hidden="1" customHeight="1">
      <c r="A796" s="207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207"/>
      <c r="Z796" s="207"/>
      <c r="AA796" s="207"/>
      <c r="AB796" s="207"/>
      <c r="AC796" s="207"/>
      <c r="AD796" s="207"/>
      <c r="AE796" s="207"/>
      <c r="AF796" s="207"/>
      <c r="AG796" s="207"/>
      <c r="AH796" s="207"/>
      <c r="AI796" s="207"/>
      <c r="AJ796" s="207"/>
      <c r="AK796" s="207"/>
      <c r="AL796" s="207"/>
      <c r="AM796" s="207"/>
      <c r="AN796" s="207"/>
      <c r="AO796" s="207"/>
    </row>
    <row r="797" spans="1:41" ht="14.25" hidden="1" customHeight="1">
      <c r="A797" s="207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  <c r="Z797" s="207"/>
      <c r="AA797" s="207"/>
      <c r="AB797" s="207"/>
      <c r="AC797" s="207"/>
      <c r="AD797" s="207"/>
      <c r="AE797" s="207"/>
      <c r="AF797" s="207"/>
      <c r="AG797" s="207"/>
      <c r="AH797" s="207"/>
      <c r="AI797" s="207"/>
      <c r="AJ797" s="207"/>
      <c r="AK797" s="207"/>
      <c r="AL797" s="207"/>
      <c r="AM797" s="207"/>
      <c r="AN797" s="207"/>
      <c r="AO797" s="207"/>
    </row>
    <row r="798" spans="1:41" ht="14.25" hidden="1" customHeight="1">
      <c r="A798" s="207"/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  <c r="AA798" s="207"/>
      <c r="AB798" s="207"/>
      <c r="AC798" s="207"/>
      <c r="AD798" s="207"/>
      <c r="AE798" s="207"/>
      <c r="AF798" s="207"/>
      <c r="AG798" s="207"/>
      <c r="AH798" s="207"/>
      <c r="AI798" s="207"/>
      <c r="AJ798" s="207"/>
      <c r="AK798" s="207"/>
      <c r="AL798" s="207"/>
      <c r="AM798" s="207"/>
      <c r="AN798" s="207"/>
      <c r="AO798" s="207"/>
    </row>
    <row r="799" spans="1:41" ht="14.25" hidden="1" customHeight="1">
      <c r="A799" s="207"/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  <c r="AC799" s="207"/>
      <c r="AD799" s="207"/>
      <c r="AE799" s="207"/>
      <c r="AF799" s="207"/>
      <c r="AG799" s="207"/>
      <c r="AH799" s="207"/>
      <c r="AI799" s="207"/>
      <c r="AJ799" s="207"/>
      <c r="AK799" s="207"/>
      <c r="AL799" s="207"/>
      <c r="AM799" s="207"/>
      <c r="AN799" s="207"/>
      <c r="AO799" s="207"/>
    </row>
    <row r="800" spans="1:41" ht="14.25" hidden="1" customHeight="1">
      <c r="A800" s="207"/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  <c r="N800" s="207"/>
      <c r="O800" s="207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  <c r="Z800" s="207"/>
      <c r="AA800" s="207"/>
      <c r="AB800" s="207"/>
      <c r="AC800" s="207"/>
      <c r="AD800" s="207"/>
      <c r="AE800" s="207"/>
      <c r="AF800" s="207"/>
      <c r="AG800" s="207"/>
      <c r="AH800" s="207"/>
      <c r="AI800" s="207"/>
      <c r="AJ800" s="207"/>
      <c r="AK800" s="207"/>
      <c r="AL800" s="207"/>
      <c r="AM800" s="207"/>
      <c r="AN800" s="207"/>
      <c r="AO800" s="207"/>
    </row>
    <row r="801" spans="1:41" ht="14.25" hidden="1" customHeight="1">
      <c r="A801" s="207"/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  <c r="N801" s="207"/>
      <c r="O801" s="207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  <c r="Z801" s="207"/>
      <c r="AA801" s="207"/>
      <c r="AB801" s="207"/>
      <c r="AC801" s="207"/>
      <c r="AD801" s="207"/>
      <c r="AE801" s="207"/>
      <c r="AF801" s="207"/>
      <c r="AG801" s="207"/>
      <c r="AH801" s="207"/>
      <c r="AI801" s="207"/>
      <c r="AJ801" s="207"/>
      <c r="AK801" s="207"/>
      <c r="AL801" s="207"/>
      <c r="AM801" s="207"/>
      <c r="AN801" s="207"/>
      <c r="AO801" s="207"/>
    </row>
    <row r="802" spans="1:41" ht="14.25" hidden="1" customHeight="1">
      <c r="A802" s="207"/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  <c r="N802" s="207"/>
      <c r="O802" s="207"/>
      <c r="P802" s="207"/>
      <c r="Q802" s="207"/>
      <c r="R802" s="207"/>
      <c r="S802" s="207"/>
      <c r="T802" s="207"/>
      <c r="U802" s="207"/>
      <c r="V802" s="207"/>
      <c r="W802" s="207"/>
      <c r="X802" s="207"/>
      <c r="Y802" s="207"/>
      <c r="Z802" s="207"/>
      <c r="AA802" s="207"/>
      <c r="AB802" s="207"/>
      <c r="AC802" s="207"/>
      <c r="AD802" s="207"/>
      <c r="AE802" s="207"/>
      <c r="AF802" s="207"/>
      <c r="AG802" s="207"/>
      <c r="AH802" s="207"/>
      <c r="AI802" s="207"/>
      <c r="AJ802" s="207"/>
      <c r="AK802" s="207"/>
      <c r="AL802" s="207"/>
      <c r="AM802" s="207"/>
      <c r="AN802" s="207"/>
      <c r="AO802" s="207"/>
    </row>
    <row r="803" spans="1:41" ht="14.25" hidden="1" customHeight="1">
      <c r="A803" s="207"/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7"/>
      <c r="Y803" s="207"/>
      <c r="Z803" s="207"/>
      <c r="AA803" s="207"/>
      <c r="AB803" s="207"/>
      <c r="AC803" s="207"/>
      <c r="AD803" s="207"/>
      <c r="AE803" s="207"/>
      <c r="AF803" s="207"/>
      <c r="AG803" s="207"/>
      <c r="AH803" s="207"/>
      <c r="AI803" s="207"/>
      <c r="AJ803" s="207"/>
      <c r="AK803" s="207"/>
      <c r="AL803" s="207"/>
      <c r="AM803" s="207"/>
      <c r="AN803" s="207"/>
      <c r="AO803" s="207"/>
    </row>
    <row r="804" spans="1:41" ht="14.25" hidden="1" customHeight="1">
      <c r="A804" s="207"/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7"/>
      <c r="Z804" s="207"/>
      <c r="AA804" s="207"/>
      <c r="AB804" s="207"/>
      <c r="AC804" s="207"/>
      <c r="AD804" s="207"/>
      <c r="AE804" s="207"/>
      <c r="AF804" s="207"/>
      <c r="AG804" s="207"/>
      <c r="AH804" s="207"/>
      <c r="AI804" s="207"/>
      <c r="AJ804" s="207"/>
      <c r="AK804" s="207"/>
      <c r="AL804" s="207"/>
      <c r="AM804" s="207"/>
      <c r="AN804" s="207"/>
      <c r="AO804" s="207"/>
    </row>
    <row r="805" spans="1:41" ht="14.25" hidden="1" customHeight="1">
      <c r="A805" s="207"/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7"/>
      <c r="Z805" s="207"/>
      <c r="AA805" s="207"/>
      <c r="AB805" s="207"/>
      <c r="AC805" s="207"/>
      <c r="AD805" s="207"/>
      <c r="AE805" s="207"/>
      <c r="AF805" s="207"/>
      <c r="AG805" s="207"/>
      <c r="AH805" s="207"/>
      <c r="AI805" s="207"/>
      <c r="AJ805" s="207"/>
      <c r="AK805" s="207"/>
      <c r="AL805" s="207"/>
      <c r="AM805" s="207"/>
      <c r="AN805" s="207"/>
      <c r="AO805" s="207"/>
    </row>
    <row r="806" spans="1:41" ht="14.25" hidden="1" customHeight="1">
      <c r="A806" s="207"/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  <c r="N806" s="207"/>
      <c r="O806" s="207"/>
      <c r="P806" s="207"/>
      <c r="Q806" s="207"/>
      <c r="R806" s="207"/>
      <c r="S806" s="207"/>
      <c r="T806" s="207"/>
      <c r="U806" s="207"/>
      <c r="V806" s="207"/>
      <c r="W806" s="207"/>
      <c r="X806" s="207"/>
      <c r="Y806" s="207"/>
      <c r="Z806" s="207"/>
      <c r="AA806" s="207"/>
      <c r="AB806" s="207"/>
      <c r="AC806" s="207"/>
      <c r="AD806" s="207"/>
      <c r="AE806" s="207"/>
      <c r="AF806" s="207"/>
      <c r="AG806" s="207"/>
      <c r="AH806" s="207"/>
      <c r="AI806" s="207"/>
      <c r="AJ806" s="207"/>
      <c r="AK806" s="207"/>
      <c r="AL806" s="207"/>
      <c r="AM806" s="207"/>
      <c r="AN806" s="207"/>
      <c r="AO806" s="207"/>
    </row>
    <row r="807" spans="1:41" ht="14.25" hidden="1" customHeight="1">
      <c r="A807" s="207"/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7"/>
      <c r="Z807" s="207"/>
      <c r="AA807" s="207"/>
      <c r="AB807" s="207"/>
      <c r="AC807" s="207"/>
      <c r="AD807" s="207"/>
      <c r="AE807" s="207"/>
      <c r="AF807" s="207"/>
      <c r="AG807" s="207"/>
      <c r="AH807" s="207"/>
      <c r="AI807" s="207"/>
      <c r="AJ807" s="207"/>
      <c r="AK807" s="207"/>
      <c r="AL807" s="207"/>
      <c r="AM807" s="207"/>
      <c r="AN807" s="207"/>
      <c r="AO807" s="207"/>
    </row>
    <row r="808" spans="1:41" ht="14.25" hidden="1" customHeight="1">
      <c r="A808" s="207"/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  <c r="N808" s="207"/>
      <c r="O808" s="207"/>
      <c r="P808" s="207"/>
      <c r="Q808" s="207"/>
      <c r="R808" s="207"/>
      <c r="S808" s="207"/>
      <c r="T808" s="207"/>
      <c r="U808" s="207"/>
      <c r="V808" s="207"/>
      <c r="W808" s="207"/>
      <c r="X808" s="207"/>
      <c r="Y808" s="207"/>
      <c r="Z808" s="207"/>
      <c r="AA808" s="207"/>
      <c r="AB808" s="207"/>
      <c r="AC808" s="207"/>
      <c r="AD808" s="207"/>
      <c r="AE808" s="207"/>
      <c r="AF808" s="207"/>
      <c r="AG808" s="207"/>
      <c r="AH808" s="207"/>
      <c r="AI808" s="207"/>
      <c r="AJ808" s="207"/>
      <c r="AK808" s="207"/>
      <c r="AL808" s="207"/>
      <c r="AM808" s="207"/>
      <c r="AN808" s="207"/>
      <c r="AO808" s="207"/>
    </row>
    <row r="809" spans="1:41" ht="14.25" hidden="1" customHeight="1">
      <c r="A809" s="207"/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  <c r="N809" s="207"/>
      <c r="O809" s="207"/>
      <c r="P809" s="207"/>
      <c r="Q809" s="207"/>
      <c r="R809" s="207"/>
      <c r="S809" s="207"/>
      <c r="T809" s="207"/>
      <c r="U809" s="207"/>
      <c r="V809" s="207"/>
      <c r="W809" s="207"/>
      <c r="X809" s="207"/>
      <c r="Y809" s="207"/>
      <c r="Z809" s="207"/>
      <c r="AA809" s="207"/>
      <c r="AB809" s="207"/>
      <c r="AC809" s="207"/>
      <c r="AD809" s="207"/>
      <c r="AE809" s="207"/>
      <c r="AF809" s="207"/>
      <c r="AG809" s="207"/>
      <c r="AH809" s="207"/>
      <c r="AI809" s="207"/>
      <c r="AJ809" s="207"/>
      <c r="AK809" s="207"/>
      <c r="AL809" s="207"/>
      <c r="AM809" s="207"/>
      <c r="AN809" s="207"/>
      <c r="AO809" s="207"/>
    </row>
    <row r="810" spans="1:41" ht="14.25" hidden="1" customHeight="1">
      <c r="A810" s="207"/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207"/>
      <c r="Z810" s="207"/>
      <c r="AA810" s="207"/>
      <c r="AB810" s="207"/>
      <c r="AC810" s="207"/>
      <c r="AD810" s="207"/>
      <c r="AE810" s="207"/>
      <c r="AF810" s="207"/>
      <c r="AG810" s="207"/>
      <c r="AH810" s="207"/>
      <c r="AI810" s="207"/>
      <c r="AJ810" s="207"/>
      <c r="AK810" s="207"/>
      <c r="AL810" s="207"/>
      <c r="AM810" s="207"/>
      <c r="AN810" s="207"/>
      <c r="AO810" s="207"/>
    </row>
    <row r="811" spans="1:41" ht="14.25" hidden="1" customHeight="1">
      <c r="A811" s="207"/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207"/>
      <c r="Z811" s="207"/>
      <c r="AA811" s="207"/>
      <c r="AB811" s="207"/>
      <c r="AC811" s="207"/>
      <c r="AD811" s="207"/>
      <c r="AE811" s="207"/>
      <c r="AF811" s="207"/>
      <c r="AG811" s="207"/>
      <c r="AH811" s="207"/>
      <c r="AI811" s="207"/>
      <c r="AJ811" s="207"/>
      <c r="AK811" s="207"/>
      <c r="AL811" s="207"/>
      <c r="AM811" s="207"/>
      <c r="AN811" s="207"/>
      <c r="AO811" s="207"/>
    </row>
    <row r="812" spans="1:41" ht="14.25" hidden="1" customHeight="1">
      <c r="A812" s="207"/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  <c r="N812" s="207"/>
      <c r="O812" s="207"/>
      <c r="P812" s="207"/>
      <c r="Q812" s="207"/>
      <c r="R812" s="207"/>
      <c r="S812" s="207"/>
      <c r="T812" s="207"/>
      <c r="U812" s="207"/>
      <c r="V812" s="207"/>
      <c r="W812" s="207"/>
      <c r="X812" s="207"/>
      <c r="Y812" s="207"/>
      <c r="Z812" s="207"/>
      <c r="AA812" s="207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7"/>
      <c r="AM812" s="207"/>
      <c r="AN812" s="207"/>
      <c r="AO812" s="207"/>
    </row>
    <row r="813" spans="1:41" ht="14.25" hidden="1" customHeight="1">
      <c r="A813" s="207"/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  <c r="N813" s="207"/>
      <c r="O813" s="207"/>
      <c r="P813" s="207"/>
      <c r="Q813" s="207"/>
      <c r="R813" s="207"/>
      <c r="S813" s="207"/>
      <c r="T813" s="207"/>
      <c r="U813" s="207"/>
      <c r="V813" s="207"/>
      <c r="W813" s="207"/>
      <c r="X813" s="207"/>
      <c r="Y813" s="207"/>
      <c r="Z813" s="207"/>
      <c r="AA813" s="207"/>
      <c r="AB813" s="207"/>
      <c r="AC813" s="207"/>
      <c r="AD813" s="207"/>
      <c r="AE813" s="207"/>
      <c r="AF813" s="207"/>
      <c r="AG813" s="207"/>
      <c r="AH813" s="207"/>
      <c r="AI813" s="207"/>
      <c r="AJ813" s="207"/>
      <c r="AK813" s="207"/>
      <c r="AL813" s="207"/>
      <c r="AM813" s="207"/>
      <c r="AN813" s="207"/>
      <c r="AO813" s="207"/>
    </row>
    <row r="814" spans="1:41" ht="14.25" hidden="1" customHeight="1">
      <c r="A814" s="207"/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  <c r="N814" s="207"/>
      <c r="O814" s="207"/>
      <c r="P814" s="207"/>
      <c r="Q814" s="207"/>
      <c r="R814" s="207"/>
      <c r="S814" s="207"/>
      <c r="T814" s="207"/>
      <c r="U814" s="207"/>
      <c r="V814" s="207"/>
      <c r="W814" s="207"/>
      <c r="X814" s="207"/>
      <c r="Y814" s="207"/>
      <c r="Z814" s="207"/>
      <c r="AA814" s="207"/>
      <c r="AB814" s="207"/>
      <c r="AC814" s="207"/>
      <c r="AD814" s="207"/>
      <c r="AE814" s="207"/>
      <c r="AF814" s="207"/>
      <c r="AG814" s="207"/>
      <c r="AH814" s="207"/>
      <c r="AI814" s="207"/>
      <c r="AJ814" s="207"/>
      <c r="AK814" s="207"/>
      <c r="AL814" s="207"/>
      <c r="AM814" s="207"/>
      <c r="AN814" s="207"/>
      <c r="AO814" s="207"/>
    </row>
    <row r="815" spans="1:41" ht="14.25" hidden="1" customHeight="1">
      <c r="A815" s="207"/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  <c r="N815" s="207"/>
      <c r="O815" s="207"/>
      <c r="P815" s="207"/>
      <c r="Q815" s="207"/>
      <c r="R815" s="207"/>
      <c r="S815" s="207"/>
      <c r="T815" s="207"/>
      <c r="U815" s="207"/>
      <c r="V815" s="207"/>
      <c r="W815" s="207"/>
      <c r="X815" s="207"/>
      <c r="Y815" s="207"/>
      <c r="Z815" s="207"/>
      <c r="AA815" s="207"/>
      <c r="AB815" s="207"/>
      <c r="AC815" s="207"/>
      <c r="AD815" s="207"/>
      <c r="AE815" s="207"/>
      <c r="AF815" s="207"/>
      <c r="AG815" s="207"/>
      <c r="AH815" s="207"/>
      <c r="AI815" s="207"/>
      <c r="AJ815" s="207"/>
      <c r="AK815" s="207"/>
      <c r="AL815" s="207"/>
      <c r="AM815" s="207"/>
      <c r="AN815" s="207"/>
      <c r="AO815" s="207"/>
    </row>
    <row r="816" spans="1:41" ht="14.25" hidden="1" customHeight="1">
      <c r="A816" s="207"/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  <c r="N816" s="207"/>
      <c r="O816" s="207"/>
      <c r="P816" s="207"/>
      <c r="Q816" s="207"/>
      <c r="R816" s="207"/>
      <c r="S816" s="207"/>
      <c r="T816" s="207"/>
      <c r="U816" s="207"/>
      <c r="V816" s="207"/>
      <c r="W816" s="207"/>
      <c r="X816" s="207"/>
      <c r="Y816" s="207"/>
      <c r="Z816" s="207"/>
      <c r="AA816" s="207"/>
      <c r="AB816" s="207"/>
      <c r="AC816" s="207"/>
      <c r="AD816" s="207"/>
      <c r="AE816" s="207"/>
      <c r="AF816" s="207"/>
      <c r="AG816" s="207"/>
      <c r="AH816" s="207"/>
      <c r="AI816" s="207"/>
      <c r="AJ816" s="207"/>
      <c r="AK816" s="207"/>
      <c r="AL816" s="207"/>
      <c r="AM816" s="207"/>
      <c r="AN816" s="207"/>
      <c r="AO816" s="207"/>
    </row>
    <row r="817" spans="1:41" ht="14.25" hidden="1" customHeight="1">
      <c r="A817" s="207"/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7"/>
      <c r="Z817" s="207"/>
      <c r="AA817" s="207"/>
      <c r="AB817" s="207"/>
      <c r="AC817" s="207"/>
      <c r="AD817" s="207"/>
      <c r="AE817" s="207"/>
      <c r="AF817" s="207"/>
      <c r="AG817" s="207"/>
      <c r="AH817" s="207"/>
      <c r="AI817" s="207"/>
      <c r="AJ817" s="207"/>
      <c r="AK817" s="207"/>
      <c r="AL817" s="207"/>
      <c r="AM817" s="207"/>
      <c r="AN817" s="207"/>
      <c r="AO817" s="207"/>
    </row>
    <row r="818" spans="1:41" ht="14.25" hidden="1" customHeight="1">
      <c r="A818" s="207"/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  <c r="N818" s="207"/>
      <c r="O818" s="207"/>
      <c r="P818" s="207"/>
      <c r="Q818" s="207"/>
      <c r="R818" s="207"/>
      <c r="S818" s="207"/>
      <c r="T818" s="207"/>
      <c r="U818" s="207"/>
      <c r="V818" s="207"/>
      <c r="W818" s="207"/>
      <c r="X818" s="207"/>
      <c r="Y818" s="207"/>
      <c r="Z818" s="207"/>
      <c r="AA818" s="207"/>
      <c r="AB818" s="207"/>
      <c r="AC818" s="207"/>
      <c r="AD818" s="207"/>
      <c r="AE818" s="207"/>
      <c r="AF818" s="207"/>
      <c r="AG818" s="207"/>
      <c r="AH818" s="207"/>
      <c r="AI818" s="207"/>
      <c r="AJ818" s="207"/>
      <c r="AK818" s="207"/>
      <c r="AL818" s="207"/>
      <c r="AM818" s="207"/>
      <c r="AN818" s="207"/>
      <c r="AO818" s="207"/>
    </row>
    <row r="819" spans="1:41" ht="14.25" hidden="1" customHeight="1">
      <c r="A819" s="207"/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7"/>
      <c r="Z819" s="207"/>
      <c r="AA819" s="207"/>
      <c r="AB819" s="207"/>
      <c r="AC819" s="207"/>
      <c r="AD819" s="207"/>
      <c r="AE819" s="207"/>
      <c r="AF819" s="207"/>
      <c r="AG819" s="207"/>
      <c r="AH819" s="207"/>
      <c r="AI819" s="207"/>
      <c r="AJ819" s="207"/>
      <c r="AK819" s="207"/>
      <c r="AL819" s="207"/>
      <c r="AM819" s="207"/>
      <c r="AN819" s="207"/>
      <c r="AO819" s="207"/>
    </row>
    <row r="820" spans="1:41" ht="14.25" hidden="1" customHeight="1">
      <c r="A820" s="207"/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  <c r="N820" s="207"/>
      <c r="O820" s="207"/>
      <c r="P820" s="207"/>
      <c r="Q820" s="207"/>
      <c r="R820" s="207"/>
      <c r="S820" s="207"/>
      <c r="T820" s="207"/>
      <c r="U820" s="207"/>
      <c r="V820" s="207"/>
      <c r="W820" s="207"/>
      <c r="X820" s="207"/>
      <c r="Y820" s="207"/>
      <c r="Z820" s="207"/>
      <c r="AA820" s="207"/>
      <c r="AB820" s="207"/>
      <c r="AC820" s="207"/>
      <c r="AD820" s="207"/>
      <c r="AE820" s="207"/>
      <c r="AF820" s="207"/>
      <c r="AG820" s="207"/>
      <c r="AH820" s="207"/>
      <c r="AI820" s="207"/>
      <c r="AJ820" s="207"/>
      <c r="AK820" s="207"/>
      <c r="AL820" s="207"/>
      <c r="AM820" s="207"/>
      <c r="AN820" s="207"/>
      <c r="AO820" s="207"/>
    </row>
    <row r="821" spans="1:41" ht="14.25" hidden="1" customHeight="1">
      <c r="A821" s="207"/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7"/>
      <c r="P821" s="207"/>
      <c r="Q821" s="207"/>
      <c r="R821" s="207"/>
      <c r="S821" s="207"/>
      <c r="T821" s="207"/>
      <c r="U821" s="207"/>
      <c r="V821" s="207"/>
      <c r="W821" s="207"/>
      <c r="X821" s="207"/>
      <c r="Y821" s="207"/>
      <c r="Z821" s="207"/>
      <c r="AA821" s="207"/>
      <c r="AB821" s="207"/>
      <c r="AC821" s="207"/>
      <c r="AD821" s="207"/>
      <c r="AE821" s="207"/>
      <c r="AF821" s="207"/>
      <c r="AG821" s="207"/>
      <c r="AH821" s="207"/>
      <c r="AI821" s="207"/>
      <c r="AJ821" s="207"/>
      <c r="AK821" s="207"/>
      <c r="AL821" s="207"/>
      <c r="AM821" s="207"/>
      <c r="AN821" s="207"/>
      <c r="AO821" s="207"/>
    </row>
    <row r="822" spans="1:41" ht="14.25" hidden="1" customHeight="1">
      <c r="A822" s="207"/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7"/>
      <c r="P822" s="207"/>
      <c r="Q822" s="207"/>
      <c r="R822" s="207"/>
      <c r="S822" s="207"/>
      <c r="T822" s="207"/>
      <c r="U822" s="207"/>
      <c r="V822" s="207"/>
      <c r="W822" s="207"/>
      <c r="X822" s="207"/>
      <c r="Y822" s="207"/>
      <c r="Z822" s="207"/>
      <c r="AA822" s="207"/>
      <c r="AB822" s="207"/>
      <c r="AC822" s="207"/>
      <c r="AD822" s="207"/>
      <c r="AE822" s="207"/>
      <c r="AF822" s="207"/>
      <c r="AG822" s="207"/>
      <c r="AH822" s="207"/>
      <c r="AI822" s="207"/>
      <c r="AJ822" s="207"/>
      <c r="AK822" s="207"/>
      <c r="AL822" s="207"/>
      <c r="AM822" s="207"/>
      <c r="AN822" s="207"/>
      <c r="AO822" s="207"/>
    </row>
    <row r="823" spans="1:41" ht="14.25" hidden="1" customHeight="1">
      <c r="A823" s="207"/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7"/>
      <c r="P823" s="207"/>
      <c r="Q823" s="207"/>
      <c r="R823" s="207"/>
      <c r="S823" s="207"/>
      <c r="T823" s="207"/>
      <c r="U823" s="207"/>
      <c r="V823" s="207"/>
      <c r="W823" s="207"/>
      <c r="X823" s="207"/>
      <c r="Y823" s="207"/>
      <c r="Z823" s="207"/>
      <c r="AA823" s="207"/>
      <c r="AB823" s="207"/>
      <c r="AC823" s="207"/>
      <c r="AD823" s="207"/>
      <c r="AE823" s="207"/>
      <c r="AF823" s="207"/>
      <c r="AG823" s="207"/>
      <c r="AH823" s="207"/>
      <c r="AI823" s="207"/>
      <c r="AJ823" s="207"/>
      <c r="AK823" s="207"/>
      <c r="AL823" s="207"/>
      <c r="AM823" s="207"/>
      <c r="AN823" s="207"/>
      <c r="AO823" s="207"/>
    </row>
    <row r="824" spans="1:41" ht="14.25" hidden="1" customHeight="1">
      <c r="A824" s="207"/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  <c r="N824" s="207"/>
      <c r="O824" s="207"/>
      <c r="P824" s="207"/>
      <c r="Q824" s="207"/>
      <c r="R824" s="207"/>
      <c r="S824" s="207"/>
      <c r="T824" s="207"/>
      <c r="U824" s="207"/>
      <c r="V824" s="207"/>
      <c r="W824" s="207"/>
      <c r="X824" s="207"/>
      <c r="Y824" s="207"/>
      <c r="Z824" s="207"/>
      <c r="AA824" s="207"/>
      <c r="AB824" s="207"/>
      <c r="AC824" s="207"/>
      <c r="AD824" s="207"/>
      <c r="AE824" s="207"/>
      <c r="AF824" s="207"/>
      <c r="AG824" s="207"/>
      <c r="AH824" s="207"/>
      <c r="AI824" s="207"/>
      <c r="AJ824" s="207"/>
      <c r="AK824" s="207"/>
      <c r="AL824" s="207"/>
      <c r="AM824" s="207"/>
      <c r="AN824" s="207"/>
      <c r="AO824" s="207"/>
    </row>
    <row r="825" spans="1:41" ht="14.25" hidden="1" customHeight="1">
      <c r="A825" s="207"/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7"/>
      <c r="P825" s="207"/>
      <c r="Q825" s="207"/>
      <c r="R825" s="207"/>
      <c r="S825" s="207"/>
      <c r="T825" s="207"/>
      <c r="U825" s="207"/>
      <c r="V825" s="207"/>
      <c r="W825" s="207"/>
      <c r="X825" s="207"/>
      <c r="Y825" s="207"/>
      <c r="Z825" s="207"/>
      <c r="AA825" s="207"/>
      <c r="AB825" s="207"/>
      <c r="AC825" s="207"/>
      <c r="AD825" s="207"/>
      <c r="AE825" s="207"/>
      <c r="AF825" s="207"/>
      <c r="AG825" s="207"/>
      <c r="AH825" s="207"/>
      <c r="AI825" s="207"/>
      <c r="AJ825" s="207"/>
      <c r="AK825" s="207"/>
      <c r="AL825" s="207"/>
      <c r="AM825" s="207"/>
      <c r="AN825" s="207"/>
      <c r="AO825" s="207"/>
    </row>
    <row r="826" spans="1:41" ht="14.25" hidden="1" customHeight="1">
      <c r="A826" s="207"/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  <c r="N826" s="207"/>
      <c r="O826" s="207"/>
      <c r="P826" s="207"/>
      <c r="Q826" s="207"/>
      <c r="R826" s="207"/>
      <c r="S826" s="207"/>
      <c r="T826" s="207"/>
      <c r="U826" s="207"/>
      <c r="V826" s="207"/>
      <c r="W826" s="207"/>
      <c r="X826" s="207"/>
      <c r="Y826" s="207"/>
      <c r="Z826" s="207"/>
      <c r="AA826" s="207"/>
      <c r="AB826" s="207"/>
      <c r="AC826" s="207"/>
      <c r="AD826" s="207"/>
      <c r="AE826" s="207"/>
      <c r="AF826" s="207"/>
      <c r="AG826" s="207"/>
      <c r="AH826" s="207"/>
      <c r="AI826" s="207"/>
      <c r="AJ826" s="207"/>
      <c r="AK826" s="207"/>
      <c r="AL826" s="207"/>
      <c r="AM826" s="207"/>
      <c r="AN826" s="207"/>
      <c r="AO826" s="207"/>
    </row>
    <row r="827" spans="1:41" ht="14.25" hidden="1" customHeight="1">
      <c r="A827" s="207"/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7"/>
      <c r="P827" s="207"/>
      <c r="Q827" s="207"/>
      <c r="R827" s="207"/>
      <c r="S827" s="207"/>
      <c r="T827" s="207"/>
      <c r="U827" s="207"/>
      <c r="V827" s="207"/>
      <c r="W827" s="207"/>
      <c r="X827" s="207"/>
      <c r="Y827" s="207"/>
      <c r="Z827" s="207"/>
      <c r="AA827" s="207"/>
      <c r="AB827" s="207"/>
      <c r="AC827" s="207"/>
      <c r="AD827" s="207"/>
      <c r="AE827" s="207"/>
      <c r="AF827" s="207"/>
      <c r="AG827" s="207"/>
      <c r="AH827" s="207"/>
      <c r="AI827" s="207"/>
      <c r="AJ827" s="207"/>
      <c r="AK827" s="207"/>
      <c r="AL827" s="207"/>
      <c r="AM827" s="207"/>
      <c r="AN827" s="207"/>
      <c r="AO827" s="207"/>
    </row>
    <row r="828" spans="1:41" ht="14.25" hidden="1" customHeight="1">
      <c r="A828" s="207"/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207"/>
      <c r="Z828" s="207"/>
      <c r="AA828" s="207"/>
      <c r="AB828" s="207"/>
      <c r="AC828" s="207"/>
      <c r="AD828" s="207"/>
      <c r="AE828" s="207"/>
      <c r="AF828" s="207"/>
      <c r="AG828" s="207"/>
      <c r="AH828" s="207"/>
      <c r="AI828" s="207"/>
      <c r="AJ828" s="207"/>
      <c r="AK828" s="207"/>
      <c r="AL828" s="207"/>
      <c r="AM828" s="207"/>
      <c r="AN828" s="207"/>
      <c r="AO828" s="207"/>
    </row>
    <row r="829" spans="1:41" ht="14.25" hidden="1" customHeight="1">
      <c r="A829" s="207"/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207"/>
      <c r="Z829" s="207"/>
      <c r="AA829" s="207"/>
      <c r="AB829" s="207"/>
      <c r="AC829" s="207"/>
      <c r="AD829" s="207"/>
      <c r="AE829" s="207"/>
      <c r="AF829" s="207"/>
      <c r="AG829" s="207"/>
      <c r="AH829" s="207"/>
      <c r="AI829" s="207"/>
      <c r="AJ829" s="207"/>
      <c r="AK829" s="207"/>
      <c r="AL829" s="207"/>
      <c r="AM829" s="207"/>
      <c r="AN829" s="207"/>
      <c r="AO829" s="207"/>
    </row>
    <row r="830" spans="1:41" ht="14.25" hidden="1" customHeight="1">
      <c r="A830" s="207"/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  <c r="N830" s="207"/>
      <c r="O830" s="207"/>
      <c r="P830" s="207"/>
      <c r="Q830" s="207"/>
      <c r="R830" s="207"/>
      <c r="S830" s="207"/>
      <c r="T830" s="207"/>
      <c r="U830" s="207"/>
      <c r="V830" s="207"/>
      <c r="W830" s="207"/>
      <c r="X830" s="207"/>
      <c r="Y830" s="207"/>
      <c r="Z830" s="207"/>
      <c r="AA830" s="207"/>
      <c r="AB830" s="207"/>
      <c r="AC830" s="207"/>
      <c r="AD830" s="207"/>
      <c r="AE830" s="207"/>
      <c r="AF830" s="207"/>
      <c r="AG830" s="207"/>
      <c r="AH830" s="207"/>
      <c r="AI830" s="207"/>
      <c r="AJ830" s="207"/>
      <c r="AK830" s="207"/>
      <c r="AL830" s="207"/>
      <c r="AM830" s="207"/>
      <c r="AN830" s="207"/>
      <c r="AO830" s="207"/>
    </row>
    <row r="831" spans="1:41" ht="14.25" hidden="1" customHeight="1">
      <c r="A831" s="207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7"/>
      <c r="P831" s="207"/>
      <c r="Q831" s="207"/>
      <c r="R831" s="207"/>
      <c r="S831" s="207"/>
      <c r="T831" s="207"/>
      <c r="U831" s="207"/>
      <c r="V831" s="207"/>
      <c r="W831" s="207"/>
      <c r="X831" s="207"/>
      <c r="Y831" s="207"/>
      <c r="Z831" s="207"/>
      <c r="AA831" s="207"/>
      <c r="AB831" s="207"/>
      <c r="AC831" s="207"/>
      <c r="AD831" s="207"/>
      <c r="AE831" s="207"/>
      <c r="AF831" s="207"/>
      <c r="AG831" s="207"/>
      <c r="AH831" s="207"/>
      <c r="AI831" s="207"/>
      <c r="AJ831" s="207"/>
      <c r="AK831" s="207"/>
      <c r="AL831" s="207"/>
      <c r="AM831" s="207"/>
      <c r="AN831" s="207"/>
      <c r="AO831" s="207"/>
    </row>
    <row r="832" spans="1:41" ht="14.25" hidden="1" customHeight="1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207"/>
      <c r="Z832" s="207"/>
      <c r="AA832" s="207"/>
      <c r="AB832" s="207"/>
      <c r="AC832" s="207"/>
      <c r="AD832" s="207"/>
      <c r="AE832" s="207"/>
      <c r="AF832" s="207"/>
      <c r="AG832" s="207"/>
      <c r="AH832" s="207"/>
      <c r="AI832" s="207"/>
      <c r="AJ832" s="207"/>
      <c r="AK832" s="207"/>
      <c r="AL832" s="207"/>
      <c r="AM832" s="207"/>
      <c r="AN832" s="207"/>
      <c r="AO832" s="207"/>
    </row>
    <row r="833" spans="1:41" ht="14.25" hidden="1" customHeight="1">
      <c r="A833" s="207"/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207"/>
      <c r="Z833" s="207"/>
      <c r="AA833" s="207"/>
      <c r="AB833" s="207"/>
      <c r="AC833" s="207"/>
      <c r="AD833" s="207"/>
      <c r="AE833" s="207"/>
      <c r="AF833" s="207"/>
      <c r="AG833" s="207"/>
      <c r="AH833" s="207"/>
      <c r="AI833" s="207"/>
      <c r="AJ833" s="207"/>
      <c r="AK833" s="207"/>
      <c r="AL833" s="207"/>
      <c r="AM833" s="207"/>
      <c r="AN833" s="207"/>
      <c r="AO833" s="207"/>
    </row>
    <row r="834" spans="1:41" ht="14.25" hidden="1" customHeight="1">
      <c r="A834" s="207"/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  <c r="N834" s="207"/>
      <c r="O834" s="207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  <c r="Z834" s="207"/>
      <c r="AA834" s="207"/>
      <c r="AB834" s="207"/>
      <c r="AC834" s="207"/>
      <c r="AD834" s="207"/>
      <c r="AE834" s="207"/>
      <c r="AF834" s="207"/>
      <c r="AG834" s="207"/>
      <c r="AH834" s="207"/>
      <c r="AI834" s="207"/>
      <c r="AJ834" s="207"/>
      <c r="AK834" s="207"/>
      <c r="AL834" s="207"/>
      <c r="AM834" s="207"/>
      <c r="AN834" s="207"/>
      <c r="AO834" s="207"/>
    </row>
    <row r="835" spans="1:41" ht="14.25" hidden="1" customHeight="1">
      <c r="A835" s="207"/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  <c r="N835" s="207"/>
      <c r="O835" s="207"/>
      <c r="P835" s="207"/>
      <c r="Q835" s="207"/>
      <c r="R835" s="207"/>
      <c r="S835" s="207"/>
      <c r="T835" s="207"/>
      <c r="U835" s="207"/>
      <c r="V835" s="207"/>
      <c r="W835" s="207"/>
      <c r="X835" s="207"/>
      <c r="Y835" s="207"/>
      <c r="Z835" s="207"/>
      <c r="AA835" s="207"/>
      <c r="AB835" s="207"/>
      <c r="AC835" s="207"/>
      <c r="AD835" s="207"/>
      <c r="AE835" s="207"/>
      <c r="AF835" s="207"/>
      <c r="AG835" s="207"/>
      <c r="AH835" s="207"/>
      <c r="AI835" s="207"/>
      <c r="AJ835" s="207"/>
      <c r="AK835" s="207"/>
      <c r="AL835" s="207"/>
      <c r="AM835" s="207"/>
      <c r="AN835" s="207"/>
      <c r="AO835" s="207"/>
    </row>
    <row r="836" spans="1:41" ht="14.25" hidden="1" customHeight="1">
      <c r="A836" s="207"/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207"/>
      <c r="Z836" s="207"/>
      <c r="AA836" s="207"/>
      <c r="AB836" s="207"/>
      <c r="AC836" s="207"/>
      <c r="AD836" s="207"/>
      <c r="AE836" s="207"/>
      <c r="AF836" s="207"/>
      <c r="AG836" s="207"/>
      <c r="AH836" s="207"/>
      <c r="AI836" s="207"/>
      <c r="AJ836" s="207"/>
      <c r="AK836" s="207"/>
      <c r="AL836" s="207"/>
      <c r="AM836" s="207"/>
      <c r="AN836" s="207"/>
      <c r="AO836" s="207"/>
    </row>
    <row r="837" spans="1:41" ht="14.25" hidden="1" customHeight="1">
      <c r="A837" s="207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  <c r="AA837" s="207"/>
      <c r="AB837" s="207"/>
      <c r="AC837" s="207"/>
      <c r="AD837" s="207"/>
      <c r="AE837" s="207"/>
      <c r="AF837" s="207"/>
      <c r="AG837" s="207"/>
      <c r="AH837" s="207"/>
      <c r="AI837" s="207"/>
      <c r="AJ837" s="207"/>
      <c r="AK837" s="207"/>
      <c r="AL837" s="207"/>
      <c r="AM837" s="207"/>
      <c r="AN837" s="207"/>
      <c r="AO837" s="207"/>
    </row>
    <row r="838" spans="1:41" ht="14.25" hidden="1" customHeight="1">
      <c r="A838" s="207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207"/>
      <c r="Z838" s="207"/>
      <c r="AA838" s="207"/>
      <c r="AB838" s="207"/>
      <c r="AC838" s="207"/>
      <c r="AD838" s="207"/>
      <c r="AE838" s="207"/>
      <c r="AF838" s="207"/>
      <c r="AG838" s="207"/>
      <c r="AH838" s="207"/>
      <c r="AI838" s="207"/>
      <c r="AJ838" s="207"/>
      <c r="AK838" s="207"/>
      <c r="AL838" s="207"/>
      <c r="AM838" s="207"/>
      <c r="AN838" s="207"/>
      <c r="AO838" s="207"/>
    </row>
    <row r="839" spans="1:41" ht="14.25" hidden="1" customHeight="1">
      <c r="A839" s="207"/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  <c r="N839" s="207"/>
      <c r="O839" s="207"/>
      <c r="P839" s="207"/>
      <c r="Q839" s="207"/>
      <c r="R839" s="207"/>
      <c r="S839" s="207"/>
      <c r="T839" s="207"/>
      <c r="U839" s="207"/>
      <c r="V839" s="207"/>
      <c r="W839" s="207"/>
      <c r="X839" s="207"/>
      <c r="Y839" s="207"/>
      <c r="Z839" s="207"/>
      <c r="AA839" s="207"/>
      <c r="AB839" s="207"/>
      <c r="AC839" s="207"/>
      <c r="AD839" s="207"/>
      <c r="AE839" s="207"/>
      <c r="AF839" s="207"/>
      <c r="AG839" s="207"/>
      <c r="AH839" s="207"/>
      <c r="AI839" s="207"/>
      <c r="AJ839" s="207"/>
      <c r="AK839" s="207"/>
      <c r="AL839" s="207"/>
      <c r="AM839" s="207"/>
      <c r="AN839" s="207"/>
      <c r="AO839" s="207"/>
    </row>
    <row r="840" spans="1:41" ht="14.25" hidden="1" customHeight="1">
      <c r="A840" s="207"/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  <c r="N840" s="207"/>
      <c r="O840" s="207"/>
      <c r="P840" s="207"/>
      <c r="Q840" s="207"/>
      <c r="R840" s="207"/>
      <c r="S840" s="207"/>
      <c r="T840" s="207"/>
      <c r="U840" s="207"/>
      <c r="V840" s="207"/>
      <c r="W840" s="207"/>
      <c r="X840" s="207"/>
      <c r="Y840" s="207"/>
      <c r="Z840" s="207"/>
      <c r="AA840" s="207"/>
      <c r="AB840" s="207"/>
      <c r="AC840" s="207"/>
      <c r="AD840" s="207"/>
      <c r="AE840" s="207"/>
      <c r="AF840" s="207"/>
      <c r="AG840" s="207"/>
      <c r="AH840" s="207"/>
      <c r="AI840" s="207"/>
      <c r="AJ840" s="207"/>
      <c r="AK840" s="207"/>
      <c r="AL840" s="207"/>
      <c r="AM840" s="207"/>
      <c r="AN840" s="207"/>
      <c r="AO840" s="207"/>
    </row>
    <row r="841" spans="1:41" ht="14.25" hidden="1" customHeight="1">
      <c r="A841" s="207"/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  <c r="N841" s="207"/>
      <c r="O841" s="207"/>
      <c r="P841" s="207"/>
      <c r="Q841" s="207"/>
      <c r="R841" s="207"/>
      <c r="S841" s="207"/>
      <c r="T841" s="207"/>
      <c r="U841" s="207"/>
      <c r="V841" s="207"/>
      <c r="W841" s="207"/>
      <c r="X841" s="207"/>
      <c r="Y841" s="207"/>
      <c r="Z841" s="207"/>
      <c r="AA841" s="207"/>
      <c r="AB841" s="207"/>
      <c r="AC841" s="207"/>
      <c r="AD841" s="207"/>
      <c r="AE841" s="207"/>
      <c r="AF841" s="207"/>
      <c r="AG841" s="207"/>
      <c r="AH841" s="207"/>
      <c r="AI841" s="207"/>
      <c r="AJ841" s="207"/>
      <c r="AK841" s="207"/>
      <c r="AL841" s="207"/>
      <c r="AM841" s="207"/>
      <c r="AN841" s="207"/>
      <c r="AO841" s="207"/>
    </row>
    <row r="842" spans="1:41" ht="14.25" hidden="1" customHeight="1">
      <c r="A842" s="207"/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  <c r="N842" s="207"/>
      <c r="O842" s="207"/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  <c r="Z842" s="207"/>
      <c r="AA842" s="207"/>
      <c r="AB842" s="207"/>
      <c r="AC842" s="207"/>
      <c r="AD842" s="207"/>
      <c r="AE842" s="207"/>
      <c r="AF842" s="207"/>
      <c r="AG842" s="207"/>
      <c r="AH842" s="207"/>
      <c r="AI842" s="207"/>
      <c r="AJ842" s="207"/>
      <c r="AK842" s="207"/>
      <c r="AL842" s="207"/>
      <c r="AM842" s="207"/>
      <c r="AN842" s="207"/>
      <c r="AO842" s="207"/>
    </row>
    <row r="843" spans="1:41" ht="14.25" hidden="1" customHeight="1">
      <c r="A843" s="207"/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0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07"/>
      <c r="AG843" s="207"/>
      <c r="AH843" s="207"/>
      <c r="AI843" s="207"/>
      <c r="AJ843" s="207"/>
      <c r="AK843" s="207"/>
      <c r="AL843" s="207"/>
      <c r="AM843" s="207"/>
      <c r="AN843" s="207"/>
      <c r="AO843" s="207"/>
    </row>
    <row r="844" spans="1:41" ht="14.25" hidden="1" customHeight="1">
      <c r="A844" s="207"/>
      <c r="B844" s="207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07"/>
      <c r="N844" s="207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  <c r="AA844" s="207"/>
      <c r="AB844" s="207"/>
      <c r="AC844" s="207"/>
      <c r="AD844" s="207"/>
      <c r="AE844" s="207"/>
      <c r="AF844" s="207"/>
      <c r="AG844" s="207"/>
      <c r="AH844" s="207"/>
      <c r="AI844" s="207"/>
      <c r="AJ844" s="207"/>
      <c r="AK844" s="207"/>
      <c r="AL844" s="207"/>
      <c r="AM844" s="207"/>
      <c r="AN844" s="207"/>
      <c r="AO844" s="207"/>
    </row>
    <row r="845" spans="1:41" ht="14.25" hidden="1" customHeight="1">
      <c r="A845" s="207"/>
      <c r="B845" s="207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07"/>
      <c r="N845" s="207"/>
      <c r="O845" s="207"/>
      <c r="P845" s="207"/>
      <c r="Q845" s="207"/>
      <c r="R845" s="207"/>
      <c r="S845" s="207"/>
      <c r="T845" s="207"/>
      <c r="U845" s="207"/>
      <c r="V845" s="207"/>
      <c r="W845" s="207"/>
      <c r="X845" s="207"/>
      <c r="Y845" s="207"/>
      <c r="Z845" s="207"/>
      <c r="AA845" s="207"/>
      <c r="AB845" s="207"/>
      <c r="AC845" s="207"/>
      <c r="AD845" s="207"/>
      <c r="AE845" s="207"/>
      <c r="AF845" s="207"/>
      <c r="AG845" s="207"/>
      <c r="AH845" s="207"/>
      <c r="AI845" s="207"/>
      <c r="AJ845" s="207"/>
      <c r="AK845" s="207"/>
      <c r="AL845" s="207"/>
      <c r="AM845" s="207"/>
      <c r="AN845" s="207"/>
      <c r="AO845" s="207"/>
    </row>
    <row r="846" spans="1:41" ht="14.25" hidden="1" customHeight="1">
      <c r="A846" s="207"/>
      <c r="B846" s="207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07"/>
      <c r="N846" s="207"/>
      <c r="O846" s="207"/>
      <c r="P846" s="207"/>
      <c r="Q846" s="207"/>
      <c r="R846" s="207"/>
      <c r="S846" s="207"/>
      <c r="T846" s="207"/>
      <c r="U846" s="207"/>
      <c r="V846" s="207"/>
      <c r="W846" s="207"/>
      <c r="X846" s="207"/>
      <c r="Y846" s="207"/>
      <c r="Z846" s="207"/>
      <c r="AA846" s="207"/>
      <c r="AB846" s="207"/>
      <c r="AC846" s="207"/>
      <c r="AD846" s="207"/>
      <c r="AE846" s="207"/>
      <c r="AF846" s="207"/>
      <c r="AG846" s="207"/>
      <c r="AH846" s="207"/>
      <c r="AI846" s="207"/>
      <c r="AJ846" s="207"/>
      <c r="AK846" s="207"/>
      <c r="AL846" s="207"/>
      <c r="AM846" s="207"/>
      <c r="AN846" s="207"/>
      <c r="AO846" s="207"/>
    </row>
    <row r="847" spans="1:41" ht="14.25" hidden="1" customHeight="1">
      <c r="A847" s="207"/>
      <c r="B847" s="207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07"/>
      <c r="N847" s="207"/>
      <c r="O847" s="207"/>
      <c r="P847" s="207"/>
      <c r="Q847" s="207"/>
      <c r="R847" s="207"/>
      <c r="S847" s="207"/>
      <c r="T847" s="207"/>
      <c r="U847" s="207"/>
      <c r="V847" s="207"/>
      <c r="W847" s="207"/>
      <c r="X847" s="207"/>
      <c r="Y847" s="207"/>
      <c r="Z847" s="207"/>
      <c r="AA847" s="207"/>
      <c r="AB847" s="207"/>
      <c r="AC847" s="207"/>
      <c r="AD847" s="207"/>
      <c r="AE847" s="207"/>
      <c r="AF847" s="207"/>
      <c r="AG847" s="207"/>
      <c r="AH847" s="207"/>
      <c r="AI847" s="207"/>
      <c r="AJ847" s="207"/>
      <c r="AK847" s="207"/>
      <c r="AL847" s="207"/>
      <c r="AM847" s="207"/>
      <c r="AN847" s="207"/>
      <c r="AO847" s="207"/>
    </row>
    <row r="848" spans="1:41" ht="14.25" hidden="1" customHeight="1">
      <c r="A848" s="207"/>
      <c r="B848" s="207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07"/>
      <c r="N848" s="207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  <c r="AA848" s="207"/>
      <c r="AB848" s="207"/>
      <c r="AC848" s="207"/>
      <c r="AD848" s="207"/>
      <c r="AE848" s="207"/>
      <c r="AF848" s="207"/>
      <c r="AG848" s="207"/>
      <c r="AH848" s="207"/>
      <c r="AI848" s="207"/>
      <c r="AJ848" s="207"/>
      <c r="AK848" s="207"/>
      <c r="AL848" s="207"/>
      <c r="AM848" s="207"/>
      <c r="AN848" s="207"/>
      <c r="AO848" s="207"/>
    </row>
    <row r="849" spans="1:41" ht="14.25" hidden="1" customHeight="1">
      <c r="A849" s="207"/>
      <c r="B849" s="207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07"/>
      <c r="N849" s="207"/>
      <c r="O849" s="207"/>
      <c r="P849" s="207"/>
      <c r="Q849" s="207"/>
      <c r="R849" s="207"/>
      <c r="S849" s="207"/>
      <c r="T849" s="207"/>
      <c r="U849" s="207"/>
      <c r="V849" s="207"/>
      <c r="W849" s="207"/>
      <c r="X849" s="207"/>
      <c r="Y849" s="207"/>
      <c r="Z849" s="207"/>
      <c r="AA849" s="207"/>
      <c r="AB849" s="207"/>
      <c r="AC849" s="207"/>
      <c r="AD849" s="207"/>
      <c r="AE849" s="207"/>
      <c r="AF849" s="207"/>
      <c r="AG849" s="207"/>
      <c r="AH849" s="207"/>
      <c r="AI849" s="207"/>
      <c r="AJ849" s="207"/>
      <c r="AK849" s="207"/>
      <c r="AL849" s="207"/>
      <c r="AM849" s="207"/>
      <c r="AN849" s="207"/>
      <c r="AO849" s="207"/>
    </row>
    <row r="850" spans="1:41" ht="14.25" hidden="1" customHeight="1">
      <c r="A850" s="207"/>
      <c r="B850" s="207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07"/>
      <c r="N850" s="207"/>
      <c r="O850" s="207"/>
      <c r="P850" s="207"/>
      <c r="Q850" s="207"/>
      <c r="R850" s="207"/>
      <c r="S850" s="207"/>
      <c r="T850" s="207"/>
      <c r="U850" s="207"/>
      <c r="V850" s="207"/>
      <c r="W850" s="207"/>
      <c r="X850" s="207"/>
      <c r="Y850" s="207"/>
      <c r="Z850" s="207"/>
      <c r="AA850" s="207"/>
      <c r="AB850" s="207"/>
      <c r="AC850" s="207"/>
      <c r="AD850" s="207"/>
      <c r="AE850" s="207"/>
      <c r="AF850" s="207"/>
      <c r="AG850" s="207"/>
      <c r="AH850" s="207"/>
      <c r="AI850" s="207"/>
      <c r="AJ850" s="207"/>
      <c r="AK850" s="207"/>
      <c r="AL850" s="207"/>
      <c r="AM850" s="207"/>
      <c r="AN850" s="207"/>
      <c r="AO850" s="207"/>
    </row>
    <row r="851" spans="1:41" ht="14.25" hidden="1" customHeight="1">
      <c r="A851" s="207"/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7"/>
      <c r="N851" s="207"/>
      <c r="O851" s="207"/>
      <c r="P851" s="207"/>
      <c r="Q851" s="207"/>
      <c r="R851" s="207"/>
      <c r="S851" s="207"/>
      <c r="T851" s="207"/>
      <c r="U851" s="207"/>
      <c r="V851" s="207"/>
      <c r="W851" s="207"/>
      <c r="X851" s="207"/>
      <c r="Y851" s="207"/>
      <c r="Z851" s="207"/>
      <c r="AA851" s="207"/>
      <c r="AB851" s="207"/>
      <c r="AC851" s="207"/>
      <c r="AD851" s="207"/>
      <c r="AE851" s="207"/>
      <c r="AF851" s="207"/>
      <c r="AG851" s="207"/>
      <c r="AH851" s="207"/>
      <c r="AI851" s="207"/>
      <c r="AJ851" s="207"/>
      <c r="AK851" s="207"/>
      <c r="AL851" s="207"/>
      <c r="AM851" s="207"/>
      <c r="AN851" s="207"/>
      <c r="AO851" s="207"/>
    </row>
    <row r="852" spans="1:41" ht="14.25" hidden="1" customHeight="1">
      <c r="A852" s="207"/>
      <c r="B852" s="207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07"/>
      <c r="N852" s="207"/>
      <c r="O852" s="207"/>
      <c r="P852" s="207"/>
      <c r="Q852" s="207"/>
      <c r="R852" s="207"/>
      <c r="S852" s="207"/>
      <c r="T852" s="207"/>
      <c r="U852" s="207"/>
      <c r="V852" s="207"/>
      <c r="W852" s="207"/>
      <c r="X852" s="207"/>
      <c r="Y852" s="207"/>
      <c r="Z852" s="207"/>
      <c r="AA852" s="207"/>
      <c r="AB852" s="207"/>
      <c r="AC852" s="207"/>
      <c r="AD852" s="207"/>
      <c r="AE852" s="207"/>
      <c r="AF852" s="207"/>
      <c r="AG852" s="207"/>
      <c r="AH852" s="207"/>
      <c r="AI852" s="207"/>
      <c r="AJ852" s="207"/>
      <c r="AK852" s="207"/>
      <c r="AL852" s="207"/>
      <c r="AM852" s="207"/>
      <c r="AN852" s="207"/>
      <c r="AO852" s="207"/>
    </row>
    <row r="853" spans="1:41" ht="14.25" hidden="1" customHeight="1">
      <c r="A853" s="207"/>
      <c r="B853" s="207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07"/>
      <c r="N853" s="207"/>
      <c r="O853" s="207"/>
      <c r="P853" s="207"/>
      <c r="Q853" s="207"/>
      <c r="R853" s="207"/>
      <c r="S853" s="207"/>
      <c r="T853" s="207"/>
      <c r="U853" s="207"/>
      <c r="V853" s="207"/>
      <c r="W853" s="207"/>
      <c r="X853" s="207"/>
      <c r="Y853" s="207"/>
      <c r="Z853" s="207"/>
      <c r="AA853" s="207"/>
      <c r="AB853" s="207"/>
      <c r="AC853" s="207"/>
      <c r="AD853" s="207"/>
      <c r="AE853" s="207"/>
      <c r="AF853" s="207"/>
      <c r="AG853" s="207"/>
      <c r="AH853" s="207"/>
      <c r="AI853" s="207"/>
      <c r="AJ853" s="207"/>
      <c r="AK853" s="207"/>
      <c r="AL853" s="207"/>
      <c r="AM853" s="207"/>
      <c r="AN853" s="207"/>
      <c r="AO853" s="207"/>
    </row>
    <row r="854" spans="1:41" ht="14.25" hidden="1" customHeight="1">
      <c r="A854" s="207"/>
      <c r="B854" s="207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07"/>
      <c r="N854" s="207"/>
      <c r="O854" s="207"/>
      <c r="P854" s="207"/>
      <c r="Q854" s="207"/>
      <c r="R854" s="207"/>
      <c r="S854" s="207"/>
      <c r="T854" s="207"/>
      <c r="U854" s="207"/>
      <c r="V854" s="207"/>
      <c r="W854" s="207"/>
      <c r="X854" s="207"/>
      <c r="Y854" s="207"/>
      <c r="Z854" s="207"/>
      <c r="AA854" s="207"/>
      <c r="AB854" s="207"/>
      <c r="AC854" s="207"/>
      <c r="AD854" s="207"/>
      <c r="AE854" s="207"/>
      <c r="AF854" s="207"/>
      <c r="AG854" s="207"/>
      <c r="AH854" s="207"/>
      <c r="AI854" s="207"/>
      <c r="AJ854" s="207"/>
      <c r="AK854" s="207"/>
      <c r="AL854" s="207"/>
      <c r="AM854" s="207"/>
      <c r="AN854" s="207"/>
      <c r="AO854" s="207"/>
    </row>
    <row r="855" spans="1:41" ht="14.25" hidden="1" customHeight="1">
      <c r="A855" s="207"/>
      <c r="B855" s="207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07"/>
      <c r="N855" s="207"/>
      <c r="O855" s="207"/>
      <c r="P855" s="207"/>
      <c r="Q855" s="207"/>
      <c r="R855" s="207"/>
      <c r="S855" s="207"/>
      <c r="T855" s="207"/>
      <c r="U855" s="207"/>
      <c r="V855" s="207"/>
      <c r="W855" s="207"/>
      <c r="X855" s="207"/>
      <c r="Y855" s="207"/>
      <c r="Z855" s="207"/>
      <c r="AA855" s="207"/>
      <c r="AB855" s="207"/>
      <c r="AC855" s="207"/>
      <c r="AD855" s="207"/>
      <c r="AE855" s="207"/>
      <c r="AF855" s="207"/>
      <c r="AG855" s="207"/>
      <c r="AH855" s="207"/>
      <c r="AI855" s="207"/>
      <c r="AJ855" s="207"/>
      <c r="AK855" s="207"/>
      <c r="AL855" s="207"/>
      <c r="AM855" s="207"/>
      <c r="AN855" s="207"/>
      <c r="AO855" s="207"/>
    </row>
    <row r="856" spans="1:41" ht="14.25" hidden="1" customHeight="1">
      <c r="A856" s="207"/>
      <c r="B856" s="207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07"/>
      <c r="N856" s="207"/>
      <c r="O856" s="207"/>
      <c r="P856" s="207"/>
      <c r="Q856" s="207"/>
      <c r="R856" s="207"/>
      <c r="S856" s="207"/>
      <c r="T856" s="207"/>
      <c r="U856" s="207"/>
      <c r="V856" s="207"/>
      <c r="W856" s="207"/>
      <c r="X856" s="207"/>
      <c r="Y856" s="207"/>
      <c r="Z856" s="207"/>
      <c r="AA856" s="207"/>
      <c r="AB856" s="207"/>
      <c r="AC856" s="207"/>
      <c r="AD856" s="207"/>
      <c r="AE856" s="207"/>
      <c r="AF856" s="207"/>
      <c r="AG856" s="207"/>
      <c r="AH856" s="207"/>
      <c r="AI856" s="207"/>
      <c r="AJ856" s="207"/>
      <c r="AK856" s="207"/>
      <c r="AL856" s="207"/>
      <c r="AM856" s="207"/>
      <c r="AN856" s="207"/>
      <c r="AO856" s="207"/>
    </row>
    <row r="857" spans="1:41" ht="14.25" hidden="1" customHeight="1">
      <c r="A857" s="207"/>
      <c r="B857" s="207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07"/>
      <c r="N857" s="207"/>
      <c r="O857" s="207"/>
      <c r="P857" s="207"/>
      <c r="Q857" s="207"/>
      <c r="R857" s="207"/>
      <c r="S857" s="207"/>
      <c r="T857" s="207"/>
      <c r="U857" s="207"/>
      <c r="V857" s="207"/>
      <c r="W857" s="207"/>
      <c r="X857" s="207"/>
      <c r="Y857" s="207"/>
      <c r="Z857" s="207"/>
      <c r="AA857" s="207"/>
      <c r="AB857" s="207"/>
      <c r="AC857" s="207"/>
      <c r="AD857" s="207"/>
      <c r="AE857" s="207"/>
      <c r="AF857" s="207"/>
      <c r="AG857" s="207"/>
      <c r="AH857" s="207"/>
      <c r="AI857" s="207"/>
      <c r="AJ857" s="207"/>
      <c r="AK857" s="207"/>
      <c r="AL857" s="207"/>
      <c r="AM857" s="207"/>
      <c r="AN857" s="207"/>
      <c r="AO857" s="207"/>
    </row>
    <row r="858" spans="1:41" ht="14.25" hidden="1" customHeight="1">
      <c r="A858" s="207"/>
      <c r="B858" s="207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07"/>
      <c r="N858" s="207"/>
      <c r="O858" s="207"/>
      <c r="P858" s="207"/>
      <c r="Q858" s="207"/>
      <c r="R858" s="207"/>
      <c r="S858" s="207"/>
      <c r="T858" s="207"/>
      <c r="U858" s="207"/>
      <c r="V858" s="207"/>
      <c r="W858" s="207"/>
      <c r="X858" s="207"/>
      <c r="Y858" s="207"/>
      <c r="Z858" s="207"/>
      <c r="AA858" s="207"/>
      <c r="AB858" s="207"/>
      <c r="AC858" s="207"/>
      <c r="AD858" s="207"/>
      <c r="AE858" s="207"/>
      <c r="AF858" s="207"/>
      <c r="AG858" s="207"/>
      <c r="AH858" s="207"/>
      <c r="AI858" s="207"/>
      <c r="AJ858" s="207"/>
      <c r="AK858" s="207"/>
      <c r="AL858" s="207"/>
      <c r="AM858" s="207"/>
      <c r="AN858" s="207"/>
      <c r="AO858" s="207"/>
    </row>
    <row r="859" spans="1:41" ht="14.25" hidden="1" customHeight="1">
      <c r="A859" s="207"/>
      <c r="B859" s="207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07"/>
      <c r="N859" s="207"/>
      <c r="O859" s="207"/>
      <c r="P859" s="207"/>
      <c r="Q859" s="207"/>
      <c r="R859" s="207"/>
      <c r="S859" s="207"/>
      <c r="T859" s="207"/>
      <c r="U859" s="207"/>
      <c r="V859" s="207"/>
      <c r="W859" s="207"/>
      <c r="X859" s="207"/>
      <c r="Y859" s="207"/>
      <c r="Z859" s="207"/>
      <c r="AA859" s="207"/>
      <c r="AB859" s="207"/>
      <c r="AC859" s="207"/>
      <c r="AD859" s="207"/>
      <c r="AE859" s="207"/>
      <c r="AF859" s="207"/>
      <c r="AG859" s="207"/>
      <c r="AH859" s="207"/>
      <c r="AI859" s="207"/>
      <c r="AJ859" s="207"/>
      <c r="AK859" s="207"/>
      <c r="AL859" s="207"/>
      <c r="AM859" s="207"/>
      <c r="AN859" s="207"/>
      <c r="AO859" s="207"/>
    </row>
    <row r="860" spans="1:41" ht="14.25" hidden="1" customHeight="1">
      <c r="A860" s="207"/>
      <c r="B860" s="207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07"/>
      <c r="N860" s="207"/>
      <c r="O860" s="207"/>
      <c r="P860" s="207"/>
      <c r="Q860" s="207"/>
      <c r="R860" s="207"/>
      <c r="S860" s="207"/>
      <c r="T860" s="207"/>
      <c r="U860" s="207"/>
      <c r="V860" s="207"/>
      <c r="W860" s="207"/>
      <c r="X860" s="207"/>
      <c r="Y860" s="207"/>
      <c r="Z860" s="207"/>
      <c r="AA860" s="207"/>
      <c r="AB860" s="207"/>
      <c r="AC860" s="207"/>
      <c r="AD860" s="207"/>
      <c r="AE860" s="207"/>
      <c r="AF860" s="207"/>
      <c r="AG860" s="207"/>
      <c r="AH860" s="207"/>
      <c r="AI860" s="207"/>
      <c r="AJ860" s="207"/>
      <c r="AK860" s="207"/>
      <c r="AL860" s="207"/>
      <c r="AM860" s="207"/>
      <c r="AN860" s="207"/>
      <c r="AO860" s="207"/>
    </row>
    <row r="861" spans="1:41" ht="14.25" hidden="1" customHeight="1">
      <c r="A861" s="207"/>
      <c r="B861" s="207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07"/>
      <c r="N861" s="207"/>
      <c r="O861" s="207"/>
      <c r="P861" s="207"/>
      <c r="Q861" s="207"/>
      <c r="R861" s="207"/>
      <c r="S861" s="207"/>
      <c r="T861" s="207"/>
      <c r="U861" s="207"/>
      <c r="V861" s="207"/>
      <c r="W861" s="207"/>
      <c r="X861" s="207"/>
      <c r="Y861" s="207"/>
      <c r="Z861" s="207"/>
      <c r="AA861" s="207"/>
      <c r="AB861" s="207"/>
      <c r="AC861" s="207"/>
      <c r="AD861" s="207"/>
      <c r="AE861" s="207"/>
      <c r="AF861" s="207"/>
      <c r="AG861" s="207"/>
      <c r="AH861" s="207"/>
      <c r="AI861" s="207"/>
      <c r="AJ861" s="207"/>
      <c r="AK861" s="207"/>
      <c r="AL861" s="207"/>
      <c r="AM861" s="207"/>
      <c r="AN861" s="207"/>
      <c r="AO861" s="207"/>
    </row>
    <row r="862" spans="1:41" ht="14.25" hidden="1" customHeight="1">
      <c r="A862" s="207"/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07"/>
      <c r="N862" s="207"/>
      <c r="O862" s="207"/>
      <c r="P862" s="207"/>
      <c r="Q862" s="207"/>
      <c r="R862" s="207"/>
      <c r="S862" s="207"/>
      <c r="T862" s="207"/>
      <c r="U862" s="207"/>
      <c r="V862" s="207"/>
      <c r="W862" s="207"/>
      <c r="X862" s="207"/>
      <c r="Y862" s="207"/>
      <c r="Z862" s="207"/>
      <c r="AA862" s="207"/>
      <c r="AB862" s="207"/>
      <c r="AC862" s="207"/>
      <c r="AD862" s="207"/>
      <c r="AE862" s="207"/>
      <c r="AF862" s="207"/>
      <c r="AG862" s="207"/>
      <c r="AH862" s="207"/>
      <c r="AI862" s="207"/>
      <c r="AJ862" s="207"/>
      <c r="AK862" s="207"/>
      <c r="AL862" s="207"/>
      <c r="AM862" s="207"/>
      <c r="AN862" s="207"/>
      <c r="AO862" s="207"/>
    </row>
    <row r="863" spans="1:41" ht="14.25" hidden="1" customHeight="1">
      <c r="A863" s="207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07"/>
      <c r="N863" s="207"/>
      <c r="O863" s="207"/>
      <c r="P863" s="207"/>
      <c r="Q863" s="207"/>
      <c r="R863" s="207"/>
      <c r="S863" s="207"/>
      <c r="T863" s="207"/>
      <c r="U863" s="207"/>
      <c r="V863" s="207"/>
      <c r="W863" s="207"/>
      <c r="X863" s="207"/>
      <c r="Y863" s="207"/>
      <c r="Z863" s="207"/>
      <c r="AA863" s="207"/>
      <c r="AB863" s="207"/>
      <c r="AC863" s="207"/>
      <c r="AD863" s="207"/>
      <c r="AE863" s="207"/>
      <c r="AF863" s="207"/>
      <c r="AG863" s="207"/>
      <c r="AH863" s="207"/>
      <c r="AI863" s="207"/>
      <c r="AJ863" s="207"/>
      <c r="AK863" s="207"/>
      <c r="AL863" s="207"/>
      <c r="AM863" s="207"/>
      <c r="AN863" s="207"/>
      <c r="AO863" s="207"/>
    </row>
    <row r="864" spans="1:41" ht="14.25" hidden="1" customHeight="1">
      <c r="A864" s="207"/>
      <c r="B864" s="207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07"/>
      <c r="N864" s="207"/>
      <c r="O864" s="207"/>
      <c r="P864" s="207"/>
      <c r="Q864" s="207"/>
      <c r="R864" s="207"/>
      <c r="S864" s="207"/>
      <c r="T864" s="207"/>
      <c r="U864" s="207"/>
      <c r="V864" s="207"/>
      <c r="W864" s="207"/>
      <c r="X864" s="207"/>
      <c r="Y864" s="207"/>
      <c r="Z864" s="207"/>
      <c r="AA864" s="207"/>
      <c r="AB864" s="207"/>
      <c r="AC864" s="207"/>
      <c r="AD864" s="207"/>
      <c r="AE864" s="207"/>
      <c r="AF864" s="207"/>
      <c r="AG864" s="207"/>
      <c r="AH864" s="207"/>
      <c r="AI864" s="207"/>
      <c r="AJ864" s="207"/>
      <c r="AK864" s="207"/>
      <c r="AL864" s="207"/>
      <c r="AM864" s="207"/>
      <c r="AN864" s="207"/>
      <c r="AO864" s="207"/>
    </row>
    <row r="865" spans="1:41" ht="14.25" hidden="1" customHeight="1">
      <c r="A865" s="207"/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07"/>
      <c r="N865" s="207"/>
      <c r="O865" s="207"/>
      <c r="P865" s="207"/>
      <c r="Q865" s="207"/>
      <c r="R865" s="207"/>
      <c r="S865" s="207"/>
      <c r="T865" s="207"/>
      <c r="U865" s="207"/>
      <c r="V865" s="207"/>
      <c r="W865" s="207"/>
      <c r="X865" s="207"/>
      <c r="Y865" s="207"/>
      <c r="Z865" s="207"/>
      <c r="AA865" s="207"/>
      <c r="AB865" s="207"/>
      <c r="AC865" s="207"/>
      <c r="AD865" s="207"/>
      <c r="AE865" s="207"/>
      <c r="AF865" s="207"/>
      <c r="AG865" s="207"/>
      <c r="AH865" s="207"/>
      <c r="AI865" s="207"/>
      <c r="AJ865" s="207"/>
      <c r="AK865" s="207"/>
      <c r="AL865" s="207"/>
      <c r="AM865" s="207"/>
      <c r="AN865" s="207"/>
      <c r="AO865" s="207"/>
    </row>
    <row r="866" spans="1:41" ht="14.25" hidden="1" customHeight="1">
      <c r="A866" s="207"/>
      <c r="B866" s="207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07"/>
      <c r="N866" s="207"/>
      <c r="O866" s="207"/>
      <c r="P866" s="207"/>
      <c r="Q866" s="207"/>
      <c r="R866" s="207"/>
      <c r="S866" s="207"/>
      <c r="T866" s="207"/>
      <c r="U866" s="207"/>
      <c r="V866" s="207"/>
      <c r="W866" s="207"/>
      <c r="X866" s="207"/>
      <c r="Y866" s="207"/>
      <c r="Z866" s="207"/>
      <c r="AA866" s="207"/>
      <c r="AB866" s="207"/>
      <c r="AC866" s="207"/>
      <c r="AD866" s="207"/>
      <c r="AE866" s="207"/>
      <c r="AF866" s="207"/>
      <c r="AG866" s="207"/>
      <c r="AH866" s="207"/>
      <c r="AI866" s="207"/>
      <c r="AJ866" s="207"/>
      <c r="AK866" s="207"/>
      <c r="AL866" s="207"/>
      <c r="AM866" s="207"/>
      <c r="AN866" s="207"/>
      <c r="AO866" s="207"/>
    </row>
    <row r="867" spans="1:41" ht="14.25" hidden="1" customHeight="1">
      <c r="A867" s="207"/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  <c r="O867" s="207"/>
      <c r="P867" s="207"/>
      <c r="Q867" s="207"/>
      <c r="R867" s="207"/>
      <c r="S867" s="207"/>
      <c r="T867" s="207"/>
      <c r="U867" s="207"/>
      <c r="V867" s="207"/>
      <c r="W867" s="207"/>
      <c r="X867" s="207"/>
      <c r="Y867" s="207"/>
      <c r="Z867" s="207"/>
      <c r="AA867" s="207"/>
      <c r="AB867" s="207"/>
      <c r="AC867" s="207"/>
      <c r="AD867" s="207"/>
      <c r="AE867" s="207"/>
      <c r="AF867" s="207"/>
      <c r="AG867" s="207"/>
      <c r="AH867" s="207"/>
      <c r="AI867" s="207"/>
      <c r="AJ867" s="207"/>
      <c r="AK867" s="207"/>
      <c r="AL867" s="207"/>
      <c r="AM867" s="207"/>
      <c r="AN867" s="207"/>
      <c r="AO867" s="207"/>
    </row>
    <row r="868" spans="1:41" ht="14.25" hidden="1" customHeight="1">
      <c r="A868" s="207"/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0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207"/>
      <c r="Z868" s="207"/>
      <c r="AA868" s="207"/>
      <c r="AB868" s="207"/>
      <c r="AC868" s="207"/>
      <c r="AD868" s="207"/>
      <c r="AE868" s="207"/>
      <c r="AF868" s="207"/>
      <c r="AG868" s="207"/>
      <c r="AH868" s="207"/>
      <c r="AI868" s="207"/>
      <c r="AJ868" s="207"/>
      <c r="AK868" s="207"/>
      <c r="AL868" s="207"/>
      <c r="AM868" s="207"/>
      <c r="AN868" s="207"/>
      <c r="AO868" s="207"/>
    </row>
    <row r="869" spans="1:41" ht="14.25" hidden="1" customHeight="1">
      <c r="A869" s="207"/>
      <c r="B869" s="207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0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207"/>
      <c r="Z869" s="207"/>
      <c r="AA869" s="207"/>
      <c r="AB869" s="207"/>
      <c r="AC869" s="207"/>
      <c r="AD869" s="207"/>
      <c r="AE869" s="207"/>
      <c r="AF869" s="207"/>
      <c r="AG869" s="207"/>
      <c r="AH869" s="207"/>
      <c r="AI869" s="207"/>
      <c r="AJ869" s="207"/>
      <c r="AK869" s="207"/>
      <c r="AL869" s="207"/>
      <c r="AM869" s="207"/>
      <c r="AN869" s="207"/>
      <c r="AO869" s="207"/>
    </row>
    <row r="870" spans="1:41" ht="14.25" hidden="1" customHeight="1">
      <c r="A870" s="207"/>
      <c r="B870" s="207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07"/>
      <c r="N870" s="207"/>
      <c r="O870" s="207"/>
      <c r="P870" s="207"/>
      <c r="Q870" s="207"/>
      <c r="R870" s="207"/>
      <c r="S870" s="207"/>
      <c r="T870" s="207"/>
      <c r="U870" s="207"/>
      <c r="V870" s="207"/>
      <c r="W870" s="207"/>
      <c r="X870" s="207"/>
      <c r="Y870" s="207"/>
      <c r="Z870" s="207"/>
      <c r="AA870" s="207"/>
      <c r="AB870" s="207"/>
      <c r="AC870" s="207"/>
      <c r="AD870" s="207"/>
      <c r="AE870" s="207"/>
      <c r="AF870" s="207"/>
      <c r="AG870" s="207"/>
      <c r="AH870" s="207"/>
      <c r="AI870" s="207"/>
      <c r="AJ870" s="207"/>
      <c r="AK870" s="207"/>
      <c r="AL870" s="207"/>
      <c r="AM870" s="207"/>
      <c r="AN870" s="207"/>
      <c r="AO870" s="207"/>
    </row>
    <row r="871" spans="1:41" ht="14.25" hidden="1" customHeight="1">
      <c r="A871" s="207"/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07"/>
      <c r="N871" s="207"/>
      <c r="O871" s="207"/>
      <c r="P871" s="207"/>
      <c r="Q871" s="207"/>
      <c r="R871" s="207"/>
      <c r="S871" s="207"/>
      <c r="T871" s="207"/>
      <c r="U871" s="207"/>
      <c r="V871" s="207"/>
      <c r="W871" s="207"/>
      <c r="X871" s="207"/>
      <c r="Y871" s="207"/>
      <c r="Z871" s="207"/>
      <c r="AA871" s="207"/>
      <c r="AB871" s="207"/>
      <c r="AC871" s="207"/>
      <c r="AD871" s="207"/>
      <c r="AE871" s="207"/>
      <c r="AF871" s="207"/>
      <c r="AG871" s="207"/>
      <c r="AH871" s="207"/>
      <c r="AI871" s="207"/>
      <c r="AJ871" s="207"/>
      <c r="AK871" s="207"/>
      <c r="AL871" s="207"/>
      <c r="AM871" s="207"/>
      <c r="AN871" s="207"/>
      <c r="AO871" s="207"/>
    </row>
    <row r="872" spans="1:41" ht="14.25" hidden="1" customHeight="1">
      <c r="A872" s="207"/>
      <c r="B872" s="207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207"/>
      <c r="Z872" s="207"/>
      <c r="AA872" s="207"/>
      <c r="AB872" s="207"/>
      <c r="AC872" s="207"/>
      <c r="AD872" s="207"/>
      <c r="AE872" s="207"/>
      <c r="AF872" s="207"/>
      <c r="AG872" s="207"/>
      <c r="AH872" s="207"/>
      <c r="AI872" s="207"/>
      <c r="AJ872" s="207"/>
      <c r="AK872" s="207"/>
      <c r="AL872" s="207"/>
      <c r="AM872" s="207"/>
      <c r="AN872" s="207"/>
      <c r="AO872" s="207"/>
    </row>
    <row r="873" spans="1:41" ht="14.25" hidden="1" customHeight="1">
      <c r="A873" s="207"/>
      <c r="B873" s="207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207"/>
      <c r="Z873" s="207"/>
      <c r="AA873" s="207"/>
      <c r="AB873" s="207"/>
      <c r="AC873" s="207"/>
      <c r="AD873" s="207"/>
      <c r="AE873" s="207"/>
      <c r="AF873" s="207"/>
      <c r="AG873" s="207"/>
      <c r="AH873" s="207"/>
      <c r="AI873" s="207"/>
      <c r="AJ873" s="207"/>
      <c r="AK873" s="207"/>
      <c r="AL873" s="207"/>
      <c r="AM873" s="207"/>
      <c r="AN873" s="207"/>
      <c r="AO873" s="207"/>
    </row>
    <row r="874" spans="1:41" ht="14.25" hidden="1" customHeight="1">
      <c r="A874" s="207"/>
      <c r="B874" s="207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7"/>
      <c r="P874" s="207"/>
      <c r="Q874" s="207"/>
      <c r="R874" s="207"/>
      <c r="S874" s="207"/>
      <c r="T874" s="207"/>
      <c r="U874" s="207"/>
      <c r="V874" s="207"/>
      <c r="W874" s="207"/>
      <c r="X874" s="207"/>
      <c r="Y874" s="207"/>
      <c r="Z874" s="207"/>
      <c r="AA874" s="207"/>
      <c r="AB874" s="207"/>
      <c r="AC874" s="207"/>
      <c r="AD874" s="207"/>
      <c r="AE874" s="207"/>
      <c r="AF874" s="207"/>
      <c r="AG874" s="207"/>
      <c r="AH874" s="207"/>
      <c r="AI874" s="207"/>
      <c r="AJ874" s="207"/>
      <c r="AK874" s="207"/>
      <c r="AL874" s="207"/>
      <c r="AM874" s="207"/>
      <c r="AN874" s="207"/>
      <c r="AO874" s="207"/>
    </row>
    <row r="875" spans="1:41" ht="14.25" hidden="1" customHeight="1">
      <c r="A875" s="207"/>
      <c r="B875" s="207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07"/>
      <c r="N875" s="207"/>
      <c r="O875" s="207"/>
      <c r="P875" s="207"/>
      <c r="Q875" s="207"/>
      <c r="R875" s="207"/>
      <c r="S875" s="207"/>
      <c r="T875" s="207"/>
      <c r="U875" s="207"/>
      <c r="V875" s="207"/>
      <c r="W875" s="207"/>
      <c r="X875" s="207"/>
      <c r="Y875" s="207"/>
      <c r="Z875" s="207"/>
      <c r="AA875" s="207"/>
      <c r="AB875" s="207"/>
      <c r="AC875" s="207"/>
      <c r="AD875" s="207"/>
      <c r="AE875" s="207"/>
      <c r="AF875" s="207"/>
      <c r="AG875" s="207"/>
      <c r="AH875" s="207"/>
      <c r="AI875" s="207"/>
      <c r="AJ875" s="207"/>
      <c r="AK875" s="207"/>
      <c r="AL875" s="207"/>
      <c r="AM875" s="207"/>
      <c r="AN875" s="207"/>
      <c r="AO875" s="207"/>
    </row>
    <row r="876" spans="1:41" ht="14.25" hidden="1" customHeight="1">
      <c r="A876" s="207"/>
      <c r="B876" s="207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07"/>
      <c r="AK876" s="207"/>
      <c r="AL876" s="207"/>
      <c r="AM876" s="207"/>
      <c r="AN876" s="207"/>
      <c r="AO876" s="207"/>
    </row>
    <row r="877" spans="1:41" ht="14.25" hidden="1" customHeight="1">
      <c r="A877" s="207"/>
      <c r="B877" s="207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0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7"/>
      <c r="Z877" s="207"/>
      <c r="AA877" s="207"/>
      <c r="AB877" s="207"/>
      <c r="AC877" s="207"/>
      <c r="AD877" s="207"/>
      <c r="AE877" s="207"/>
      <c r="AF877" s="207"/>
      <c r="AG877" s="207"/>
      <c r="AH877" s="207"/>
      <c r="AI877" s="207"/>
      <c r="AJ877" s="207"/>
      <c r="AK877" s="207"/>
      <c r="AL877" s="207"/>
      <c r="AM877" s="207"/>
      <c r="AN877" s="207"/>
      <c r="AO877" s="207"/>
    </row>
    <row r="878" spans="1:41" ht="14.25" hidden="1" customHeight="1">
      <c r="A878" s="207"/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  <c r="AA878" s="207"/>
      <c r="AB878" s="207"/>
      <c r="AC878" s="207"/>
      <c r="AD878" s="207"/>
      <c r="AE878" s="207"/>
      <c r="AF878" s="207"/>
      <c r="AG878" s="207"/>
      <c r="AH878" s="207"/>
      <c r="AI878" s="207"/>
      <c r="AJ878" s="207"/>
      <c r="AK878" s="207"/>
      <c r="AL878" s="207"/>
      <c r="AM878" s="207"/>
      <c r="AN878" s="207"/>
      <c r="AO878" s="207"/>
    </row>
    <row r="879" spans="1:41" ht="14.25" hidden="1" customHeight="1">
      <c r="A879" s="207"/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  <c r="AC879" s="207"/>
      <c r="AD879" s="207"/>
      <c r="AE879" s="207"/>
      <c r="AF879" s="207"/>
      <c r="AG879" s="207"/>
      <c r="AH879" s="207"/>
      <c r="AI879" s="207"/>
      <c r="AJ879" s="207"/>
      <c r="AK879" s="207"/>
      <c r="AL879" s="207"/>
      <c r="AM879" s="207"/>
      <c r="AN879" s="207"/>
      <c r="AO879" s="207"/>
    </row>
    <row r="880" spans="1:41" ht="14.25" hidden="1" customHeight="1">
      <c r="A880" s="207"/>
      <c r="B880" s="207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0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  <c r="AC880" s="207"/>
      <c r="AD880" s="207"/>
      <c r="AE880" s="207"/>
      <c r="AF880" s="207"/>
      <c r="AG880" s="207"/>
      <c r="AH880" s="207"/>
      <c r="AI880" s="207"/>
      <c r="AJ880" s="207"/>
      <c r="AK880" s="207"/>
      <c r="AL880" s="207"/>
      <c r="AM880" s="207"/>
      <c r="AN880" s="207"/>
      <c r="AO880" s="207"/>
    </row>
    <row r="881" spans="1:41" ht="14.25" hidden="1" customHeight="1">
      <c r="A881" s="207"/>
      <c r="B881" s="207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07"/>
      <c r="N881" s="207"/>
      <c r="O881" s="207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  <c r="Z881" s="207"/>
      <c r="AA881" s="207"/>
      <c r="AB881" s="207"/>
      <c r="AC881" s="207"/>
      <c r="AD881" s="207"/>
      <c r="AE881" s="207"/>
      <c r="AF881" s="207"/>
      <c r="AG881" s="207"/>
      <c r="AH881" s="207"/>
      <c r="AI881" s="207"/>
      <c r="AJ881" s="207"/>
      <c r="AK881" s="207"/>
      <c r="AL881" s="207"/>
      <c r="AM881" s="207"/>
      <c r="AN881" s="207"/>
      <c r="AO881" s="207"/>
    </row>
    <row r="882" spans="1:41" ht="14.25" hidden="1" customHeight="1">
      <c r="A882" s="207"/>
      <c r="B882" s="207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07"/>
      <c r="N882" s="207"/>
      <c r="O882" s="207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  <c r="Z882" s="207"/>
      <c r="AA882" s="207"/>
      <c r="AB882" s="207"/>
      <c r="AC882" s="207"/>
      <c r="AD882" s="207"/>
      <c r="AE882" s="207"/>
      <c r="AF882" s="207"/>
      <c r="AG882" s="207"/>
      <c r="AH882" s="207"/>
      <c r="AI882" s="207"/>
      <c r="AJ882" s="207"/>
      <c r="AK882" s="207"/>
      <c r="AL882" s="207"/>
      <c r="AM882" s="207"/>
      <c r="AN882" s="207"/>
      <c r="AO882" s="207"/>
    </row>
    <row r="883" spans="1:41" ht="14.25" hidden="1" customHeight="1">
      <c r="A883" s="207"/>
      <c r="B883" s="207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0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  <c r="Z883" s="207"/>
      <c r="AA883" s="207"/>
      <c r="AB883" s="207"/>
      <c r="AC883" s="207"/>
      <c r="AD883" s="207"/>
      <c r="AE883" s="207"/>
      <c r="AF883" s="207"/>
      <c r="AG883" s="207"/>
      <c r="AH883" s="207"/>
      <c r="AI883" s="207"/>
      <c r="AJ883" s="207"/>
      <c r="AK883" s="207"/>
      <c r="AL883" s="207"/>
      <c r="AM883" s="207"/>
      <c r="AN883" s="207"/>
      <c r="AO883" s="207"/>
    </row>
    <row r="884" spans="1:41" ht="14.25" hidden="1" customHeight="1">
      <c r="A884" s="207"/>
      <c r="B884" s="207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07"/>
      <c r="N884" s="207"/>
      <c r="O884" s="207"/>
      <c r="P884" s="207"/>
      <c r="Q884" s="207"/>
      <c r="R884" s="207"/>
      <c r="S884" s="207"/>
      <c r="T884" s="207"/>
      <c r="U884" s="207"/>
      <c r="V884" s="207"/>
      <c r="W884" s="207"/>
      <c r="X884" s="207"/>
      <c r="Y884" s="207"/>
      <c r="Z884" s="207"/>
      <c r="AA884" s="207"/>
      <c r="AB884" s="207"/>
      <c r="AC884" s="207"/>
      <c r="AD884" s="207"/>
      <c r="AE884" s="207"/>
      <c r="AF884" s="207"/>
      <c r="AG884" s="207"/>
      <c r="AH884" s="207"/>
      <c r="AI884" s="207"/>
      <c r="AJ884" s="207"/>
      <c r="AK884" s="207"/>
      <c r="AL884" s="207"/>
      <c r="AM884" s="207"/>
      <c r="AN884" s="207"/>
      <c r="AO884" s="207"/>
    </row>
    <row r="885" spans="1:41" ht="14.25" hidden="1" customHeight="1">
      <c r="A885" s="207"/>
      <c r="B885" s="207"/>
      <c r="C885" s="207"/>
      <c r="D885" s="207"/>
      <c r="E885" s="207"/>
      <c r="F885" s="207"/>
      <c r="G885" s="207"/>
      <c r="H885" s="207"/>
      <c r="I885" s="207"/>
      <c r="J885" s="207"/>
      <c r="K885" s="207"/>
      <c r="L885" s="207"/>
      <c r="M885" s="207"/>
      <c r="N885" s="207"/>
      <c r="O885" s="207"/>
      <c r="P885" s="207"/>
      <c r="Q885" s="207"/>
      <c r="R885" s="207"/>
      <c r="S885" s="207"/>
      <c r="T885" s="207"/>
      <c r="U885" s="207"/>
      <c r="V885" s="207"/>
      <c r="W885" s="207"/>
      <c r="X885" s="207"/>
      <c r="Y885" s="207"/>
      <c r="Z885" s="207"/>
      <c r="AA885" s="207"/>
      <c r="AB885" s="207"/>
      <c r="AC885" s="207"/>
      <c r="AD885" s="207"/>
      <c r="AE885" s="207"/>
      <c r="AF885" s="207"/>
      <c r="AG885" s="207"/>
      <c r="AH885" s="207"/>
      <c r="AI885" s="207"/>
      <c r="AJ885" s="207"/>
      <c r="AK885" s="207"/>
      <c r="AL885" s="207"/>
      <c r="AM885" s="207"/>
      <c r="AN885" s="207"/>
      <c r="AO885" s="207"/>
    </row>
    <row r="886" spans="1:41" ht="14.25" hidden="1" customHeight="1">
      <c r="A886" s="207"/>
      <c r="B886" s="207"/>
      <c r="C886" s="207"/>
      <c r="D886" s="207"/>
      <c r="E886" s="207"/>
      <c r="F886" s="207"/>
      <c r="G886" s="207"/>
      <c r="H886" s="207"/>
      <c r="I886" s="207"/>
      <c r="J886" s="207"/>
      <c r="K886" s="207"/>
      <c r="L886" s="207"/>
      <c r="M886" s="207"/>
      <c r="N886" s="207"/>
      <c r="O886" s="207"/>
      <c r="P886" s="207"/>
      <c r="Q886" s="207"/>
      <c r="R886" s="207"/>
      <c r="S886" s="207"/>
      <c r="T886" s="207"/>
      <c r="U886" s="207"/>
      <c r="V886" s="207"/>
      <c r="W886" s="207"/>
      <c r="X886" s="207"/>
      <c r="Y886" s="207"/>
      <c r="Z886" s="207"/>
      <c r="AA886" s="207"/>
      <c r="AB886" s="207"/>
      <c r="AC886" s="207"/>
      <c r="AD886" s="207"/>
      <c r="AE886" s="207"/>
      <c r="AF886" s="207"/>
      <c r="AG886" s="207"/>
      <c r="AH886" s="207"/>
      <c r="AI886" s="207"/>
      <c r="AJ886" s="207"/>
      <c r="AK886" s="207"/>
      <c r="AL886" s="207"/>
      <c r="AM886" s="207"/>
      <c r="AN886" s="207"/>
      <c r="AO886" s="207"/>
    </row>
    <row r="887" spans="1:41" ht="14.25" hidden="1" customHeight="1">
      <c r="A887" s="207"/>
      <c r="B887" s="207"/>
      <c r="C887" s="207"/>
      <c r="D887" s="207"/>
      <c r="E887" s="207"/>
      <c r="F887" s="207"/>
      <c r="G887" s="207"/>
      <c r="H887" s="207"/>
      <c r="I887" s="207"/>
      <c r="J887" s="207"/>
      <c r="K887" s="207"/>
      <c r="L887" s="207"/>
      <c r="M887" s="207"/>
      <c r="N887" s="207"/>
      <c r="O887" s="207"/>
      <c r="P887" s="207"/>
      <c r="Q887" s="207"/>
      <c r="R887" s="207"/>
      <c r="S887" s="207"/>
      <c r="T887" s="207"/>
      <c r="U887" s="207"/>
      <c r="V887" s="207"/>
      <c r="W887" s="207"/>
      <c r="X887" s="207"/>
      <c r="Y887" s="207"/>
      <c r="Z887" s="207"/>
      <c r="AA887" s="207"/>
      <c r="AB887" s="207"/>
      <c r="AC887" s="207"/>
      <c r="AD887" s="207"/>
      <c r="AE887" s="207"/>
      <c r="AF887" s="207"/>
      <c r="AG887" s="207"/>
      <c r="AH887" s="207"/>
      <c r="AI887" s="207"/>
      <c r="AJ887" s="207"/>
      <c r="AK887" s="207"/>
      <c r="AL887" s="207"/>
      <c r="AM887" s="207"/>
      <c r="AN887" s="207"/>
      <c r="AO887" s="207"/>
    </row>
    <row r="888" spans="1:41" ht="14.25" hidden="1" customHeight="1">
      <c r="A888" s="207"/>
      <c r="B888" s="207"/>
      <c r="C888" s="207"/>
      <c r="D888" s="207"/>
      <c r="E888" s="207"/>
      <c r="F888" s="207"/>
      <c r="G888" s="207"/>
      <c r="H888" s="207"/>
      <c r="I888" s="207"/>
      <c r="J888" s="207"/>
      <c r="K888" s="207"/>
      <c r="L888" s="207"/>
      <c r="M888" s="207"/>
      <c r="N888" s="207"/>
      <c r="O888" s="207"/>
      <c r="P888" s="207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  <c r="AA888" s="207"/>
      <c r="AB888" s="207"/>
      <c r="AC888" s="207"/>
      <c r="AD888" s="207"/>
      <c r="AE888" s="207"/>
      <c r="AF888" s="207"/>
      <c r="AG888" s="207"/>
      <c r="AH888" s="207"/>
      <c r="AI888" s="207"/>
      <c r="AJ888" s="207"/>
      <c r="AK888" s="207"/>
      <c r="AL888" s="207"/>
      <c r="AM888" s="207"/>
      <c r="AN888" s="207"/>
      <c r="AO888" s="207"/>
    </row>
    <row r="889" spans="1:41" ht="14.25" hidden="1" customHeight="1">
      <c r="A889" s="207"/>
      <c r="B889" s="207"/>
      <c r="C889" s="207"/>
      <c r="D889" s="207"/>
      <c r="E889" s="207"/>
      <c r="F889" s="207"/>
      <c r="G889" s="207"/>
      <c r="H889" s="207"/>
      <c r="I889" s="207"/>
      <c r="J889" s="207"/>
      <c r="K889" s="207"/>
      <c r="L889" s="207"/>
      <c r="M889" s="207"/>
      <c r="N889" s="207"/>
      <c r="O889" s="207"/>
      <c r="P889" s="207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  <c r="AA889" s="207"/>
      <c r="AB889" s="207"/>
      <c r="AC889" s="207"/>
      <c r="AD889" s="207"/>
      <c r="AE889" s="207"/>
      <c r="AF889" s="207"/>
      <c r="AG889" s="207"/>
      <c r="AH889" s="207"/>
      <c r="AI889" s="207"/>
      <c r="AJ889" s="207"/>
      <c r="AK889" s="207"/>
      <c r="AL889" s="207"/>
      <c r="AM889" s="207"/>
      <c r="AN889" s="207"/>
      <c r="AO889" s="207"/>
    </row>
    <row r="890" spans="1:41" ht="14.25" hidden="1" customHeight="1">
      <c r="A890" s="207"/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7"/>
      <c r="M890" s="207"/>
      <c r="N890" s="207"/>
      <c r="O890" s="207"/>
      <c r="P890" s="207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  <c r="AA890" s="207"/>
      <c r="AB890" s="207"/>
      <c r="AC890" s="207"/>
      <c r="AD890" s="207"/>
      <c r="AE890" s="207"/>
      <c r="AF890" s="207"/>
      <c r="AG890" s="207"/>
      <c r="AH890" s="207"/>
      <c r="AI890" s="207"/>
      <c r="AJ890" s="207"/>
      <c r="AK890" s="207"/>
      <c r="AL890" s="207"/>
      <c r="AM890" s="207"/>
      <c r="AN890" s="207"/>
      <c r="AO890" s="207"/>
    </row>
    <row r="891" spans="1:41" ht="14.25" hidden="1" customHeight="1">
      <c r="A891" s="207"/>
      <c r="B891" s="207"/>
      <c r="C891" s="207"/>
      <c r="D891" s="207"/>
      <c r="E891" s="207"/>
      <c r="F891" s="207"/>
      <c r="G891" s="207"/>
      <c r="H891" s="207"/>
      <c r="I891" s="207"/>
      <c r="J891" s="207"/>
      <c r="K891" s="207"/>
      <c r="L891" s="207"/>
      <c r="M891" s="207"/>
      <c r="N891" s="207"/>
      <c r="O891" s="207"/>
      <c r="P891" s="207"/>
      <c r="Q891" s="207"/>
      <c r="R891" s="207"/>
      <c r="S891" s="207"/>
      <c r="T891" s="207"/>
      <c r="U891" s="207"/>
      <c r="V891" s="207"/>
      <c r="W891" s="207"/>
      <c r="X891" s="207"/>
      <c r="Y891" s="207"/>
      <c r="Z891" s="207"/>
      <c r="AA891" s="207"/>
      <c r="AB891" s="207"/>
      <c r="AC891" s="207"/>
      <c r="AD891" s="207"/>
      <c r="AE891" s="207"/>
      <c r="AF891" s="207"/>
      <c r="AG891" s="207"/>
      <c r="AH891" s="207"/>
      <c r="AI891" s="207"/>
      <c r="AJ891" s="207"/>
      <c r="AK891" s="207"/>
      <c r="AL891" s="207"/>
      <c r="AM891" s="207"/>
      <c r="AN891" s="207"/>
      <c r="AO891" s="207"/>
    </row>
    <row r="892" spans="1:41" ht="14.25" hidden="1" customHeight="1">
      <c r="A892" s="207"/>
      <c r="B892" s="207"/>
      <c r="C892" s="207"/>
      <c r="D892" s="207"/>
      <c r="E892" s="207"/>
      <c r="F892" s="207"/>
      <c r="G892" s="207"/>
      <c r="H892" s="207"/>
      <c r="I892" s="207"/>
      <c r="J892" s="207"/>
      <c r="K892" s="207"/>
      <c r="L892" s="207"/>
      <c r="M892" s="207"/>
      <c r="N892" s="207"/>
      <c r="O892" s="207"/>
      <c r="P892" s="207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  <c r="AA892" s="207"/>
      <c r="AB892" s="207"/>
      <c r="AC892" s="207"/>
      <c r="AD892" s="207"/>
      <c r="AE892" s="207"/>
      <c r="AF892" s="207"/>
      <c r="AG892" s="207"/>
      <c r="AH892" s="207"/>
      <c r="AI892" s="207"/>
      <c r="AJ892" s="207"/>
      <c r="AK892" s="207"/>
      <c r="AL892" s="207"/>
      <c r="AM892" s="207"/>
      <c r="AN892" s="207"/>
      <c r="AO892" s="207"/>
    </row>
    <row r="893" spans="1:41" ht="14.25" hidden="1" customHeight="1">
      <c r="A893" s="207"/>
      <c r="B893" s="207"/>
      <c r="C893" s="207"/>
      <c r="D893" s="207"/>
      <c r="E893" s="207"/>
      <c r="F893" s="207"/>
      <c r="G893" s="207"/>
      <c r="H893" s="207"/>
      <c r="I893" s="207"/>
      <c r="J893" s="207"/>
      <c r="K893" s="207"/>
      <c r="L893" s="207"/>
      <c r="M893" s="207"/>
      <c r="N893" s="207"/>
      <c r="O893" s="207"/>
      <c r="P893" s="207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  <c r="AA893" s="207"/>
      <c r="AB893" s="207"/>
      <c r="AC893" s="207"/>
      <c r="AD893" s="207"/>
      <c r="AE893" s="207"/>
      <c r="AF893" s="207"/>
      <c r="AG893" s="207"/>
      <c r="AH893" s="207"/>
      <c r="AI893" s="207"/>
      <c r="AJ893" s="207"/>
      <c r="AK893" s="207"/>
      <c r="AL893" s="207"/>
      <c r="AM893" s="207"/>
      <c r="AN893" s="207"/>
      <c r="AO893" s="207"/>
    </row>
    <row r="894" spans="1:41" ht="14.25" hidden="1" customHeight="1">
      <c r="A894" s="207"/>
      <c r="B894" s="207"/>
      <c r="C894" s="207"/>
      <c r="D894" s="207"/>
      <c r="E894" s="207"/>
      <c r="F894" s="207"/>
      <c r="G894" s="207"/>
      <c r="H894" s="207"/>
      <c r="I894" s="207"/>
      <c r="J894" s="207"/>
      <c r="K894" s="207"/>
      <c r="L894" s="207"/>
      <c r="M894" s="207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7"/>
      <c r="AC894" s="207"/>
      <c r="AD894" s="207"/>
      <c r="AE894" s="207"/>
      <c r="AF894" s="207"/>
      <c r="AG894" s="207"/>
      <c r="AH894" s="207"/>
      <c r="AI894" s="207"/>
      <c r="AJ894" s="207"/>
      <c r="AK894" s="207"/>
      <c r="AL894" s="207"/>
      <c r="AM894" s="207"/>
      <c r="AN894" s="207"/>
      <c r="AO894" s="207"/>
    </row>
    <row r="895" spans="1:41" ht="14.25" hidden="1" customHeight="1">
      <c r="A895" s="207"/>
      <c r="B895" s="207"/>
      <c r="C895" s="207"/>
      <c r="D895" s="207"/>
      <c r="E895" s="207"/>
      <c r="F895" s="207"/>
      <c r="G895" s="207"/>
      <c r="H895" s="207"/>
      <c r="I895" s="207"/>
      <c r="J895" s="207"/>
      <c r="K895" s="207"/>
      <c r="L895" s="207"/>
      <c r="M895" s="207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  <c r="AC895" s="207"/>
      <c r="AD895" s="207"/>
      <c r="AE895" s="207"/>
      <c r="AF895" s="207"/>
      <c r="AG895" s="207"/>
      <c r="AH895" s="207"/>
      <c r="AI895" s="207"/>
      <c r="AJ895" s="207"/>
      <c r="AK895" s="207"/>
      <c r="AL895" s="207"/>
      <c r="AM895" s="207"/>
      <c r="AN895" s="207"/>
      <c r="AO895" s="207"/>
    </row>
    <row r="896" spans="1:41" ht="14.25" hidden="1" customHeight="1">
      <c r="A896" s="207"/>
      <c r="B896" s="207"/>
      <c r="C896" s="207"/>
      <c r="D896" s="207"/>
      <c r="E896" s="207"/>
      <c r="F896" s="207"/>
      <c r="G896" s="207"/>
      <c r="H896" s="207"/>
      <c r="I896" s="207"/>
      <c r="J896" s="207"/>
      <c r="K896" s="207"/>
      <c r="L896" s="207"/>
      <c r="M896" s="207"/>
      <c r="N896" s="207"/>
      <c r="O896" s="207"/>
      <c r="P896" s="207"/>
      <c r="Q896" s="207"/>
      <c r="R896" s="207"/>
      <c r="S896" s="207"/>
      <c r="T896" s="207"/>
      <c r="U896" s="207"/>
      <c r="V896" s="207"/>
      <c r="W896" s="207"/>
      <c r="X896" s="207"/>
      <c r="Y896" s="207"/>
      <c r="Z896" s="207"/>
      <c r="AA896" s="207"/>
      <c r="AB896" s="207"/>
      <c r="AC896" s="207"/>
      <c r="AD896" s="207"/>
      <c r="AE896" s="207"/>
      <c r="AF896" s="207"/>
      <c r="AG896" s="207"/>
      <c r="AH896" s="207"/>
      <c r="AI896" s="207"/>
      <c r="AJ896" s="207"/>
      <c r="AK896" s="207"/>
      <c r="AL896" s="207"/>
      <c r="AM896" s="207"/>
      <c r="AN896" s="207"/>
      <c r="AO896" s="207"/>
    </row>
    <row r="897" spans="1:41" ht="14.25" hidden="1" customHeight="1">
      <c r="A897" s="207"/>
      <c r="B897" s="207"/>
      <c r="C897" s="207"/>
      <c r="D897" s="207"/>
      <c r="E897" s="207"/>
      <c r="F897" s="207"/>
      <c r="G897" s="207"/>
      <c r="H897" s="207"/>
      <c r="I897" s="207"/>
      <c r="J897" s="207"/>
      <c r="K897" s="207"/>
      <c r="L897" s="207"/>
      <c r="M897" s="207"/>
      <c r="N897" s="207"/>
      <c r="O897" s="207"/>
      <c r="P897" s="207"/>
      <c r="Q897" s="207"/>
      <c r="R897" s="207"/>
      <c r="S897" s="207"/>
      <c r="T897" s="207"/>
      <c r="U897" s="207"/>
      <c r="V897" s="207"/>
      <c r="W897" s="207"/>
      <c r="X897" s="207"/>
      <c r="Y897" s="207"/>
      <c r="Z897" s="207"/>
      <c r="AA897" s="207"/>
      <c r="AB897" s="207"/>
      <c r="AC897" s="207"/>
      <c r="AD897" s="207"/>
      <c r="AE897" s="207"/>
      <c r="AF897" s="207"/>
      <c r="AG897" s="207"/>
      <c r="AH897" s="207"/>
      <c r="AI897" s="207"/>
      <c r="AJ897" s="207"/>
      <c r="AK897" s="207"/>
      <c r="AL897" s="207"/>
      <c r="AM897" s="207"/>
      <c r="AN897" s="207"/>
      <c r="AO897" s="207"/>
    </row>
    <row r="898" spans="1:41" ht="14.25" hidden="1" customHeight="1">
      <c r="A898" s="207"/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  <c r="O898" s="207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  <c r="Z898" s="207"/>
      <c r="AA898" s="207"/>
      <c r="AB898" s="207"/>
      <c r="AC898" s="207"/>
      <c r="AD898" s="207"/>
      <c r="AE898" s="207"/>
      <c r="AF898" s="207"/>
      <c r="AG898" s="207"/>
      <c r="AH898" s="207"/>
      <c r="AI898" s="207"/>
      <c r="AJ898" s="207"/>
      <c r="AK898" s="207"/>
      <c r="AL898" s="207"/>
      <c r="AM898" s="207"/>
      <c r="AN898" s="207"/>
      <c r="AO898" s="207"/>
    </row>
    <row r="899" spans="1:41" ht="14.25" hidden="1" customHeight="1">
      <c r="A899" s="207"/>
      <c r="B899" s="207"/>
      <c r="C899" s="207"/>
      <c r="D899" s="207"/>
      <c r="E899" s="207"/>
      <c r="F899" s="207"/>
      <c r="G899" s="207"/>
      <c r="H899" s="207"/>
      <c r="I899" s="207"/>
      <c r="J899" s="207"/>
      <c r="K899" s="207"/>
      <c r="L899" s="207"/>
      <c r="M899" s="207"/>
      <c r="N899" s="207"/>
      <c r="O899" s="207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  <c r="Z899" s="207"/>
      <c r="AA899" s="207"/>
      <c r="AB899" s="207"/>
      <c r="AC899" s="207"/>
      <c r="AD899" s="207"/>
      <c r="AE899" s="207"/>
      <c r="AF899" s="207"/>
      <c r="AG899" s="207"/>
      <c r="AH899" s="207"/>
      <c r="AI899" s="207"/>
      <c r="AJ899" s="207"/>
      <c r="AK899" s="207"/>
      <c r="AL899" s="207"/>
      <c r="AM899" s="207"/>
      <c r="AN899" s="207"/>
      <c r="AO899" s="207"/>
    </row>
    <row r="900" spans="1:41" ht="14.25" hidden="1" customHeight="1">
      <c r="A900" s="207"/>
      <c r="B900" s="207"/>
      <c r="C900" s="207"/>
      <c r="D900" s="207"/>
      <c r="E900" s="207"/>
      <c r="F900" s="207"/>
      <c r="G900" s="207"/>
      <c r="H900" s="207"/>
      <c r="I900" s="207"/>
      <c r="J900" s="207"/>
      <c r="K900" s="207"/>
      <c r="L900" s="207"/>
      <c r="M900" s="207"/>
      <c r="N900" s="207"/>
      <c r="O900" s="207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  <c r="Z900" s="207"/>
      <c r="AA900" s="207"/>
      <c r="AB900" s="207"/>
      <c r="AC900" s="207"/>
      <c r="AD900" s="207"/>
      <c r="AE900" s="207"/>
      <c r="AF900" s="207"/>
      <c r="AG900" s="207"/>
      <c r="AH900" s="207"/>
      <c r="AI900" s="207"/>
      <c r="AJ900" s="207"/>
      <c r="AK900" s="207"/>
      <c r="AL900" s="207"/>
      <c r="AM900" s="207"/>
      <c r="AN900" s="207"/>
      <c r="AO900" s="207"/>
    </row>
    <row r="901" spans="1:41" ht="14.25" hidden="1" customHeight="1">
      <c r="A901" s="207"/>
      <c r="B901" s="207"/>
      <c r="C901" s="207"/>
      <c r="D901" s="207"/>
      <c r="E901" s="207"/>
      <c r="F901" s="207"/>
      <c r="G901" s="207"/>
      <c r="H901" s="207"/>
      <c r="I901" s="207"/>
      <c r="J901" s="207"/>
      <c r="K901" s="207"/>
      <c r="L901" s="207"/>
      <c r="M901" s="207"/>
      <c r="N901" s="207"/>
      <c r="O901" s="207"/>
      <c r="P901" s="207"/>
      <c r="Q901" s="207"/>
      <c r="R901" s="207"/>
      <c r="S901" s="207"/>
      <c r="T901" s="207"/>
      <c r="U901" s="207"/>
      <c r="V901" s="207"/>
      <c r="W901" s="207"/>
      <c r="X901" s="207"/>
      <c r="Y901" s="207"/>
      <c r="Z901" s="207"/>
      <c r="AA901" s="207"/>
      <c r="AB901" s="207"/>
      <c r="AC901" s="207"/>
      <c r="AD901" s="207"/>
      <c r="AE901" s="207"/>
      <c r="AF901" s="207"/>
      <c r="AG901" s="207"/>
      <c r="AH901" s="207"/>
      <c r="AI901" s="207"/>
      <c r="AJ901" s="207"/>
      <c r="AK901" s="207"/>
      <c r="AL901" s="207"/>
      <c r="AM901" s="207"/>
      <c r="AN901" s="207"/>
      <c r="AO901" s="207"/>
    </row>
    <row r="902" spans="1:41" ht="14.25" hidden="1" customHeight="1">
      <c r="A902" s="207"/>
      <c r="B902" s="207"/>
      <c r="C902" s="207"/>
      <c r="D902" s="207"/>
      <c r="E902" s="207"/>
      <c r="F902" s="207"/>
      <c r="G902" s="207"/>
      <c r="H902" s="207"/>
      <c r="I902" s="207"/>
      <c r="J902" s="207"/>
      <c r="K902" s="207"/>
      <c r="L902" s="207"/>
      <c r="M902" s="207"/>
      <c r="N902" s="207"/>
      <c r="O902" s="207"/>
      <c r="P902" s="207"/>
      <c r="Q902" s="207"/>
      <c r="R902" s="207"/>
      <c r="S902" s="207"/>
      <c r="T902" s="207"/>
      <c r="U902" s="207"/>
      <c r="V902" s="207"/>
      <c r="W902" s="207"/>
      <c r="X902" s="207"/>
      <c r="Y902" s="207"/>
      <c r="Z902" s="207"/>
      <c r="AA902" s="207"/>
      <c r="AB902" s="207"/>
      <c r="AC902" s="207"/>
      <c r="AD902" s="207"/>
      <c r="AE902" s="207"/>
      <c r="AF902" s="207"/>
      <c r="AG902" s="207"/>
      <c r="AH902" s="207"/>
      <c r="AI902" s="207"/>
      <c r="AJ902" s="207"/>
      <c r="AK902" s="207"/>
      <c r="AL902" s="207"/>
      <c r="AM902" s="207"/>
      <c r="AN902" s="207"/>
      <c r="AO902" s="207"/>
    </row>
    <row r="903" spans="1:41" ht="14.25" hidden="1" customHeight="1">
      <c r="A903" s="207"/>
      <c r="B903" s="207"/>
      <c r="C903" s="207"/>
      <c r="D903" s="207"/>
      <c r="E903" s="207"/>
      <c r="F903" s="207"/>
      <c r="G903" s="207"/>
      <c r="H903" s="207"/>
      <c r="I903" s="207"/>
      <c r="J903" s="207"/>
      <c r="K903" s="207"/>
      <c r="L903" s="207"/>
      <c r="M903" s="207"/>
      <c r="N903" s="207"/>
      <c r="O903" s="207"/>
      <c r="P903" s="207"/>
      <c r="Q903" s="207"/>
      <c r="R903" s="207"/>
      <c r="S903" s="207"/>
      <c r="T903" s="207"/>
      <c r="U903" s="207"/>
      <c r="V903" s="207"/>
      <c r="W903" s="207"/>
      <c r="X903" s="207"/>
      <c r="Y903" s="207"/>
      <c r="Z903" s="207"/>
      <c r="AA903" s="207"/>
      <c r="AB903" s="207"/>
      <c r="AC903" s="207"/>
      <c r="AD903" s="207"/>
      <c r="AE903" s="207"/>
      <c r="AF903" s="207"/>
      <c r="AG903" s="207"/>
      <c r="AH903" s="207"/>
      <c r="AI903" s="207"/>
      <c r="AJ903" s="207"/>
      <c r="AK903" s="207"/>
      <c r="AL903" s="207"/>
      <c r="AM903" s="207"/>
      <c r="AN903" s="207"/>
      <c r="AO903" s="207"/>
    </row>
    <row r="904" spans="1:41" ht="14.25" hidden="1" customHeight="1">
      <c r="A904" s="207"/>
      <c r="B904" s="207"/>
      <c r="C904" s="207"/>
      <c r="D904" s="207"/>
      <c r="E904" s="207"/>
      <c r="F904" s="207"/>
      <c r="G904" s="207"/>
      <c r="H904" s="207"/>
      <c r="I904" s="207"/>
      <c r="J904" s="207"/>
      <c r="K904" s="207"/>
      <c r="L904" s="207"/>
      <c r="M904" s="207"/>
      <c r="N904" s="207"/>
      <c r="O904" s="207"/>
      <c r="P904" s="207"/>
      <c r="Q904" s="207"/>
      <c r="R904" s="207"/>
      <c r="S904" s="207"/>
      <c r="T904" s="207"/>
      <c r="U904" s="207"/>
      <c r="V904" s="207"/>
      <c r="W904" s="207"/>
      <c r="X904" s="207"/>
      <c r="Y904" s="207"/>
      <c r="Z904" s="207"/>
      <c r="AA904" s="207"/>
      <c r="AB904" s="207"/>
      <c r="AC904" s="207"/>
      <c r="AD904" s="207"/>
      <c r="AE904" s="207"/>
      <c r="AF904" s="207"/>
      <c r="AG904" s="207"/>
      <c r="AH904" s="207"/>
      <c r="AI904" s="207"/>
      <c r="AJ904" s="207"/>
      <c r="AK904" s="207"/>
      <c r="AL904" s="207"/>
      <c r="AM904" s="207"/>
      <c r="AN904" s="207"/>
      <c r="AO904" s="207"/>
    </row>
    <row r="905" spans="1:41" ht="14.25" hidden="1" customHeight="1">
      <c r="A905" s="207"/>
      <c r="B905" s="207"/>
      <c r="C905" s="207"/>
      <c r="D905" s="207"/>
      <c r="E905" s="207"/>
      <c r="F905" s="207"/>
      <c r="G905" s="207"/>
      <c r="H905" s="207"/>
      <c r="I905" s="207"/>
      <c r="J905" s="207"/>
      <c r="K905" s="207"/>
      <c r="L905" s="207"/>
      <c r="M905" s="207"/>
      <c r="N905" s="207"/>
      <c r="O905" s="207"/>
      <c r="P905" s="207"/>
      <c r="Q905" s="207"/>
      <c r="R905" s="207"/>
      <c r="S905" s="207"/>
      <c r="T905" s="207"/>
      <c r="U905" s="207"/>
      <c r="V905" s="207"/>
      <c r="W905" s="207"/>
      <c r="X905" s="207"/>
      <c r="Y905" s="207"/>
      <c r="Z905" s="207"/>
      <c r="AA905" s="207"/>
      <c r="AB905" s="207"/>
      <c r="AC905" s="207"/>
      <c r="AD905" s="207"/>
      <c r="AE905" s="207"/>
      <c r="AF905" s="207"/>
      <c r="AG905" s="207"/>
      <c r="AH905" s="207"/>
      <c r="AI905" s="207"/>
      <c r="AJ905" s="207"/>
      <c r="AK905" s="207"/>
      <c r="AL905" s="207"/>
      <c r="AM905" s="207"/>
      <c r="AN905" s="207"/>
      <c r="AO905" s="207"/>
    </row>
    <row r="906" spans="1:41" ht="14.25" hidden="1" customHeight="1">
      <c r="A906" s="207"/>
      <c r="B906" s="207"/>
      <c r="C906" s="207"/>
      <c r="D906" s="207"/>
      <c r="E906" s="207"/>
      <c r="F906" s="207"/>
      <c r="G906" s="207"/>
      <c r="H906" s="207"/>
      <c r="I906" s="207"/>
      <c r="J906" s="207"/>
      <c r="K906" s="207"/>
      <c r="L906" s="207"/>
      <c r="M906" s="207"/>
      <c r="N906" s="207"/>
      <c r="O906" s="207"/>
      <c r="P906" s="207"/>
      <c r="Q906" s="207"/>
      <c r="R906" s="207"/>
      <c r="S906" s="207"/>
      <c r="T906" s="207"/>
      <c r="U906" s="207"/>
      <c r="V906" s="207"/>
      <c r="W906" s="207"/>
      <c r="X906" s="207"/>
      <c r="Y906" s="207"/>
      <c r="Z906" s="207"/>
      <c r="AA906" s="207"/>
      <c r="AB906" s="207"/>
      <c r="AC906" s="207"/>
      <c r="AD906" s="207"/>
      <c r="AE906" s="207"/>
      <c r="AF906" s="207"/>
      <c r="AG906" s="207"/>
      <c r="AH906" s="207"/>
      <c r="AI906" s="207"/>
      <c r="AJ906" s="207"/>
      <c r="AK906" s="207"/>
      <c r="AL906" s="207"/>
      <c r="AM906" s="207"/>
      <c r="AN906" s="207"/>
      <c r="AO906" s="207"/>
    </row>
    <row r="907" spans="1:41" ht="14.25" hidden="1" customHeight="1">
      <c r="A907" s="207"/>
      <c r="B907" s="207"/>
      <c r="C907" s="207"/>
      <c r="D907" s="207"/>
      <c r="E907" s="207"/>
      <c r="F907" s="207"/>
      <c r="G907" s="207"/>
      <c r="H907" s="207"/>
      <c r="I907" s="207"/>
      <c r="J907" s="207"/>
      <c r="K907" s="207"/>
      <c r="L907" s="207"/>
      <c r="M907" s="207"/>
      <c r="N907" s="207"/>
      <c r="O907" s="207"/>
      <c r="P907" s="207"/>
      <c r="Q907" s="207"/>
      <c r="R907" s="207"/>
      <c r="S907" s="207"/>
      <c r="T907" s="207"/>
      <c r="U907" s="207"/>
      <c r="V907" s="207"/>
      <c r="W907" s="207"/>
      <c r="X907" s="207"/>
      <c r="Y907" s="207"/>
      <c r="Z907" s="207"/>
      <c r="AA907" s="207"/>
      <c r="AB907" s="207"/>
      <c r="AC907" s="207"/>
      <c r="AD907" s="207"/>
      <c r="AE907" s="207"/>
      <c r="AF907" s="207"/>
      <c r="AG907" s="207"/>
      <c r="AH907" s="207"/>
      <c r="AI907" s="207"/>
      <c r="AJ907" s="207"/>
      <c r="AK907" s="207"/>
      <c r="AL907" s="207"/>
      <c r="AM907" s="207"/>
      <c r="AN907" s="207"/>
      <c r="AO907" s="207"/>
    </row>
    <row r="908" spans="1:41" ht="14.25" hidden="1" customHeight="1">
      <c r="A908" s="207"/>
      <c r="B908" s="207"/>
      <c r="C908" s="207"/>
      <c r="D908" s="207"/>
      <c r="E908" s="207"/>
      <c r="F908" s="207"/>
      <c r="G908" s="207"/>
      <c r="H908" s="207"/>
      <c r="I908" s="207"/>
      <c r="J908" s="207"/>
      <c r="K908" s="207"/>
      <c r="L908" s="207"/>
      <c r="M908" s="207"/>
      <c r="N908" s="207"/>
      <c r="O908" s="207"/>
      <c r="P908" s="207"/>
      <c r="Q908" s="207"/>
      <c r="R908" s="207"/>
      <c r="S908" s="207"/>
      <c r="T908" s="207"/>
      <c r="U908" s="207"/>
      <c r="V908" s="207"/>
      <c r="W908" s="207"/>
      <c r="X908" s="207"/>
      <c r="Y908" s="207"/>
      <c r="Z908" s="207"/>
      <c r="AA908" s="207"/>
      <c r="AB908" s="207"/>
      <c r="AC908" s="207"/>
      <c r="AD908" s="207"/>
      <c r="AE908" s="207"/>
      <c r="AF908" s="207"/>
      <c r="AG908" s="207"/>
      <c r="AH908" s="207"/>
      <c r="AI908" s="207"/>
      <c r="AJ908" s="207"/>
      <c r="AK908" s="207"/>
      <c r="AL908" s="207"/>
      <c r="AM908" s="207"/>
      <c r="AN908" s="207"/>
      <c r="AO908" s="207"/>
    </row>
    <row r="909" spans="1:41" ht="14.25" hidden="1" customHeight="1">
      <c r="A909" s="207"/>
      <c r="B909" s="207"/>
      <c r="C909" s="207"/>
      <c r="D909" s="207"/>
      <c r="E909" s="207"/>
      <c r="F909" s="207"/>
      <c r="G909" s="207"/>
      <c r="H909" s="207"/>
      <c r="I909" s="207"/>
      <c r="J909" s="207"/>
      <c r="K909" s="207"/>
      <c r="L909" s="207"/>
      <c r="M909" s="207"/>
      <c r="N909" s="207"/>
      <c r="O909" s="207"/>
      <c r="P909" s="207"/>
      <c r="Q909" s="207"/>
      <c r="R909" s="207"/>
      <c r="S909" s="207"/>
      <c r="T909" s="207"/>
      <c r="U909" s="207"/>
      <c r="V909" s="207"/>
      <c r="W909" s="207"/>
      <c r="X909" s="207"/>
      <c r="Y909" s="207"/>
      <c r="Z909" s="207"/>
      <c r="AA909" s="207"/>
      <c r="AB909" s="207"/>
      <c r="AC909" s="207"/>
      <c r="AD909" s="207"/>
      <c r="AE909" s="207"/>
      <c r="AF909" s="207"/>
      <c r="AG909" s="207"/>
      <c r="AH909" s="207"/>
      <c r="AI909" s="207"/>
      <c r="AJ909" s="207"/>
      <c r="AK909" s="207"/>
      <c r="AL909" s="207"/>
      <c r="AM909" s="207"/>
      <c r="AN909" s="207"/>
      <c r="AO909" s="207"/>
    </row>
    <row r="910" spans="1:41" ht="14.25" hidden="1" customHeight="1">
      <c r="A910" s="207"/>
      <c r="B910" s="207"/>
      <c r="C910" s="207"/>
      <c r="D910" s="207"/>
      <c r="E910" s="207"/>
      <c r="F910" s="207"/>
      <c r="G910" s="207"/>
      <c r="H910" s="207"/>
      <c r="I910" s="207"/>
      <c r="J910" s="207"/>
      <c r="K910" s="207"/>
      <c r="L910" s="207"/>
      <c r="M910" s="207"/>
      <c r="N910" s="207"/>
      <c r="O910" s="207"/>
      <c r="P910" s="207"/>
      <c r="Q910" s="207"/>
      <c r="R910" s="207"/>
      <c r="S910" s="207"/>
      <c r="T910" s="207"/>
      <c r="U910" s="207"/>
      <c r="V910" s="207"/>
      <c r="W910" s="207"/>
      <c r="X910" s="207"/>
      <c r="Y910" s="207"/>
      <c r="Z910" s="207"/>
      <c r="AA910" s="207"/>
      <c r="AB910" s="207"/>
      <c r="AC910" s="207"/>
      <c r="AD910" s="207"/>
      <c r="AE910" s="207"/>
      <c r="AF910" s="207"/>
      <c r="AG910" s="207"/>
      <c r="AH910" s="207"/>
      <c r="AI910" s="207"/>
      <c r="AJ910" s="207"/>
      <c r="AK910" s="207"/>
      <c r="AL910" s="207"/>
      <c r="AM910" s="207"/>
      <c r="AN910" s="207"/>
      <c r="AO910" s="207"/>
    </row>
    <row r="911" spans="1:41" ht="14.25" hidden="1" customHeight="1">
      <c r="A911" s="207"/>
      <c r="B911" s="207"/>
      <c r="C911" s="207"/>
      <c r="D911" s="207"/>
      <c r="E911" s="207"/>
      <c r="F911" s="207"/>
      <c r="G911" s="207"/>
      <c r="H911" s="207"/>
      <c r="I911" s="207"/>
      <c r="J911" s="207"/>
      <c r="K911" s="207"/>
      <c r="L911" s="207"/>
      <c r="M911" s="207"/>
      <c r="N911" s="207"/>
      <c r="O911" s="207"/>
      <c r="P911" s="207"/>
      <c r="Q911" s="207"/>
      <c r="R911" s="207"/>
      <c r="S911" s="207"/>
      <c r="T911" s="207"/>
      <c r="U911" s="207"/>
      <c r="V911" s="207"/>
      <c r="W911" s="207"/>
      <c r="X911" s="207"/>
      <c r="Y911" s="207"/>
      <c r="Z911" s="207"/>
      <c r="AA911" s="207"/>
      <c r="AB911" s="207"/>
      <c r="AC911" s="207"/>
      <c r="AD911" s="207"/>
      <c r="AE911" s="207"/>
      <c r="AF911" s="207"/>
      <c r="AG911" s="207"/>
      <c r="AH911" s="207"/>
      <c r="AI911" s="207"/>
      <c r="AJ911" s="207"/>
      <c r="AK911" s="207"/>
      <c r="AL911" s="207"/>
      <c r="AM911" s="207"/>
      <c r="AN911" s="207"/>
      <c r="AO911" s="207"/>
    </row>
    <row r="912" spans="1:41" ht="14.25" hidden="1" customHeight="1">
      <c r="A912" s="207"/>
      <c r="B912" s="207"/>
      <c r="C912" s="207"/>
      <c r="D912" s="207"/>
      <c r="E912" s="207"/>
      <c r="F912" s="207"/>
      <c r="G912" s="207"/>
      <c r="H912" s="207"/>
      <c r="I912" s="207"/>
      <c r="J912" s="207"/>
      <c r="K912" s="207"/>
      <c r="L912" s="207"/>
      <c r="M912" s="207"/>
      <c r="N912" s="207"/>
      <c r="O912" s="207"/>
      <c r="P912" s="207"/>
      <c r="Q912" s="207"/>
      <c r="R912" s="207"/>
      <c r="S912" s="207"/>
      <c r="T912" s="207"/>
      <c r="U912" s="207"/>
      <c r="V912" s="207"/>
      <c r="W912" s="207"/>
      <c r="X912" s="207"/>
      <c r="Y912" s="207"/>
      <c r="Z912" s="207"/>
      <c r="AA912" s="207"/>
      <c r="AB912" s="207"/>
      <c r="AC912" s="207"/>
      <c r="AD912" s="207"/>
      <c r="AE912" s="207"/>
      <c r="AF912" s="207"/>
      <c r="AG912" s="207"/>
      <c r="AH912" s="207"/>
      <c r="AI912" s="207"/>
      <c r="AJ912" s="207"/>
      <c r="AK912" s="207"/>
      <c r="AL912" s="207"/>
      <c r="AM912" s="207"/>
      <c r="AN912" s="207"/>
      <c r="AO912" s="207"/>
    </row>
    <row r="913" spans="1:41" ht="14.25" hidden="1" customHeight="1">
      <c r="A913" s="207"/>
      <c r="B913" s="207"/>
      <c r="C913" s="207"/>
      <c r="D913" s="207"/>
      <c r="E913" s="207"/>
      <c r="F913" s="207"/>
      <c r="G913" s="207"/>
      <c r="H913" s="207"/>
      <c r="I913" s="207"/>
      <c r="J913" s="207"/>
      <c r="K913" s="207"/>
      <c r="L913" s="207"/>
      <c r="M913" s="207"/>
      <c r="N913" s="207"/>
      <c r="O913" s="207"/>
      <c r="P913" s="207"/>
      <c r="Q913" s="207"/>
      <c r="R913" s="207"/>
      <c r="S913" s="207"/>
      <c r="T913" s="207"/>
      <c r="U913" s="207"/>
      <c r="V913" s="207"/>
      <c r="W913" s="207"/>
      <c r="X913" s="207"/>
      <c r="Y913" s="207"/>
      <c r="Z913" s="207"/>
      <c r="AA913" s="207"/>
      <c r="AB913" s="207"/>
      <c r="AC913" s="207"/>
      <c r="AD913" s="207"/>
      <c r="AE913" s="207"/>
      <c r="AF913" s="207"/>
      <c r="AG913" s="207"/>
      <c r="AH913" s="207"/>
      <c r="AI913" s="207"/>
      <c r="AJ913" s="207"/>
      <c r="AK913" s="207"/>
      <c r="AL913" s="207"/>
      <c r="AM913" s="207"/>
      <c r="AN913" s="207"/>
      <c r="AO913" s="207"/>
    </row>
    <row r="914" spans="1:41" ht="14.25" hidden="1" customHeight="1">
      <c r="A914" s="207"/>
      <c r="B914" s="207"/>
      <c r="C914" s="207"/>
      <c r="D914" s="207"/>
      <c r="E914" s="207"/>
      <c r="F914" s="207"/>
      <c r="G914" s="207"/>
      <c r="H914" s="207"/>
      <c r="I914" s="207"/>
      <c r="J914" s="207"/>
      <c r="K914" s="207"/>
      <c r="L914" s="207"/>
      <c r="M914" s="207"/>
      <c r="N914" s="207"/>
      <c r="O914" s="207"/>
      <c r="P914" s="207"/>
      <c r="Q914" s="207"/>
      <c r="R914" s="207"/>
      <c r="S914" s="207"/>
      <c r="T914" s="207"/>
      <c r="U914" s="207"/>
      <c r="V914" s="207"/>
      <c r="W914" s="207"/>
      <c r="X914" s="207"/>
      <c r="Y914" s="207"/>
      <c r="Z914" s="207"/>
      <c r="AA914" s="207"/>
      <c r="AB914" s="207"/>
      <c r="AC914" s="207"/>
      <c r="AD914" s="207"/>
      <c r="AE914" s="207"/>
      <c r="AF914" s="207"/>
      <c r="AG914" s="207"/>
      <c r="AH914" s="207"/>
      <c r="AI914" s="207"/>
      <c r="AJ914" s="207"/>
      <c r="AK914" s="207"/>
      <c r="AL914" s="207"/>
      <c r="AM914" s="207"/>
      <c r="AN914" s="207"/>
      <c r="AO914" s="207"/>
    </row>
    <row r="915" spans="1:41" ht="14.25" hidden="1" customHeight="1">
      <c r="A915" s="207"/>
      <c r="B915" s="207"/>
      <c r="C915" s="207"/>
      <c r="D915" s="207"/>
      <c r="E915" s="207"/>
      <c r="F915" s="207"/>
      <c r="G915" s="207"/>
      <c r="H915" s="207"/>
      <c r="I915" s="207"/>
      <c r="J915" s="207"/>
      <c r="K915" s="207"/>
      <c r="L915" s="207"/>
      <c r="M915" s="207"/>
      <c r="N915" s="207"/>
      <c r="O915" s="207"/>
      <c r="P915" s="207"/>
      <c r="Q915" s="207"/>
      <c r="R915" s="207"/>
      <c r="S915" s="207"/>
      <c r="T915" s="207"/>
      <c r="U915" s="207"/>
      <c r="V915" s="207"/>
      <c r="W915" s="207"/>
      <c r="X915" s="207"/>
      <c r="Y915" s="207"/>
      <c r="Z915" s="207"/>
      <c r="AA915" s="207"/>
      <c r="AB915" s="207"/>
      <c r="AC915" s="207"/>
      <c r="AD915" s="207"/>
      <c r="AE915" s="207"/>
      <c r="AF915" s="207"/>
      <c r="AG915" s="207"/>
      <c r="AH915" s="207"/>
      <c r="AI915" s="207"/>
      <c r="AJ915" s="207"/>
      <c r="AK915" s="207"/>
      <c r="AL915" s="207"/>
      <c r="AM915" s="207"/>
      <c r="AN915" s="207"/>
      <c r="AO915" s="207"/>
    </row>
    <row r="916" spans="1:41" ht="14.25" hidden="1" customHeight="1">
      <c r="A916" s="207"/>
      <c r="B916" s="207"/>
      <c r="C916" s="207"/>
      <c r="D916" s="207"/>
      <c r="E916" s="207"/>
      <c r="F916" s="207"/>
      <c r="G916" s="207"/>
      <c r="H916" s="207"/>
      <c r="I916" s="207"/>
      <c r="J916" s="207"/>
      <c r="K916" s="207"/>
      <c r="L916" s="207"/>
      <c r="M916" s="207"/>
      <c r="N916" s="207"/>
      <c r="O916" s="207"/>
      <c r="P916" s="207"/>
      <c r="Q916" s="207"/>
      <c r="R916" s="207"/>
      <c r="S916" s="207"/>
      <c r="T916" s="207"/>
      <c r="U916" s="207"/>
      <c r="V916" s="207"/>
      <c r="W916" s="207"/>
      <c r="X916" s="207"/>
      <c r="Y916" s="207"/>
      <c r="Z916" s="207"/>
      <c r="AA916" s="207"/>
      <c r="AB916" s="207"/>
      <c r="AC916" s="207"/>
      <c r="AD916" s="207"/>
      <c r="AE916" s="207"/>
      <c r="AF916" s="207"/>
      <c r="AG916" s="207"/>
      <c r="AH916" s="207"/>
      <c r="AI916" s="207"/>
      <c r="AJ916" s="207"/>
      <c r="AK916" s="207"/>
      <c r="AL916" s="207"/>
      <c r="AM916" s="207"/>
      <c r="AN916" s="207"/>
      <c r="AO916" s="207"/>
    </row>
    <row r="917" spans="1:41" ht="14.25" hidden="1" customHeight="1">
      <c r="A917" s="207"/>
      <c r="B917" s="207"/>
      <c r="C917" s="207"/>
      <c r="D917" s="207"/>
      <c r="E917" s="207"/>
      <c r="F917" s="207"/>
      <c r="G917" s="207"/>
      <c r="H917" s="207"/>
      <c r="I917" s="207"/>
      <c r="J917" s="207"/>
      <c r="K917" s="207"/>
      <c r="L917" s="207"/>
      <c r="M917" s="207"/>
      <c r="N917" s="207"/>
      <c r="O917" s="207"/>
      <c r="P917" s="207"/>
      <c r="Q917" s="207"/>
      <c r="R917" s="207"/>
      <c r="S917" s="207"/>
      <c r="T917" s="207"/>
      <c r="U917" s="207"/>
      <c r="V917" s="207"/>
      <c r="W917" s="207"/>
      <c r="X917" s="207"/>
      <c r="Y917" s="207"/>
      <c r="Z917" s="207"/>
      <c r="AA917" s="207"/>
      <c r="AB917" s="207"/>
      <c r="AC917" s="207"/>
      <c r="AD917" s="207"/>
      <c r="AE917" s="207"/>
      <c r="AF917" s="207"/>
      <c r="AG917" s="207"/>
      <c r="AH917" s="207"/>
      <c r="AI917" s="207"/>
      <c r="AJ917" s="207"/>
      <c r="AK917" s="207"/>
      <c r="AL917" s="207"/>
      <c r="AM917" s="207"/>
      <c r="AN917" s="207"/>
      <c r="AO917" s="207"/>
    </row>
    <row r="918" spans="1:41" ht="14.25" hidden="1" customHeight="1">
      <c r="A918" s="207"/>
      <c r="B918" s="207"/>
      <c r="C918" s="207"/>
      <c r="D918" s="207"/>
      <c r="E918" s="207"/>
      <c r="F918" s="207"/>
      <c r="G918" s="207"/>
      <c r="H918" s="207"/>
      <c r="I918" s="207"/>
      <c r="J918" s="207"/>
      <c r="K918" s="207"/>
      <c r="L918" s="207"/>
      <c r="M918" s="207"/>
      <c r="N918" s="207"/>
      <c r="O918" s="207"/>
      <c r="P918" s="207"/>
      <c r="Q918" s="207"/>
      <c r="R918" s="207"/>
      <c r="S918" s="207"/>
      <c r="T918" s="207"/>
      <c r="U918" s="207"/>
      <c r="V918" s="207"/>
      <c r="W918" s="207"/>
      <c r="X918" s="207"/>
      <c r="Y918" s="207"/>
      <c r="Z918" s="207"/>
      <c r="AA918" s="207"/>
      <c r="AB918" s="207"/>
      <c r="AC918" s="207"/>
      <c r="AD918" s="207"/>
      <c r="AE918" s="207"/>
      <c r="AF918" s="207"/>
      <c r="AG918" s="207"/>
      <c r="AH918" s="207"/>
      <c r="AI918" s="207"/>
      <c r="AJ918" s="207"/>
      <c r="AK918" s="207"/>
      <c r="AL918" s="207"/>
      <c r="AM918" s="207"/>
      <c r="AN918" s="207"/>
      <c r="AO918" s="207"/>
    </row>
    <row r="919" spans="1:41" ht="14.25" hidden="1" customHeight="1">
      <c r="A919" s="207"/>
      <c r="B919" s="207"/>
      <c r="C919" s="207"/>
      <c r="D919" s="207"/>
      <c r="E919" s="207"/>
      <c r="F919" s="207"/>
      <c r="G919" s="207"/>
      <c r="H919" s="207"/>
      <c r="I919" s="207"/>
      <c r="J919" s="207"/>
      <c r="K919" s="207"/>
      <c r="L919" s="207"/>
      <c r="M919" s="207"/>
      <c r="N919" s="207"/>
      <c r="O919" s="207"/>
      <c r="P919" s="207"/>
      <c r="Q919" s="207"/>
      <c r="R919" s="207"/>
      <c r="S919" s="207"/>
      <c r="T919" s="207"/>
      <c r="U919" s="207"/>
      <c r="V919" s="207"/>
      <c r="W919" s="207"/>
      <c r="X919" s="207"/>
      <c r="Y919" s="207"/>
      <c r="Z919" s="207"/>
      <c r="AA919" s="207"/>
      <c r="AB919" s="207"/>
      <c r="AC919" s="207"/>
      <c r="AD919" s="207"/>
      <c r="AE919" s="207"/>
      <c r="AF919" s="207"/>
      <c r="AG919" s="207"/>
      <c r="AH919" s="207"/>
      <c r="AI919" s="207"/>
      <c r="AJ919" s="207"/>
      <c r="AK919" s="207"/>
      <c r="AL919" s="207"/>
      <c r="AM919" s="207"/>
      <c r="AN919" s="207"/>
      <c r="AO919" s="207"/>
    </row>
    <row r="920" spans="1:41" ht="14.25" hidden="1" customHeight="1">
      <c r="A920" s="207"/>
      <c r="B920" s="207"/>
      <c r="C920" s="207"/>
      <c r="D920" s="207"/>
      <c r="E920" s="207"/>
      <c r="F920" s="207"/>
      <c r="G920" s="207"/>
      <c r="H920" s="207"/>
      <c r="I920" s="207"/>
      <c r="J920" s="207"/>
      <c r="K920" s="207"/>
      <c r="L920" s="207"/>
      <c r="M920" s="207"/>
      <c r="N920" s="207"/>
      <c r="O920" s="207"/>
      <c r="P920" s="207"/>
      <c r="Q920" s="207"/>
      <c r="R920" s="207"/>
      <c r="S920" s="207"/>
      <c r="T920" s="207"/>
      <c r="U920" s="207"/>
      <c r="V920" s="207"/>
      <c r="W920" s="207"/>
      <c r="X920" s="207"/>
      <c r="Y920" s="207"/>
      <c r="Z920" s="207"/>
      <c r="AA920" s="207"/>
      <c r="AB920" s="207"/>
      <c r="AC920" s="207"/>
      <c r="AD920" s="207"/>
      <c r="AE920" s="207"/>
      <c r="AF920" s="207"/>
      <c r="AG920" s="207"/>
      <c r="AH920" s="207"/>
      <c r="AI920" s="207"/>
      <c r="AJ920" s="207"/>
      <c r="AK920" s="207"/>
      <c r="AL920" s="207"/>
      <c r="AM920" s="207"/>
      <c r="AN920" s="207"/>
      <c r="AO920" s="207"/>
    </row>
    <row r="921" spans="1:41" ht="14.25" hidden="1" customHeight="1">
      <c r="A921" s="207"/>
      <c r="B921" s="207"/>
      <c r="C921" s="207"/>
      <c r="D921" s="207"/>
      <c r="E921" s="207"/>
      <c r="F921" s="207"/>
      <c r="G921" s="207"/>
      <c r="H921" s="207"/>
      <c r="I921" s="207"/>
      <c r="J921" s="207"/>
      <c r="K921" s="207"/>
      <c r="L921" s="207"/>
      <c r="M921" s="207"/>
      <c r="N921" s="207"/>
      <c r="O921" s="207"/>
      <c r="P921" s="207"/>
      <c r="Q921" s="207"/>
      <c r="R921" s="207"/>
      <c r="S921" s="207"/>
      <c r="T921" s="207"/>
      <c r="U921" s="207"/>
      <c r="V921" s="207"/>
      <c r="W921" s="207"/>
      <c r="X921" s="207"/>
      <c r="Y921" s="207"/>
      <c r="Z921" s="207"/>
      <c r="AA921" s="207"/>
      <c r="AB921" s="207"/>
      <c r="AC921" s="207"/>
      <c r="AD921" s="207"/>
      <c r="AE921" s="207"/>
      <c r="AF921" s="207"/>
      <c r="AG921" s="207"/>
      <c r="AH921" s="207"/>
      <c r="AI921" s="207"/>
      <c r="AJ921" s="207"/>
      <c r="AK921" s="207"/>
      <c r="AL921" s="207"/>
      <c r="AM921" s="207"/>
      <c r="AN921" s="207"/>
      <c r="AO921" s="207"/>
    </row>
    <row r="922" spans="1:41" ht="14.25" hidden="1" customHeight="1">
      <c r="A922" s="207"/>
      <c r="B922" s="207"/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7"/>
      <c r="P922" s="207"/>
      <c r="Q922" s="207"/>
      <c r="R922" s="207"/>
      <c r="S922" s="207"/>
      <c r="T922" s="207"/>
      <c r="U922" s="207"/>
      <c r="V922" s="207"/>
      <c r="W922" s="207"/>
      <c r="X922" s="207"/>
      <c r="Y922" s="207"/>
      <c r="Z922" s="207"/>
      <c r="AA922" s="207"/>
      <c r="AB922" s="207"/>
      <c r="AC922" s="207"/>
      <c r="AD922" s="207"/>
      <c r="AE922" s="207"/>
      <c r="AF922" s="207"/>
      <c r="AG922" s="207"/>
      <c r="AH922" s="207"/>
      <c r="AI922" s="207"/>
      <c r="AJ922" s="207"/>
      <c r="AK922" s="207"/>
      <c r="AL922" s="207"/>
      <c r="AM922" s="207"/>
      <c r="AN922" s="207"/>
      <c r="AO922" s="207"/>
    </row>
    <row r="923" spans="1:41" ht="14.25" hidden="1" customHeight="1">
      <c r="A923" s="207"/>
      <c r="B923" s="207"/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7"/>
      <c r="P923" s="207"/>
      <c r="Q923" s="207"/>
      <c r="R923" s="207"/>
      <c r="S923" s="207"/>
      <c r="T923" s="207"/>
      <c r="U923" s="207"/>
      <c r="V923" s="207"/>
      <c r="W923" s="207"/>
      <c r="X923" s="207"/>
      <c r="Y923" s="207"/>
      <c r="Z923" s="207"/>
      <c r="AA923" s="207"/>
      <c r="AB923" s="207"/>
      <c r="AC923" s="207"/>
      <c r="AD923" s="207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</row>
    <row r="924" spans="1:41" ht="14.25" hidden="1" customHeight="1">
      <c r="A924" s="207"/>
      <c r="B924" s="207"/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7"/>
      <c r="P924" s="207"/>
      <c r="Q924" s="207"/>
      <c r="R924" s="207"/>
      <c r="S924" s="207"/>
      <c r="T924" s="207"/>
      <c r="U924" s="207"/>
      <c r="V924" s="207"/>
      <c r="W924" s="207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</row>
    <row r="925" spans="1:41" ht="14.25" hidden="1" customHeight="1">
      <c r="A925" s="207"/>
      <c r="B925" s="207"/>
      <c r="C925" s="207"/>
      <c r="D925" s="207"/>
      <c r="E925" s="207"/>
      <c r="F925" s="207"/>
      <c r="G925" s="207"/>
      <c r="H925" s="207"/>
      <c r="I925" s="207"/>
      <c r="J925" s="207"/>
      <c r="K925" s="207"/>
      <c r="L925" s="207"/>
      <c r="M925" s="207"/>
      <c r="N925" s="207"/>
      <c r="O925" s="207"/>
      <c r="P925" s="207"/>
      <c r="Q925" s="207"/>
      <c r="R925" s="207"/>
      <c r="S925" s="207"/>
      <c r="T925" s="207"/>
      <c r="U925" s="207"/>
      <c r="V925" s="207"/>
      <c r="W925" s="207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</row>
    <row r="926" spans="1:41" ht="14.25" hidden="1" customHeight="1">
      <c r="A926" s="207"/>
      <c r="B926" s="207"/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7"/>
      <c r="P926" s="207"/>
      <c r="Q926" s="207"/>
      <c r="R926" s="207"/>
      <c r="S926" s="207"/>
      <c r="T926" s="207"/>
      <c r="U926" s="207"/>
      <c r="V926" s="207"/>
      <c r="W926" s="207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</row>
    <row r="927" spans="1:41" ht="14.25" hidden="1" customHeight="1">
      <c r="A927" s="207"/>
      <c r="B927" s="207"/>
      <c r="C927" s="207"/>
      <c r="D927" s="207"/>
      <c r="E927" s="207"/>
      <c r="F927" s="207"/>
      <c r="G927" s="207"/>
      <c r="H927" s="207"/>
      <c r="I927" s="207"/>
      <c r="J927" s="207"/>
      <c r="K927" s="207"/>
      <c r="L927" s="207"/>
      <c r="M927" s="207"/>
      <c r="N927" s="207"/>
      <c r="O927" s="207"/>
      <c r="P927" s="207"/>
      <c r="Q927" s="207"/>
      <c r="R927" s="207"/>
      <c r="S927" s="207"/>
      <c r="T927" s="207"/>
      <c r="U927" s="207"/>
      <c r="V927" s="207"/>
      <c r="W927" s="207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</row>
    <row r="928" spans="1:41" ht="14.25" hidden="1" customHeight="1">
      <c r="A928" s="207"/>
      <c r="B928" s="207"/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7"/>
      <c r="P928" s="207"/>
      <c r="Q928" s="207"/>
      <c r="R928" s="207"/>
      <c r="S928" s="207"/>
      <c r="T928" s="207"/>
      <c r="U928" s="207"/>
      <c r="V928" s="207"/>
      <c r="W928" s="207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</row>
    <row r="929" spans="1:41" ht="14.25" hidden="1" customHeight="1">
      <c r="A929" s="207"/>
      <c r="B929" s="207"/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7"/>
      <c r="P929" s="207"/>
      <c r="Q929" s="207"/>
      <c r="R929" s="207"/>
      <c r="S929" s="207"/>
      <c r="T929" s="207"/>
      <c r="U929" s="207"/>
      <c r="V929" s="207"/>
      <c r="W929" s="207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</row>
    <row r="930" spans="1:41" ht="14.25" hidden="1" customHeight="1">
      <c r="A930" s="207"/>
      <c r="B930" s="207"/>
      <c r="C930" s="207"/>
      <c r="D930" s="207"/>
      <c r="E930" s="207"/>
      <c r="F930" s="207"/>
      <c r="G930" s="207"/>
      <c r="H930" s="207"/>
      <c r="I930" s="207"/>
      <c r="J930" s="207"/>
      <c r="K930" s="207"/>
      <c r="L930" s="207"/>
      <c r="M930" s="207"/>
      <c r="N930" s="207"/>
      <c r="O930" s="207"/>
      <c r="P930" s="207"/>
      <c r="Q930" s="207"/>
      <c r="R930" s="207"/>
      <c r="S930" s="207"/>
      <c r="T930" s="207"/>
      <c r="U930" s="207"/>
      <c r="V930" s="207"/>
      <c r="W930" s="207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</row>
    <row r="931" spans="1:41" ht="14.25" hidden="1" customHeight="1">
      <c r="A931" s="207"/>
      <c r="B931" s="207"/>
      <c r="C931" s="207"/>
      <c r="D931" s="207"/>
      <c r="E931" s="207"/>
      <c r="F931" s="207"/>
      <c r="G931" s="207"/>
      <c r="H931" s="207"/>
      <c r="I931" s="207"/>
      <c r="J931" s="207"/>
      <c r="K931" s="207"/>
      <c r="L931" s="207"/>
      <c r="M931" s="207"/>
      <c r="N931" s="207"/>
      <c r="O931" s="207"/>
      <c r="P931" s="207"/>
      <c r="Q931" s="207"/>
      <c r="R931" s="207"/>
      <c r="S931" s="207"/>
      <c r="T931" s="207"/>
      <c r="U931" s="207"/>
      <c r="V931" s="207"/>
      <c r="W931" s="207"/>
      <c r="X931" s="207"/>
      <c r="Y931" s="207"/>
      <c r="Z931" s="207"/>
      <c r="AA931" s="207"/>
      <c r="AB931" s="207"/>
      <c r="AC931" s="207"/>
      <c r="AD931" s="207"/>
      <c r="AE931" s="207"/>
      <c r="AF931" s="207"/>
      <c r="AG931" s="207"/>
      <c r="AH931" s="207"/>
      <c r="AI931" s="207"/>
      <c r="AJ931" s="207"/>
      <c r="AK931" s="207"/>
      <c r="AL931" s="207"/>
      <c r="AM931" s="207"/>
      <c r="AN931" s="207"/>
      <c r="AO931" s="207"/>
    </row>
    <row r="932" spans="1:41" ht="14.25" hidden="1" customHeight="1">
      <c r="A932" s="207"/>
      <c r="B932" s="207"/>
      <c r="C932" s="207"/>
      <c r="D932" s="207"/>
      <c r="E932" s="207"/>
      <c r="F932" s="207"/>
      <c r="G932" s="207"/>
      <c r="H932" s="207"/>
      <c r="I932" s="207"/>
      <c r="J932" s="207"/>
      <c r="K932" s="207"/>
      <c r="L932" s="207"/>
      <c r="M932" s="207"/>
      <c r="N932" s="207"/>
      <c r="O932" s="207"/>
      <c r="P932" s="207"/>
      <c r="Q932" s="207"/>
      <c r="R932" s="207"/>
      <c r="S932" s="207"/>
      <c r="T932" s="207"/>
      <c r="U932" s="207"/>
      <c r="V932" s="207"/>
      <c r="W932" s="207"/>
      <c r="X932" s="207"/>
      <c r="Y932" s="207"/>
      <c r="Z932" s="207"/>
      <c r="AA932" s="207"/>
      <c r="AB932" s="207"/>
      <c r="AC932" s="207"/>
      <c r="AD932" s="207"/>
      <c r="AE932" s="207"/>
      <c r="AF932" s="207"/>
      <c r="AG932" s="207"/>
      <c r="AH932" s="207"/>
      <c r="AI932" s="207"/>
      <c r="AJ932" s="207"/>
      <c r="AK932" s="207"/>
      <c r="AL932" s="207"/>
      <c r="AM932" s="207"/>
      <c r="AN932" s="207"/>
      <c r="AO932" s="207"/>
    </row>
    <row r="933" spans="1:41" ht="14.25" hidden="1" customHeight="1">
      <c r="A933" s="207"/>
      <c r="B933" s="207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  <c r="O933" s="207"/>
      <c r="P933" s="207"/>
      <c r="Q933" s="207"/>
      <c r="R933" s="207"/>
      <c r="S933" s="207"/>
      <c r="T933" s="207"/>
      <c r="U933" s="207"/>
      <c r="V933" s="207"/>
      <c r="W933" s="207"/>
      <c r="X933" s="207"/>
      <c r="Y933" s="207"/>
      <c r="Z933" s="207"/>
      <c r="AA933" s="207"/>
      <c r="AB933" s="207"/>
      <c r="AC933" s="207"/>
      <c r="AD933" s="207"/>
      <c r="AE933" s="207"/>
      <c r="AF933" s="207"/>
      <c r="AG933" s="207"/>
      <c r="AH933" s="207"/>
      <c r="AI933" s="207"/>
      <c r="AJ933" s="207"/>
      <c r="AK933" s="207"/>
      <c r="AL933" s="207"/>
      <c r="AM933" s="207"/>
      <c r="AN933" s="207"/>
      <c r="AO933" s="207"/>
    </row>
    <row r="934" spans="1:41" ht="14.25" hidden="1" customHeight="1">
      <c r="A934" s="207"/>
      <c r="B934" s="207"/>
      <c r="C934" s="207"/>
      <c r="D934" s="207"/>
      <c r="E934" s="207"/>
      <c r="F934" s="207"/>
      <c r="G934" s="207"/>
      <c r="H934" s="207"/>
      <c r="I934" s="207"/>
      <c r="J934" s="207"/>
      <c r="K934" s="207"/>
      <c r="L934" s="207"/>
      <c r="M934" s="207"/>
      <c r="N934" s="207"/>
      <c r="O934" s="207"/>
      <c r="P934" s="207"/>
      <c r="Q934" s="207"/>
      <c r="R934" s="207"/>
      <c r="S934" s="207"/>
      <c r="T934" s="207"/>
      <c r="U934" s="207"/>
      <c r="V934" s="207"/>
      <c r="W934" s="207"/>
      <c r="X934" s="207"/>
      <c r="Y934" s="207"/>
      <c r="Z934" s="207"/>
      <c r="AA934" s="207"/>
      <c r="AB934" s="207"/>
      <c r="AC934" s="207"/>
      <c r="AD934" s="207"/>
      <c r="AE934" s="207"/>
      <c r="AF934" s="207"/>
      <c r="AG934" s="207"/>
      <c r="AH934" s="207"/>
      <c r="AI934" s="207"/>
      <c r="AJ934" s="207"/>
      <c r="AK934" s="207"/>
      <c r="AL934" s="207"/>
      <c r="AM934" s="207"/>
      <c r="AN934" s="207"/>
      <c r="AO934" s="207"/>
    </row>
    <row r="935" spans="1:41" ht="14.25" hidden="1" customHeight="1">
      <c r="A935" s="207"/>
      <c r="B935" s="207"/>
      <c r="C935" s="207"/>
      <c r="D935" s="207"/>
      <c r="E935" s="207"/>
      <c r="F935" s="207"/>
      <c r="G935" s="207"/>
      <c r="H935" s="207"/>
      <c r="I935" s="207"/>
      <c r="J935" s="207"/>
      <c r="K935" s="207"/>
      <c r="L935" s="207"/>
      <c r="M935" s="207"/>
      <c r="N935" s="207"/>
      <c r="O935" s="207"/>
      <c r="P935" s="207"/>
      <c r="Q935" s="207"/>
      <c r="R935" s="207"/>
      <c r="S935" s="207"/>
      <c r="T935" s="207"/>
      <c r="U935" s="207"/>
      <c r="V935" s="207"/>
      <c r="W935" s="207"/>
      <c r="X935" s="207"/>
      <c r="Y935" s="207"/>
      <c r="Z935" s="207"/>
      <c r="AA935" s="207"/>
      <c r="AB935" s="207"/>
      <c r="AC935" s="207"/>
      <c r="AD935" s="207"/>
      <c r="AE935" s="207"/>
      <c r="AF935" s="207"/>
      <c r="AG935" s="207"/>
      <c r="AH935" s="207"/>
      <c r="AI935" s="207"/>
      <c r="AJ935" s="207"/>
      <c r="AK935" s="207"/>
      <c r="AL935" s="207"/>
      <c r="AM935" s="207"/>
      <c r="AN935" s="207"/>
      <c r="AO935" s="207"/>
    </row>
    <row r="936" spans="1:41" ht="14.25" hidden="1" customHeight="1">
      <c r="A936" s="207"/>
      <c r="B936" s="207"/>
      <c r="C936" s="207"/>
      <c r="D936" s="207"/>
      <c r="E936" s="207"/>
      <c r="F936" s="207"/>
      <c r="G936" s="207"/>
      <c r="H936" s="207"/>
      <c r="I936" s="207"/>
      <c r="J936" s="207"/>
      <c r="K936" s="207"/>
      <c r="L936" s="207"/>
      <c r="M936" s="207"/>
      <c r="N936" s="207"/>
      <c r="O936" s="207"/>
      <c r="P936" s="207"/>
      <c r="Q936" s="207"/>
      <c r="R936" s="207"/>
      <c r="S936" s="207"/>
      <c r="T936" s="207"/>
      <c r="U936" s="207"/>
      <c r="V936" s="207"/>
      <c r="W936" s="207"/>
      <c r="X936" s="207"/>
      <c r="Y936" s="207"/>
      <c r="Z936" s="207"/>
      <c r="AA936" s="207"/>
      <c r="AB936" s="207"/>
      <c r="AC936" s="207"/>
      <c r="AD936" s="207"/>
      <c r="AE936" s="207"/>
      <c r="AF936" s="207"/>
      <c r="AG936" s="207"/>
      <c r="AH936" s="207"/>
      <c r="AI936" s="207"/>
      <c r="AJ936" s="207"/>
      <c r="AK936" s="207"/>
      <c r="AL936" s="207"/>
      <c r="AM936" s="207"/>
      <c r="AN936" s="207"/>
      <c r="AO936" s="207"/>
    </row>
    <row r="937" spans="1:41" ht="14.25" hidden="1" customHeight="1">
      <c r="A937" s="207"/>
      <c r="B937" s="207"/>
      <c r="C937" s="207"/>
      <c r="D937" s="207"/>
      <c r="E937" s="207"/>
      <c r="F937" s="207"/>
      <c r="G937" s="207"/>
      <c r="H937" s="207"/>
      <c r="I937" s="207"/>
      <c r="J937" s="207"/>
      <c r="K937" s="207"/>
      <c r="L937" s="207"/>
      <c r="M937" s="207"/>
      <c r="N937" s="207"/>
      <c r="O937" s="207"/>
      <c r="P937" s="207"/>
      <c r="Q937" s="207"/>
      <c r="R937" s="207"/>
      <c r="S937" s="207"/>
      <c r="T937" s="207"/>
      <c r="U937" s="207"/>
      <c r="V937" s="207"/>
      <c r="W937" s="207"/>
      <c r="X937" s="207"/>
      <c r="Y937" s="207"/>
      <c r="Z937" s="207"/>
      <c r="AA937" s="207"/>
      <c r="AB937" s="207"/>
      <c r="AC937" s="207"/>
      <c r="AD937" s="207"/>
      <c r="AE937" s="207"/>
      <c r="AF937" s="207"/>
      <c r="AG937" s="207"/>
      <c r="AH937" s="207"/>
      <c r="AI937" s="207"/>
      <c r="AJ937" s="207"/>
      <c r="AK937" s="207"/>
      <c r="AL937" s="207"/>
      <c r="AM937" s="207"/>
      <c r="AN937" s="207"/>
      <c r="AO937" s="207"/>
    </row>
    <row r="938" spans="1:41" ht="14.25" hidden="1" customHeight="1">
      <c r="A938" s="207"/>
      <c r="B938" s="207"/>
      <c r="C938" s="207"/>
      <c r="D938" s="207"/>
      <c r="E938" s="207"/>
      <c r="F938" s="207"/>
      <c r="G938" s="207"/>
      <c r="H938" s="207"/>
      <c r="I938" s="207"/>
      <c r="J938" s="207"/>
      <c r="K938" s="207"/>
      <c r="L938" s="207"/>
      <c r="M938" s="207"/>
      <c r="N938" s="207"/>
      <c r="O938" s="207"/>
      <c r="P938" s="207"/>
      <c r="Q938" s="207"/>
      <c r="R938" s="207"/>
      <c r="S938" s="207"/>
      <c r="T938" s="207"/>
      <c r="U938" s="207"/>
      <c r="V938" s="207"/>
      <c r="W938" s="207"/>
      <c r="X938" s="207"/>
      <c r="Y938" s="207"/>
      <c r="Z938" s="207"/>
      <c r="AA938" s="207"/>
      <c r="AB938" s="207"/>
      <c r="AC938" s="207"/>
      <c r="AD938" s="207"/>
      <c r="AE938" s="207"/>
      <c r="AF938" s="207"/>
      <c r="AG938" s="207"/>
      <c r="AH938" s="207"/>
      <c r="AI938" s="207"/>
      <c r="AJ938" s="207"/>
      <c r="AK938" s="207"/>
      <c r="AL938" s="207"/>
      <c r="AM938" s="207"/>
      <c r="AN938" s="207"/>
      <c r="AO938" s="207"/>
    </row>
    <row r="939" spans="1:41" ht="14.25" hidden="1" customHeight="1">
      <c r="A939" s="207"/>
      <c r="B939" s="207"/>
      <c r="C939" s="207"/>
      <c r="D939" s="207"/>
      <c r="E939" s="207"/>
      <c r="F939" s="207"/>
      <c r="G939" s="207"/>
      <c r="H939" s="207"/>
      <c r="I939" s="207"/>
      <c r="J939" s="207"/>
      <c r="K939" s="207"/>
      <c r="L939" s="207"/>
      <c r="M939" s="207"/>
      <c r="N939" s="207"/>
      <c r="O939" s="207"/>
      <c r="P939" s="207"/>
      <c r="Q939" s="207"/>
      <c r="R939" s="207"/>
      <c r="S939" s="207"/>
      <c r="T939" s="207"/>
      <c r="U939" s="207"/>
      <c r="V939" s="207"/>
      <c r="W939" s="207"/>
      <c r="X939" s="207"/>
      <c r="Y939" s="207"/>
      <c r="Z939" s="207"/>
      <c r="AA939" s="207"/>
      <c r="AB939" s="207"/>
      <c r="AC939" s="207"/>
      <c r="AD939" s="207"/>
      <c r="AE939" s="207"/>
      <c r="AF939" s="207"/>
      <c r="AG939" s="207"/>
      <c r="AH939" s="207"/>
      <c r="AI939" s="207"/>
      <c r="AJ939" s="207"/>
      <c r="AK939" s="207"/>
      <c r="AL939" s="207"/>
      <c r="AM939" s="207"/>
      <c r="AN939" s="207"/>
      <c r="AO939" s="207"/>
    </row>
    <row r="940" spans="1:41" ht="14.25" hidden="1" customHeight="1">
      <c r="A940" s="207"/>
      <c r="B940" s="207"/>
      <c r="C940" s="207"/>
      <c r="D940" s="207"/>
      <c r="E940" s="207"/>
      <c r="F940" s="207"/>
      <c r="G940" s="207"/>
      <c r="H940" s="207"/>
      <c r="I940" s="207"/>
      <c r="J940" s="207"/>
      <c r="K940" s="207"/>
      <c r="L940" s="207"/>
      <c r="M940" s="207"/>
      <c r="N940" s="207"/>
      <c r="O940" s="207"/>
      <c r="P940" s="207"/>
      <c r="Q940" s="207"/>
      <c r="R940" s="207"/>
      <c r="S940" s="207"/>
      <c r="T940" s="207"/>
      <c r="U940" s="207"/>
      <c r="V940" s="207"/>
      <c r="W940" s="207"/>
      <c r="X940" s="207"/>
      <c r="Y940" s="207"/>
      <c r="Z940" s="207"/>
      <c r="AA940" s="207"/>
      <c r="AB940" s="207"/>
      <c r="AC940" s="207"/>
      <c r="AD940" s="207"/>
      <c r="AE940" s="207"/>
      <c r="AF940" s="207"/>
      <c r="AG940" s="207"/>
      <c r="AH940" s="207"/>
      <c r="AI940" s="207"/>
      <c r="AJ940" s="207"/>
      <c r="AK940" s="207"/>
      <c r="AL940" s="207"/>
      <c r="AM940" s="207"/>
      <c r="AN940" s="207"/>
      <c r="AO940" s="207"/>
    </row>
    <row r="941" spans="1:41" ht="14.25" hidden="1" customHeight="1">
      <c r="A941" s="207"/>
      <c r="B941" s="207"/>
      <c r="C941" s="207"/>
      <c r="D941" s="207"/>
      <c r="E941" s="207"/>
      <c r="F941" s="207"/>
      <c r="G941" s="207"/>
      <c r="H941" s="207"/>
      <c r="I941" s="207"/>
      <c r="J941" s="207"/>
      <c r="K941" s="207"/>
      <c r="L941" s="207"/>
      <c r="M941" s="207"/>
      <c r="N941" s="207"/>
      <c r="O941" s="207"/>
      <c r="P941" s="207"/>
      <c r="Q941" s="207"/>
      <c r="R941" s="207"/>
      <c r="S941" s="207"/>
      <c r="T941" s="207"/>
      <c r="U941" s="207"/>
      <c r="V941" s="207"/>
      <c r="W941" s="207"/>
      <c r="X941" s="207"/>
      <c r="Y941" s="207"/>
      <c r="Z941" s="207"/>
      <c r="AA941" s="207"/>
      <c r="AB941" s="207"/>
      <c r="AC941" s="207"/>
      <c r="AD941" s="207"/>
      <c r="AE941" s="207"/>
      <c r="AF941" s="207"/>
      <c r="AG941" s="207"/>
      <c r="AH941" s="207"/>
      <c r="AI941" s="207"/>
      <c r="AJ941" s="207"/>
      <c r="AK941" s="207"/>
      <c r="AL941" s="207"/>
      <c r="AM941" s="207"/>
      <c r="AN941" s="207"/>
      <c r="AO941" s="207"/>
    </row>
    <row r="942" spans="1:41" ht="14.25" hidden="1" customHeight="1">
      <c r="A942" s="207"/>
      <c r="B942" s="207"/>
      <c r="C942" s="207"/>
      <c r="D942" s="207"/>
      <c r="E942" s="207"/>
      <c r="F942" s="207"/>
      <c r="G942" s="207"/>
      <c r="H942" s="207"/>
      <c r="I942" s="207"/>
      <c r="J942" s="207"/>
      <c r="K942" s="207"/>
      <c r="L942" s="207"/>
      <c r="M942" s="207"/>
      <c r="N942" s="207"/>
      <c r="O942" s="207"/>
      <c r="P942" s="207"/>
      <c r="Q942" s="207"/>
      <c r="R942" s="207"/>
      <c r="S942" s="207"/>
      <c r="T942" s="207"/>
      <c r="U942" s="207"/>
      <c r="V942" s="207"/>
      <c r="W942" s="207"/>
      <c r="X942" s="207"/>
      <c r="Y942" s="207"/>
      <c r="Z942" s="207"/>
      <c r="AA942" s="207"/>
      <c r="AB942" s="207"/>
      <c r="AC942" s="207"/>
      <c r="AD942" s="207"/>
      <c r="AE942" s="207"/>
      <c r="AF942" s="207"/>
      <c r="AG942" s="207"/>
      <c r="AH942" s="207"/>
      <c r="AI942" s="207"/>
      <c r="AJ942" s="207"/>
      <c r="AK942" s="207"/>
      <c r="AL942" s="207"/>
      <c r="AM942" s="207"/>
      <c r="AN942" s="207"/>
      <c r="AO942" s="207"/>
    </row>
    <row r="943" spans="1:41" ht="14.25" hidden="1" customHeight="1">
      <c r="A943" s="207"/>
      <c r="B943" s="207"/>
      <c r="C943" s="207"/>
      <c r="D943" s="207"/>
      <c r="E943" s="207"/>
      <c r="F943" s="207"/>
      <c r="G943" s="207"/>
      <c r="H943" s="207"/>
      <c r="I943" s="207"/>
      <c r="J943" s="207"/>
      <c r="K943" s="207"/>
      <c r="L943" s="207"/>
      <c r="M943" s="207"/>
      <c r="N943" s="207"/>
      <c r="O943" s="207"/>
      <c r="P943" s="207"/>
      <c r="Q943" s="207"/>
      <c r="R943" s="207"/>
      <c r="S943" s="207"/>
      <c r="T943" s="207"/>
      <c r="U943" s="207"/>
      <c r="V943" s="207"/>
      <c r="W943" s="207"/>
      <c r="X943" s="207"/>
      <c r="Y943" s="207"/>
      <c r="Z943" s="207"/>
      <c r="AA943" s="207"/>
      <c r="AB943" s="207"/>
      <c r="AC943" s="207"/>
      <c r="AD943" s="207"/>
      <c r="AE943" s="207"/>
      <c r="AF943" s="207"/>
      <c r="AG943" s="207"/>
      <c r="AH943" s="207"/>
      <c r="AI943" s="207"/>
      <c r="AJ943" s="207"/>
      <c r="AK943" s="207"/>
      <c r="AL943" s="207"/>
      <c r="AM943" s="207"/>
      <c r="AN943" s="207"/>
      <c r="AO943" s="207"/>
    </row>
    <row r="944" spans="1:41" ht="14.25" hidden="1" customHeight="1">
      <c r="A944" s="207"/>
      <c r="B944" s="207"/>
      <c r="C944" s="207"/>
      <c r="D944" s="207"/>
      <c r="E944" s="207"/>
      <c r="F944" s="207"/>
      <c r="G944" s="207"/>
      <c r="H944" s="207"/>
      <c r="I944" s="207"/>
      <c r="J944" s="207"/>
      <c r="K944" s="207"/>
      <c r="L944" s="207"/>
      <c r="M944" s="207"/>
      <c r="N944" s="207"/>
      <c r="O944" s="207"/>
      <c r="P944" s="207"/>
      <c r="Q944" s="207"/>
      <c r="R944" s="207"/>
      <c r="S944" s="207"/>
      <c r="T944" s="207"/>
      <c r="U944" s="207"/>
      <c r="V944" s="207"/>
      <c r="W944" s="207"/>
      <c r="X944" s="207"/>
      <c r="Y944" s="207"/>
      <c r="Z944" s="207"/>
      <c r="AA944" s="207"/>
      <c r="AB944" s="207"/>
      <c r="AC944" s="207"/>
      <c r="AD944" s="207"/>
      <c r="AE944" s="207"/>
      <c r="AF944" s="207"/>
      <c r="AG944" s="207"/>
      <c r="AH944" s="207"/>
      <c r="AI944" s="207"/>
      <c r="AJ944" s="207"/>
      <c r="AK944" s="207"/>
      <c r="AL944" s="207"/>
      <c r="AM944" s="207"/>
      <c r="AN944" s="207"/>
      <c r="AO944" s="207"/>
    </row>
    <row r="945" spans="1:41" ht="14.25" hidden="1" customHeight="1">
      <c r="A945" s="207"/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7"/>
      <c r="N945" s="207"/>
      <c r="O945" s="207"/>
      <c r="P945" s="207"/>
      <c r="Q945" s="207"/>
      <c r="R945" s="207"/>
      <c r="S945" s="207"/>
      <c r="T945" s="207"/>
      <c r="U945" s="207"/>
      <c r="V945" s="207"/>
      <c r="W945" s="207"/>
      <c r="X945" s="207"/>
      <c r="Y945" s="207"/>
      <c r="Z945" s="207"/>
      <c r="AA945" s="207"/>
      <c r="AB945" s="207"/>
      <c r="AC945" s="207"/>
      <c r="AD945" s="207"/>
      <c r="AE945" s="207"/>
      <c r="AF945" s="207"/>
      <c r="AG945" s="207"/>
      <c r="AH945" s="207"/>
      <c r="AI945" s="207"/>
      <c r="AJ945" s="207"/>
      <c r="AK945" s="207"/>
      <c r="AL945" s="207"/>
      <c r="AM945" s="207"/>
      <c r="AN945" s="207"/>
      <c r="AO945" s="207"/>
    </row>
    <row r="946" spans="1:41" ht="14.25" hidden="1" customHeight="1">
      <c r="A946" s="207"/>
      <c r="B946" s="207"/>
      <c r="C946" s="207"/>
      <c r="D946" s="207"/>
      <c r="E946" s="207"/>
      <c r="F946" s="207"/>
      <c r="G946" s="207"/>
      <c r="H946" s="207"/>
      <c r="I946" s="207"/>
      <c r="J946" s="207"/>
      <c r="K946" s="207"/>
      <c r="L946" s="207"/>
      <c r="M946" s="207"/>
      <c r="N946" s="207"/>
      <c r="O946" s="207"/>
      <c r="P946" s="207"/>
      <c r="Q946" s="207"/>
      <c r="R946" s="207"/>
      <c r="S946" s="207"/>
      <c r="T946" s="207"/>
      <c r="U946" s="207"/>
      <c r="V946" s="207"/>
      <c r="W946" s="207"/>
      <c r="X946" s="207"/>
      <c r="Y946" s="207"/>
      <c r="Z946" s="207"/>
      <c r="AA946" s="207"/>
      <c r="AB946" s="207"/>
      <c r="AC946" s="207"/>
      <c r="AD946" s="207"/>
      <c r="AE946" s="207"/>
      <c r="AF946" s="207"/>
      <c r="AG946" s="207"/>
      <c r="AH946" s="207"/>
      <c r="AI946" s="207"/>
      <c r="AJ946" s="207"/>
      <c r="AK946" s="207"/>
      <c r="AL946" s="207"/>
      <c r="AM946" s="207"/>
      <c r="AN946" s="207"/>
      <c r="AO946" s="207"/>
    </row>
    <row r="947" spans="1:41" ht="14.25" hidden="1" customHeight="1">
      <c r="A947" s="207"/>
      <c r="B947" s="207"/>
      <c r="C947" s="207"/>
      <c r="D947" s="207"/>
      <c r="E947" s="207"/>
      <c r="F947" s="207"/>
      <c r="G947" s="207"/>
      <c r="H947" s="207"/>
      <c r="I947" s="207"/>
      <c r="J947" s="207"/>
      <c r="K947" s="207"/>
      <c r="L947" s="207"/>
      <c r="M947" s="207"/>
      <c r="N947" s="207"/>
      <c r="O947" s="207"/>
      <c r="P947" s="207"/>
      <c r="Q947" s="207"/>
      <c r="R947" s="207"/>
      <c r="S947" s="207"/>
      <c r="T947" s="207"/>
      <c r="U947" s="207"/>
      <c r="V947" s="207"/>
      <c r="W947" s="207"/>
      <c r="X947" s="207"/>
      <c r="Y947" s="207"/>
      <c r="Z947" s="207"/>
      <c r="AA947" s="207"/>
      <c r="AB947" s="207"/>
      <c r="AC947" s="207"/>
      <c r="AD947" s="207"/>
      <c r="AE947" s="207"/>
      <c r="AF947" s="207"/>
      <c r="AG947" s="207"/>
      <c r="AH947" s="207"/>
      <c r="AI947" s="207"/>
      <c r="AJ947" s="207"/>
      <c r="AK947" s="207"/>
      <c r="AL947" s="207"/>
      <c r="AM947" s="207"/>
      <c r="AN947" s="207"/>
      <c r="AO947" s="207"/>
    </row>
    <row r="948" spans="1:41" ht="14.25" hidden="1" customHeight="1">
      <c r="A948" s="207"/>
      <c r="B948" s="207"/>
      <c r="C948" s="207"/>
      <c r="D948" s="207"/>
      <c r="E948" s="207"/>
      <c r="F948" s="207"/>
      <c r="G948" s="207"/>
      <c r="H948" s="207"/>
      <c r="I948" s="207"/>
      <c r="J948" s="207"/>
      <c r="K948" s="207"/>
      <c r="L948" s="207"/>
      <c r="M948" s="207"/>
      <c r="N948" s="207"/>
      <c r="O948" s="207"/>
      <c r="P948" s="207"/>
      <c r="Q948" s="207"/>
      <c r="R948" s="207"/>
      <c r="S948" s="207"/>
      <c r="T948" s="207"/>
      <c r="U948" s="207"/>
      <c r="V948" s="207"/>
      <c r="W948" s="207"/>
      <c r="X948" s="207"/>
      <c r="Y948" s="207"/>
      <c r="Z948" s="207"/>
      <c r="AA948" s="207"/>
      <c r="AB948" s="207"/>
      <c r="AC948" s="207"/>
      <c r="AD948" s="207"/>
      <c r="AE948" s="207"/>
      <c r="AF948" s="207"/>
      <c r="AG948" s="207"/>
      <c r="AH948" s="207"/>
      <c r="AI948" s="207"/>
      <c r="AJ948" s="207"/>
      <c r="AK948" s="207"/>
      <c r="AL948" s="207"/>
      <c r="AM948" s="207"/>
      <c r="AN948" s="207"/>
      <c r="AO948" s="207"/>
    </row>
    <row r="949" spans="1:41" ht="14.25" hidden="1" customHeight="1">
      <c r="A949" s="207"/>
      <c r="B949" s="207"/>
      <c r="C949" s="207"/>
      <c r="D949" s="207"/>
      <c r="E949" s="207"/>
      <c r="F949" s="207"/>
      <c r="G949" s="207"/>
      <c r="H949" s="207"/>
      <c r="I949" s="207"/>
      <c r="J949" s="207"/>
      <c r="K949" s="207"/>
      <c r="L949" s="207"/>
      <c r="M949" s="207"/>
      <c r="N949" s="207"/>
      <c r="O949" s="207"/>
      <c r="P949" s="207"/>
      <c r="Q949" s="207"/>
      <c r="R949" s="207"/>
      <c r="S949" s="207"/>
      <c r="T949" s="207"/>
      <c r="U949" s="207"/>
      <c r="V949" s="207"/>
      <c r="W949" s="207"/>
      <c r="X949" s="207"/>
      <c r="Y949" s="207"/>
      <c r="Z949" s="207"/>
      <c r="AA949" s="207"/>
      <c r="AB949" s="207"/>
      <c r="AC949" s="207"/>
      <c r="AD949" s="207"/>
      <c r="AE949" s="207"/>
      <c r="AF949" s="207"/>
      <c r="AG949" s="207"/>
      <c r="AH949" s="207"/>
      <c r="AI949" s="207"/>
      <c r="AJ949" s="207"/>
      <c r="AK949" s="207"/>
      <c r="AL949" s="207"/>
      <c r="AM949" s="207"/>
      <c r="AN949" s="207"/>
      <c r="AO949" s="207"/>
    </row>
    <row r="950" spans="1:41" ht="14.25" hidden="1" customHeight="1">
      <c r="A950" s="207"/>
      <c r="B950" s="207"/>
      <c r="C950" s="207"/>
      <c r="D950" s="207"/>
      <c r="E950" s="207"/>
      <c r="F950" s="207"/>
      <c r="G950" s="207"/>
      <c r="H950" s="207"/>
      <c r="I950" s="207"/>
      <c r="J950" s="207"/>
      <c r="K950" s="207"/>
      <c r="L950" s="207"/>
      <c r="M950" s="207"/>
      <c r="N950" s="207"/>
      <c r="O950" s="207"/>
      <c r="P950" s="207"/>
      <c r="Q950" s="207"/>
      <c r="R950" s="207"/>
      <c r="S950" s="207"/>
      <c r="T950" s="207"/>
      <c r="U950" s="207"/>
      <c r="V950" s="207"/>
      <c r="W950" s="207"/>
      <c r="X950" s="207"/>
      <c r="Y950" s="207"/>
      <c r="Z950" s="207"/>
      <c r="AA950" s="207"/>
      <c r="AB950" s="207"/>
      <c r="AC950" s="207"/>
      <c r="AD950" s="207"/>
      <c r="AE950" s="207"/>
      <c r="AF950" s="207"/>
      <c r="AG950" s="207"/>
      <c r="AH950" s="207"/>
      <c r="AI950" s="207"/>
      <c r="AJ950" s="207"/>
      <c r="AK950" s="207"/>
      <c r="AL950" s="207"/>
      <c r="AM950" s="207"/>
      <c r="AN950" s="207"/>
      <c r="AO950" s="207"/>
    </row>
    <row r="951" spans="1:41" ht="14.25" hidden="1" customHeight="1">
      <c r="A951" s="207"/>
      <c r="B951" s="207"/>
      <c r="C951" s="207"/>
      <c r="D951" s="207"/>
      <c r="E951" s="207"/>
      <c r="F951" s="207"/>
      <c r="G951" s="207"/>
      <c r="H951" s="207"/>
      <c r="I951" s="207"/>
      <c r="J951" s="207"/>
      <c r="K951" s="207"/>
      <c r="L951" s="207"/>
      <c r="M951" s="207"/>
      <c r="N951" s="207"/>
      <c r="O951" s="207"/>
      <c r="P951" s="207"/>
      <c r="Q951" s="207"/>
      <c r="R951" s="207"/>
      <c r="S951" s="207"/>
      <c r="T951" s="207"/>
      <c r="U951" s="207"/>
      <c r="V951" s="207"/>
      <c r="W951" s="207"/>
      <c r="X951" s="207"/>
      <c r="Y951" s="207"/>
      <c r="Z951" s="207"/>
      <c r="AA951" s="207"/>
      <c r="AB951" s="207"/>
      <c r="AC951" s="207"/>
      <c r="AD951" s="207"/>
      <c r="AE951" s="207"/>
      <c r="AF951" s="207"/>
      <c r="AG951" s="207"/>
      <c r="AH951" s="207"/>
      <c r="AI951" s="207"/>
      <c r="AJ951" s="207"/>
      <c r="AK951" s="207"/>
      <c r="AL951" s="207"/>
      <c r="AM951" s="207"/>
      <c r="AN951" s="207"/>
      <c r="AO951" s="207"/>
    </row>
    <row r="952" spans="1:41" ht="14.25" hidden="1" customHeight="1">
      <c r="A952" s="207"/>
      <c r="B952" s="207"/>
      <c r="C952" s="207"/>
      <c r="D952" s="207"/>
      <c r="E952" s="207"/>
      <c r="F952" s="207"/>
      <c r="G952" s="207"/>
      <c r="H952" s="207"/>
      <c r="I952" s="207"/>
      <c r="J952" s="207"/>
      <c r="K952" s="207"/>
      <c r="L952" s="207"/>
      <c r="M952" s="207"/>
      <c r="N952" s="207"/>
      <c r="O952" s="207"/>
      <c r="P952" s="207"/>
      <c r="Q952" s="207"/>
      <c r="R952" s="207"/>
      <c r="S952" s="207"/>
      <c r="T952" s="207"/>
      <c r="U952" s="207"/>
      <c r="V952" s="207"/>
      <c r="W952" s="207"/>
      <c r="X952" s="207"/>
      <c r="Y952" s="207"/>
      <c r="Z952" s="207"/>
      <c r="AA952" s="207"/>
      <c r="AB952" s="207"/>
      <c r="AC952" s="207"/>
      <c r="AD952" s="207"/>
      <c r="AE952" s="207"/>
      <c r="AF952" s="207"/>
      <c r="AG952" s="207"/>
      <c r="AH952" s="207"/>
      <c r="AI952" s="207"/>
      <c r="AJ952" s="207"/>
      <c r="AK952" s="207"/>
      <c r="AL952" s="207"/>
      <c r="AM952" s="207"/>
      <c r="AN952" s="207"/>
      <c r="AO952" s="207"/>
    </row>
    <row r="953" spans="1:41" ht="14.25" hidden="1" customHeight="1">
      <c r="A953" s="207"/>
      <c r="B953" s="207"/>
      <c r="C953" s="207"/>
      <c r="D953" s="207"/>
      <c r="E953" s="207"/>
      <c r="F953" s="207"/>
      <c r="G953" s="207"/>
      <c r="H953" s="207"/>
      <c r="I953" s="207"/>
      <c r="J953" s="207"/>
      <c r="K953" s="207"/>
      <c r="L953" s="207"/>
      <c r="M953" s="207"/>
      <c r="N953" s="207"/>
      <c r="O953" s="207"/>
      <c r="P953" s="207"/>
      <c r="Q953" s="207"/>
      <c r="R953" s="207"/>
      <c r="S953" s="207"/>
      <c r="T953" s="207"/>
      <c r="U953" s="207"/>
      <c r="V953" s="207"/>
      <c r="W953" s="207"/>
      <c r="X953" s="207"/>
      <c r="Y953" s="207"/>
      <c r="Z953" s="207"/>
      <c r="AA953" s="207"/>
      <c r="AB953" s="207"/>
      <c r="AC953" s="207"/>
      <c r="AD953" s="207"/>
      <c r="AE953" s="207"/>
      <c r="AF953" s="207"/>
      <c r="AG953" s="207"/>
      <c r="AH953" s="207"/>
      <c r="AI953" s="207"/>
      <c r="AJ953" s="207"/>
      <c r="AK953" s="207"/>
      <c r="AL953" s="207"/>
      <c r="AM953" s="207"/>
      <c r="AN953" s="207"/>
      <c r="AO953" s="207"/>
    </row>
    <row r="954" spans="1:41" ht="14.25" hidden="1" customHeight="1">
      <c r="A954" s="207"/>
      <c r="B954" s="207"/>
      <c r="C954" s="207"/>
      <c r="D954" s="207"/>
      <c r="E954" s="207"/>
      <c r="F954" s="207"/>
      <c r="G954" s="207"/>
      <c r="H954" s="207"/>
      <c r="I954" s="207"/>
      <c r="J954" s="207"/>
      <c r="K954" s="207"/>
      <c r="L954" s="207"/>
      <c r="M954" s="207"/>
      <c r="N954" s="207"/>
      <c r="O954" s="207"/>
      <c r="P954" s="207"/>
      <c r="Q954" s="207"/>
      <c r="R954" s="207"/>
      <c r="S954" s="207"/>
      <c r="T954" s="207"/>
      <c r="U954" s="207"/>
      <c r="V954" s="207"/>
      <c r="W954" s="207"/>
      <c r="X954" s="207"/>
      <c r="Y954" s="207"/>
      <c r="Z954" s="207"/>
      <c r="AA954" s="207"/>
      <c r="AB954" s="207"/>
      <c r="AC954" s="207"/>
      <c r="AD954" s="207"/>
      <c r="AE954" s="207"/>
      <c r="AF954" s="207"/>
      <c r="AG954" s="207"/>
      <c r="AH954" s="207"/>
      <c r="AI954" s="207"/>
      <c r="AJ954" s="207"/>
      <c r="AK954" s="207"/>
      <c r="AL954" s="207"/>
      <c r="AM954" s="207"/>
      <c r="AN954" s="207"/>
      <c r="AO954" s="207"/>
    </row>
    <row r="955" spans="1:41" ht="14.25" hidden="1" customHeight="1">
      <c r="A955" s="207"/>
      <c r="B955" s="207"/>
      <c r="C955" s="207"/>
      <c r="D955" s="207"/>
      <c r="E955" s="207"/>
      <c r="F955" s="207"/>
      <c r="G955" s="207"/>
      <c r="H955" s="207"/>
      <c r="I955" s="207"/>
      <c r="J955" s="207"/>
      <c r="K955" s="207"/>
      <c r="L955" s="207"/>
      <c r="M955" s="207"/>
      <c r="N955" s="207"/>
      <c r="O955" s="207"/>
      <c r="P955" s="207"/>
      <c r="Q955" s="207"/>
      <c r="R955" s="207"/>
      <c r="S955" s="207"/>
      <c r="T955" s="207"/>
      <c r="U955" s="207"/>
      <c r="V955" s="207"/>
      <c r="W955" s="207"/>
      <c r="X955" s="207"/>
      <c r="Y955" s="207"/>
      <c r="Z955" s="207"/>
      <c r="AA955" s="207"/>
      <c r="AB955" s="207"/>
      <c r="AC955" s="207"/>
      <c r="AD955" s="207"/>
      <c r="AE955" s="207"/>
      <c r="AF955" s="207"/>
      <c r="AG955" s="207"/>
      <c r="AH955" s="207"/>
      <c r="AI955" s="207"/>
      <c r="AJ955" s="207"/>
      <c r="AK955" s="207"/>
      <c r="AL955" s="207"/>
      <c r="AM955" s="207"/>
      <c r="AN955" s="207"/>
      <c r="AO955" s="207"/>
    </row>
    <row r="956" spans="1:41" ht="14.25" hidden="1" customHeight="1">
      <c r="A956" s="207"/>
      <c r="B956" s="207"/>
      <c r="C956" s="207"/>
      <c r="D956" s="207"/>
      <c r="E956" s="207"/>
      <c r="F956" s="207"/>
      <c r="G956" s="207"/>
      <c r="H956" s="207"/>
      <c r="I956" s="207"/>
      <c r="J956" s="207"/>
      <c r="K956" s="207"/>
      <c r="L956" s="207"/>
      <c r="M956" s="207"/>
      <c r="N956" s="207"/>
      <c r="O956" s="207"/>
      <c r="P956" s="207"/>
      <c r="Q956" s="207"/>
      <c r="R956" s="207"/>
      <c r="S956" s="207"/>
      <c r="T956" s="207"/>
      <c r="U956" s="207"/>
      <c r="V956" s="207"/>
      <c r="W956" s="207"/>
      <c r="X956" s="207"/>
      <c r="Y956" s="207"/>
      <c r="Z956" s="207"/>
      <c r="AA956" s="207"/>
      <c r="AB956" s="207"/>
      <c r="AC956" s="207"/>
      <c r="AD956" s="207"/>
      <c r="AE956" s="207"/>
      <c r="AF956" s="207"/>
      <c r="AG956" s="207"/>
      <c r="AH956" s="207"/>
      <c r="AI956" s="207"/>
      <c r="AJ956" s="207"/>
      <c r="AK956" s="207"/>
      <c r="AL956" s="207"/>
      <c r="AM956" s="207"/>
      <c r="AN956" s="207"/>
      <c r="AO956" s="207"/>
    </row>
    <row r="957" spans="1:41" ht="14.25" hidden="1" customHeight="1">
      <c r="A957" s="207"/>
      <c r="B957" s="207"/>
      <c r="C957" s="207"/>
      <c r="D957" s="207"/>
      <c r="E957" s="207"/>
      <c r="F957" s="207"/>
      <c r="G957" s="207"/>
      <c r="H957" s="207"/>
      <c r="I957" s="207"/>
      <c r="J957" s="207"/>
      <c r="K957" s="207"/>
      <c r="L957" s="207"/>
      <c r="M957" s="207"/>
      <c r="N957" s="207"/>
      <c r="O957" s="207"/>
      <c r="P957" s="207"/>
      <c r="Q957" s="207"/>
      <c r="R957" s="207"/>
      <c r="S957" s="207"/>
      <c r="T957" s="207"/>
      <c r="U957" s="207"/>
      <c r="V957" s="207"/>
      <c r="W957" s="207"/>
      <c r="X957" s="207"/>
      <c r="Y957" s="207"/>
      <c r="Z957" s="207"/>
      <c r="AA957" s="207"/>
      <c r="AB957" s="207"/>
      <c r="AC957" s="207"/>
      <c r="AD957" s="207"/>
      <c r="AE957" s="207"/>
      <c r="AF957" s="207"/>
      <c r="AG957" s="207"/>
      <c r="AH957" s="207"/>
      <c r="AI957" s="207"/>
      <c r="AJ957" s="207"/>
      <c r="AK957" s="207"/>
      <c r="AL957" s="207"/>
      <c r="AM957" s="207"/>
      <c r="AN957" s="207"/>
      <c r="AO957" s="207"/>
    </row>
    <row r="958" spans="1:41" ht="14.25" hidden="1" customHeight="1">
      <c r="A958" s="207"/>
      <c r="B958" s="207"/>
      <c r="C958" s="207"/>
      <c r="D958" s="207"/>
      <c r="E958" s="207"/>
      <c r="F958" s="207"/>
      <c r="G958" s="207"/>
      <c r="H958" s="207"/>
      <c r="I958" s="207"/>
      <c r="J958" s="207"/>
      <c r="K958" s="207"/>
      <c r="L958" s="207"/>
      <c r="M958" s="207"/>
      <c r="N958" s="207"/>
      <c r="O958" s="207"/>
      <c r="P958" s="207"/>
      <c r="Q958" s="207"/>
      <c r="R958" s="207"/>
      <c r="S958" s="207"/>
      <c r="T958" s="207"/>
      <c r="U958" s="207"/>
      <c r="V958" s="207"/>
      <c r="W958" s="207"/>
      <c r="X958" s="207"/>
      <c r="Y958" s="207"/>
      <c r="Z958" s="207"/>
      <c r="AA958" s="207"/>
      <c r="AB958" s="207"/>
      <c r="AC958" s="207"/>
      <c r="AD958" s="207"/>
      <c r="AE958" s="207"/>
      <c r="AF958" s="207"/>
      <c r="AG958" s="207"/>
      <c r="AH958" s="207"/>
      <c r="AI958" s="207"/>
      <c r="AJ958" s="207"/>
      <c r="AK958" s="207"/>
      <c r="AL958" s="207"/>
      <c r="AM958" s="207"/>
      <c r="AN958" s="207"/>
      <c r="AO958" s="207"/>
    </row>
    <row r="959" spans="1:41" ht="14.25" hidden="1" customHeight="1">
      <c r="A959" s="207"/>
      <c r="B959" s="207"/>
      <c r="C959" s="207"/>
      <c r="D959" s="207"/>
      <c r="E959" s="207"/>
      <c r="F959" s="207"/>
      <c r="G959" s="207"/>
      <c r="H959" s="207"/>
      <c r="I959" s="207"/>
      <c r="J959" s="207"/>
      <c r="K959" s="207"/>
      <c r="L959" s="207"/>
      <c r="M959" s="207"/>
      <c r="N959" s="207"/>
      <c r="O959" s="207"/>
      <c r="P959" s="207"/>
      <c r="Q959" s="207"/>
      <c r="R959" s="207"/>
      <c r="S959" s="207"/>
      <c r="T959" s="207"/>
      <c r="U959" s="207"/>
      <c r="V959" s="207"/>
      <c r="W959" s="207"/>
      <c r="X959" s="207"/>
      <c r="Y959" s="207"/>
      <c r="Z959" s="207"/>
      <c r="AA959" s="207"/>
      <c r="AB959" s="207"/>
      <c r="AC959" s="207"/>
      <c r="AD959" s="207"/>
      <c r="AE959" s="207"/>
      <c r="AF959" s="207"/>
      <c r="AG959" s="207"/>
      <c r="AH959" s="207"/>
      <c r="AI959" s="207"/>
      <c r="AJ959" s="207"/>
      <c r="AK959" s="207"/>
      <c r="AL959" s="207"/>
      <c r="AM959" s="207"/>
      <c r="AN959" s="207"/>
      <c r="AO959" s="207"/>
    </row>
    <row r="960" spans="1:41" ht="14.25" hidden="1" customHeight="1">
      <c r="A960" s="207"/>
      <c r="B960" s="207"/>
      <c r="C960" s="207"/>
      <c r="D960" s="207"/>
      <c r="E960" s="207"/>
      <c r="F960" s="207"/>
      <c r="G960" s="207"/>
      <c r="H960" s="207"/>
      <c r="I960" s="207"/>
      <c r="J960" s="207"/>
      <c r="K960" s="207"/>
      <c r="L960" s="207"/>
      <c r="M960" s="207"/>
      <c r="N960" s="207"/>
      <c r="O960" s="207"/>
      <c r="P960" s="207"/>
      <c r="Q960" s="207"/>
      <c r="R960" s="207"/>
      <c r="S960" s="207"/>
      <c r="T960" s="207"/>
      <c r="U960" s="207"/>
      <c r="V960" s="207"/>
      <c r="W960" s="207"/>
      <c r="X960" s="207"/>
      <c r="Y960" s="207"/>
      <c r="Z960" s="207"/>
      <c r="AA960" s="207"/>
      <c r="AB960" s="207"/>
      <c r="AC960" s="207"/>
      <c r="AD960" s="207"/>
      <c r="AE960" s="207"/>
      <c r="AF960" s="207"/>
      <c r="AG960" s="207"/>
      <c r="AH960" s="207"/>
      <c r="AI960" s="207"/>
      <c r="AJ960" s="207"/>
      <c r="AK960" s="207"/>
      <c r="AL960" s="207"/>
      <c r="AM960" s="207"/>
      <c r="AN960" s="207"/>
      <c r="AO960" s="207"/>
    </row>
    <row r="961" spans="1:41" ht="14.25" hidden="1" customHeight="1">
      <c r="A961" s="207"/>
      <c r="B961" s="207"/>
      <c r="C961" s="207"/>
      <c r="D961" s="207"/>
      <c r="E961" s="207"/>
      <c r="F961" s="207"/>
      <c r="G961" s="207"/>
      <c r="H961" s="207"/>
      <c r="I961" s="207"/>
      <c r="J961" s="207"/>
      <c r="K961" s="207"/>
      <c r="L961" s="207"/>
      <c r="M961" s="207"/>
      <c r="N961" s="207"/>
      <c r="O961" s="207"/>
      <c r="P961" s="207"/>
      <c r="Q961" s="207"/>
      <c r="R961" s="207"/>
      <c r="S961" s="207"/>
      <c r="T961" s="207"/>
      <c r="U961" s="207"/>
      <c r="V961" s="207"/>
      <c r="W961" s="207"/>
      <c r="X961" s="207"/>
      <c r="Y961" s="207"/>
      <c r="Z961" s="207"/>
      <c r="AA961" s="207"/>
      <c r="AB961" s="207"/>
      <c r="AC961" s="207"/>
      <c r="AD961" s="207"/>
      <c r="AE961" s="207"/>
      <c r="AF961" s="207"/>
      <c r="AG961" s="207"/>
      <c r="AH961" s="207"/>
      <c r="AI961" s="207"/>
      <c r="AJ961" s="207"/>
      <c r="AK961" s="207"/>
      <c r="AL961" s="207"/>
      <c r="AM961" s="207"/>
      <c r="AN961" s="207"/>
      <c r="AO961" s="207"/>
    </row>
    <row r="962" spans="1:41" ht="14.25" hidden="1" customHeight="1">
      <c r="A962" s="207"/>
      <c r="B962" s="207"/>
      <c r="C962" s="207"/>
      <c r="D962" s="207"/>
      <c r="E962" s="207"/>
      <c r="F962" s="207"/>
      <c r="G962" s="207"/>
      <c r="H962" s="207"/>
      <c r="I962" s="207"/>
      <c r="J962" s="207"/>
      <c r="K962" s="207"/>
      <c r="L962" s="207"/>
      <c r="M962" s="207"/>
      <c r="N962" s="207"/>
      <c r="O962" s="207"/>
      <c r="P962" s="207"/>
      <c r="Q962" s="207"/>
      <c r="R962" s="207"/>
      <c r="S962" s="207"/>
      <c r="T962" s="207"/>
      <c r="U962" s="207"/>
      <c r="V962" s="207"/>
      <c r="W962" s="207"/>
      <c r="X962" s="207"/>
      <c r="Y962" s="207"/>
      <c r="Z962" s="207"/>
      <c r="AA962" s="207"/>
      <c r="AB962" s="207"/>
      <c r="AC962" s="207"/>
      <c r="AD962" s="207"/>
      <c r="AE962" s="207"/>
      <c r="AF962" s="207"/>
      <c r="AG962" s="207"/>
      <c r="AH962" s="207"/>
      <c r="AI962" s="207"/>
      <c r="AJ962" s="207"/>
      <c r="AK962" s="207"/>
      <c r="AL962" s="207"/>
      <c r="AM962" s="207"/>
      <c r="AN962" s="207"/>
      <c r="AO962" s="207"/>
    </row>
    <row r="963" spans="1:41" ht="14.25" hidden="1" customHeight="1">
      <c r="A963" s="207"/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7"/>
      <c r="O963" s="207"/>
      <c r="P963" s="207"/>
      <c r="Q963" s="207"/>
      <c r="R963" s="207"/>
      <c r="S963" s="207"/>
      <c r="T963" s="207"/>
      <c r="U963" s="207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</row>
    <row r="964" spans="1:41" ht="14.25" hidden="1" customHeight="1">
      <c r="A964" s="207"/>
      <c r="B964" s="207"/>
      <c r="C964" s="207"/>
      <c r="D964" s="207"/>
      <c r="E964" s="207"/>
      <c r="F964" s="207"/>
      <c r="G964" s="207"/>
      <c r="H964" s="207"/>
      <c r="I964" s="207"/>
      <c r="J964" s="207"/>
      <c r="K964" s="207"/>
      <c r="L964" s="207"/>
      <c r="M964" s="207"/>
      <c r="N964" s="207"/>
      <c r="O964" s="207"/>
      <c r="P964" s="207"/>
      <c r="Q964" s="207"/>
      <c r="R964" s="207"/>
      <c r="S964" s="207"/>
      <c r="T964" s="207"/>
      <c r="U964" s="207"/>
      <c r="V964" s="207"/>
      <c r="W964" s="207"/>
      <c r="X964" s="207"/>
      <c r="Y964" s="207"/>
      <c r="Z964" s="207"/>
      <c r="AA964" s="207"/>
      <c r="AB964" s="207"/>
      <c r="AC964" s="207"/>
      <c r="AD964" s="207"/>
      <c r="AE964" s="207"/>
      <c r="AF964" s="207"/>
      <c r="AG964" s="207"/>
      <c r="AH964" s="207"/>
      <c r="AI964" s="207"/>
      <c r="AJ964" s="207"/>
      <c r="AK964" s="207"/>
      <c r="AL964" s="207"/>
      <c r="AM964" s="207"/>
      <c r="AN964" s="207"/>
      <c r="AO964" s="207"/>
    </row>
    <row r="965" spans="1:41" ht="14.25" hidden="1" customHeight="1">
      <c r="A965" s="207"/>
      <c r="B965" s="207"/>
      <c r="C965" s="207"/>
      <c r="D965" s="207"/>
      <c r="E965" s="207"/>
      <c r="F965" s="207"/>
      <c r="G965" s="207"/>
      <c r="H965" s="207"/>
      <c r="I965" s="207"/>
      <c r="J965" s="207"/>
      <c r="K965" s="207"/>
      <c r="L965" s="207"/>
      <c r="M965" s="207"/>
      <c r="N965" s="207"/>
      <c r="O965" s="207"/>
      <c r="P965" s="207"/>
      <c r="Q965" s="207"/>
      <c r="R965" s="207"/>
      <c r="S965" s="207"/>
      <c r="T965" s="207"/>
      <c r="U965" s="207"/>
      <c r="V965" s="207"/>
      <c r="W965" s="207"/>
      <c r="X965" s="207"/>
      <c r="Y965" s="207"/>
      <c r="Z965" s="207"/>
      <c r="AA965" s="207"/>
      <c r="AB965" s="207"/>
      <c r="AC965" s="207"/>
      <c r="AD965" s="207"/>
      <c r="AE965" s="207"/>
      <c r="AF965" s="207"/>
      <c r="AG965" s="207"/>
      <c r="AH965" s="207"/>
      <c r="AI965" s="207"/>
      <c r="AJ965" s="207"/>
      <c r="AK965" s="207"/>
      <c r="AL965" s="207"/>
      <c r="AM965" s="207"/>
      <c r="AN965" s="207"/>
      <c r="AO965" s="207"/>
    </row>
    <row r="966" spans="1:41" ht="14.25" hidden="1" customHeight="1">
      <c r="A966" s="207"/>
      <c r="B966" s="207"/>
      <c r="C966" s="207"/>
      <c r="D966" s="207"/>
      <c r="E966" s="207"/>
      <c r="F966" s="207"/>
      <c r="G966" s="207"/>
      <c r="H966" s="207"/>
      <c r="I966" s="207"/>
      <c r="J966" s="207"/>
      <c r="K966" s="207"/>
      <c r="L966" s="207"/>
      <c r="M966" s="207"/>
      <c r="N966" s="207"/>
      <c r="O966" s="207"/>
      <c r="P966" s="207"/>
      <c r="Q966" s="207"/>
      <c r="R966" s="207"/>
      <c r="S966" s="207"/>
      <c r="T966" s="207"/>
      <c r="U966" s="207"/>
      <c r="V966" s="207"/>
      <c r="W966" s="207"/>
      <c r="X966" s="207"/>
      <c r="Y966" s="207"/>
      <c r="Z966" s="207"/>
      <c r="AA966" s="207"/>
      <c r="AB966" s="207"/>
      <c r="AC966" s="207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</row>
    <row r="967" spans="1:41" ht="14.25" hidden="1" customHeight="1">
      <c r="A967" s="207"/>
      <c r="B967" s="207"/>
      <c r="C967" s="207"/>
      <c r="D967" s="207"/>
      <c r="E967" s="207"/>
      <c r="F967" s="207"/>
      <c r="G967" s="207"/>
      <c r="H967" s="207"/>
      <c r="I967" s="207"/>
      <c r="J967" s="207"/>
      <c r="K967" s="207"/>
      <c r="L967" s="207"/>
      <c r="M967" s="207"/>
      <c r="N967" s="207"/>
      <c r="O967" s="207"/>
      <c r="P967" s="207"/>
      <c r="Q967" s="207"/>
      <c r="R967" s="207"/>
      <c r="S967" s="207"/>
      <c r="T967" s="207"/>
      <c r="U967" s="207"/>
      <c r="V967" s="207"/>
      <c r="W967" s="207"/>
      <c r="X967" s="207"/>
      <c r="Y967" s="207"/>
      <c r="Z967" s="207"/>
      <c r="AA967" s="207"/>
      <c r="AB967" s="207"/>
      <c r="AC967" s="207"/>
      <c r="AD967" s="207"/>
      <c r="AE967" s="207"/>
      <c r="AF967" s="207"/>
      <c r="AG967" s="207"/>
      <c r="AH967" s="207"/>
      <c r="AI967" s="207"/>
      <c r="AJ967" s="207"/>
      <c r="AK967" s="207"/>
      <c r="AL967" s="207"/>
      <c r="AM967" s="207"/>
      <c r="AN967" s="207"/>
      <c r="AO967" s="207"/>
    </row>
    <row r="968" spans="1:41" ht="14.25" hidden="1" customHeight="1">
      <c r="A968" s="207"/>
      <c r="B968" s="207"/>
      <c r="C968" s="207"/>
      <c r="D968" s="207"/>
      <c r="E968" s="207"/>
      <c r="F968" s="207"/>
      <c r="G968" s="207"/>
      <c r="H968" s="207"/>
      <c r="I968" s="207"/>
      <c r="J968" s="207"/>
      <c r="K968" s="207"/>
      <c r="L968" s="207"/>
      <c r="M968" s="207"/>
      <c r="N968" s="207"/>
      <c r="O968" s="207"/>
      <c r="P968" s="207"/>
      <c r="Q968" s="207"/>
      <c r="R968" s="207"/>
      <c r="S968" s="207"/>
      <c r="T968" s="207"/>
      <c r="U968" s="207"/>
      <c r="V968" s="207"/>
      <c r="W968" s="207"/>
      <c r="X968" s="207"/>
      <c r="Y968" s="207"/>
      <c r="Z968" s="207"/>
      <c r="AA968" s="207"/>
      <c r="AB968" s="207"/>
      <c r="AC968" s="207"/>
      <c r="AD968" s="207"/>
      <c r="AE968" s="207"/>
      <c r="AF968" s="207"/>
      <c r="AG968" s="207"/>
      <c r="AH968" s="207"/>
      <c r="AI968" s="207"/>
      <c r="AJ968" s="207"/>
      <c r="AK968" s="207"/>
      <c r="AL968" s="207"/>
      <c r="AM968" s="207"/>
      <c r="AN968" s="207"/>
      <c r="AO968" s="207"/>
    </row>
    <row r="969" spans="1:41" ht="14.25" hidden="1" customHeight="1">
      <c r="A969" s="207"/>
      <c r="B969" s="207"/>
      <c r="C969" s="207"/>
      <c r="D969" s="207"/>
      <c r="E969" s="207"/>
      <c r="F969" s="207"/>
      <c r="G969" s="207"/>
      <c r="H969" s="207"/>
      <c r="I969" s="207"/>
      <c r="J969" s="207"/>
      <c r="K969" s="207"/>
      <c r="L969" s="207"/>
      <c r="M969" s="207"/>
      <c r="N969" s="207"/>
      <c r="O969" s="207"/>
      <c r="P969" s="207"/>
      <c r="Q969" s="207"/>
      <c r="R969" s="207"/>
      <c r="S969" s="207"/>
      <c r="T969" s="207"/>
      <c r="U969" s="207"/>
      <c r="V969" s="207"/>
      <c r="W969" s="207"/>
      <c r="X969" s="207"/>
      <c r="Y969" s="207"/>
      <c r="Z969" s="207"/>
      <c r="AA969" s="207"/>
      <c r="AB969" s="207"/>
      <c r="AC969" s="207"/>
      <c r="AD969" s="207"/>
      <c r="AE969" s="207"/>
      <c r="AF969" s="207"/>
      <c r="AG969" s="207"/>
      <c r="AH969" s="207"/>
      <c r="AI969" s="207"/>
      <c r="AJ969" s="207"/>
      <c r="AK969" s="207"/>
      <c r="AL969" s="207"/>
      <c r="AM969" s="207"/>
      <c r="AN969" s="207"/>
      <c r="AO969" s="207"/>
    </row>
    <row r="970" spans="1:41" ht="14.25" hidden="1" customHeight="1">
      <c r="A970" s="207"/>
      <c r="B970" s="207"/>
      <c r="C970" s="207"/>
      <c r="D970" s="207"/>
      <c r="E970" s="207"/>
      <c r="F970" s="207"/>
      <c r="G970" s="207"/>
      <c r="H970" s="207"/>
      <c r="I970" s="207"/>
      <c r="J970" s="207"/>
      <c r="K970" s="207"/>
      <c r="L970" s="207"/>
      <c r="M970" s="207"/>
      <c r="N970" s="207"/>
      <c r="O970" s="207"/>
      <c r="P970" s="207"/>
      <c r="Q970" s="207"/>
      <c r="R970" s="207"/>
      <c r="S970" s="207"/>
      <c r="T970" s="207"/>
      <c r="U970" s="207"/>
      <c r="V970" s="207"/>
      <c r="W970" s="207"/>
      <c r="X970" s="207"/>
      <c r="Y970" s="207"/>
      <c r="Z970" s="207"/>
      <c r="AA970" s="207"/>
      <c r="AB970" s="207"/>
      <c r="AC970" s="207"/>
      <c r="AD970" s="207"/>
      <c r="AE970" s="207"/>
      <c r="AF970" s="207"/>
      <c r="AG970" s="207"/>
      <c r="AH970" s="207"/>
      <c r="AI970" s="207"/>
      <c r="AJ970" s="207"/>
      <c r="AK970" s="207"/>
      <c r="AL970" s="207"/>
      <c r="AM970" s="207"/>
      <c r="AN970" s="207"/>
      <c r="AO970" s="207"/>
    </row>
    <row r="971" spans="1:41" ht="14.25" hidden="1" customHeight="1">
      <c r="A971" s="207"/>
      <c r="B971" s="207"/>
      <c r="C971" s="207"/>
      <c r="D971" s="207"/>
      <c r="E971" s="207"/>
      <c r="F971" s="207"/>
      <c r="G971" s="207"/>
      <c r="H971" s="207"/>
      <c r="I971" s="207"/>
      <c r="J971" s="207"/>
      <c r="K971" s="207"/>
      <c r="L971" s="207"/>
      <c r="M971" s="207"/>
      <c r="N971" s="207"/>
      <c r="O971" s="207"/>
      <c r="P971" s="207"/>
      <c r="Q971" s="207"/>
      <c r="R971" s="207"/>
      <c r="S971" s="207"/>
      <c r="T971" s="207"/>
      <c r="U971" s="207"/>
      <c r="V971" s="207"/>
      <c r="W971" s="207"/>
      <c r="X971" s="207"/>
      <c r="Y971" s="207"/>
      <c r="Z971" s="207"/>
      <c r="AA971" s="207"/>
      <c r="AB971" s="207"/>
      <c r="AC971" s="207"/>
      <c r="AD971" s="207"/>
      <c r="AE971" s="207"/>
      <c r="AF971" s="207"/>
      <c r="AG971" s="207"/>
      <c r="AH971" s="207"/>
      <c r="AI971" s="207"/>
      <c r="AJ971" s="207"/>
      <c r="AK971" s="207"/>
      <c r="AL971" s="207"/>
      <c r="AM971" s="207"/>
      <c r="AN971" s="207"/>
      <c r="AO971" s="207"/>
    </row>
    <row r="972" spans="1:41" ht="14.25" hidden="1" customHeight="1">
      <c r="A972" s="207"/>
      <c r="B972" s="207"/>
      <c r="C972" s="207"/>
      <c r="D972" s="207"/>
      <c r="E972" s="207"/>
      <c r="F972" s="207"/>
      <c r="G972" s="207"/>
      <c r="H972" s="207"/>
      <c r="I972" s="207"/>
      <c r="J972" s="207"/>
      <c r="K972" s="207"/>
      <c r="L972" s="207"/>
      <c r="M972" s="207"/>
      <c r="N972" s="207"/>
      <c r="O972" s="207"/>
      <c r="P972" s="207"/>
      <c r="Q972" s="207"/>
      <c r="R972" s="207"/>
      <c r="S972" s="207"/>
      <c r="T972" s="207"/>
      <c r="U972" s="207"/>
      <c r="V972" s="207"/>
      <c r="W972" s="207"/>
      <c r="X972" s="207"/>
      <c r="Y972" s="207"/>
      <c r="Z972" s="207"/>
      <c r="AA972" s="207"/>
      <c r="AB972" s="207"/>
      <c r="AC972" s="207"/>
      <c r="AD972" s="207"/>
      <c r="AE972" s="207"/>
      <c r="AF972" s="207"/>
      <c r="AG972" s="207"/>
      <c r="AH972" s="207"/>
      <c r="AI972" s="207"/>
      <c r="AJ972" s="207"/>
      <c r="AK972" s="207"/>
      <c r="AL972" s="207"/>
      <c r="AM972" s="207"/>
      <c r="AN972" s="207"/>
      <c r="AO972" s="207"/>
    </row>
    <row r="973" spans="1:41" ht="14.25" hidden="1" customHeight="1">
      <c r="A973" s="207"/>
      <c r="B973" s="207"/>
      <c r="C973" s="207"/>
      <c r="D973" s="207"/>
      <c r="E973" s="207"/>
      <c r="F973" s="207"/>
      <c r="G973" s="207"/>
      <c r="H973" s="207"/>
      <c r="I973" s="207"/>
      <c r="J973" s="207"/>
      <c r="K973" s="207"/>
      <c r="L973" s="207"/>
      <c r="M973" s="207"/>
      <c r="N973" s="207"/>
      <c r="O973" s="207"/>
      <c r="P973" s="207"/>
      <c r="Q973" s="207"/>
      <c r="R973" s="207"/>
      <c r="S973" s="207"/>
      <c r="T973" s="207"/>
      <c r="U973" s="207"/>
      <c r="V973" s="207"/>
      <c r="W973" s="207"/>
      <c r="X973" s="207"/>
      <c r="Y973" s="207"/>
      <c r="Z973" s="207"/>
      <c r="AA973" s="207"/>
      <c r="AB973" s="207"/>
      <c r="AC973" s="207"/>
      <c r="AD973" s="207"/>
      <c r="AE973" s="207"/>
      <c r="AF973" s="207"/>
      <c r="AG973" s="207"/>
      <c r="AH973" s="207"/>
      <c r="AI973" s="207"/>
      <c r="AJ973" s="207"/>
      <c r="AK973" s="207"/>
      <c r="AL973" s="207"/>
      <c r="AM973" s="207"/>
      <c r="AN973" s="207"/>
      <c r="AO973" s="207"/>
    </row>
    <row r="974" spans="1:41" ht="14.25" hidden="1" customHeight="1">
      <c r="A974" s="207"/>
      <c r="B974" s="207"/>
      <c r="C974" s="207"/>
      <c r="D974" s="207"/>
      <c r="E974" s="207"/>
      <c r="F974" s="207"/>
      <c r="G974" s="207"/>
      <c r="H974" s="207"/>
      <c r="I974" s="207"/>
      <c r="J974" s="207"/>
      <c r="K974" s="207"/>
      <c r="L974" s="207"/>
      <c r="M974" s="207"/>
      <c r="N974" s="207"/>
      <c r="O974" s="207"/>
      <c r="P974" s="207"/>
      <c r="Q974" s="207"/>
      <c r="R974" s="207"/>
      <c r="S974" s="207"/>
      <c r="T974" s="207"/>
      <c r="U974" s="207"/>
      <c r="V974" s="207"/>
      <c r="W974" s="207"/>
      <c r="X974" s="207"/>
      <c r="Y974" s="207"/>
      <c r="Z974" s="207"/>
      <c r="AA974" s="207"/>
      <c r="AB974" s="207"/>
      <c r="AC974" s="207"/>
      <c r="AD974" s="207"/>
      <c r="AE974" s="207"/>
      <c r="AF974" s="207"/>
      <c r="AG974" s="207"/>
      <c r="AH974" s="207"/>
      <c r="AI974" s="207"/>
      <c r="AJ974" s="207"/>
      <c r="AK974" s="207"/>
      <c r="AL974" s="207"/>
      <c r="AM974" s="207"/>
      <c r="AN974" s="207"/>
      <c r="AO974" s="207"/>
    </row>
    <row r="975" spans="1:41" ht="14.25" hidden="1" customHeight="1">
      <c r="A975" s="207"/>
      <c r="B975" s="207"/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7"/>
      <c r="P975" s="207"/>
      <c r="Q975" s="207"/>
      <c r="R975" s="207"/>
      <c r="S975" s="207"/>
      <c r="T975" s="207"/>
      <c r="U975" s="207"/>
      <c r="V975" s="207"/>
      <c r="W975" s="207"/>
      <c r="X975" s="207"/>
      <c r="Y975" s="207"/>
      <c r="Z975" s="207"/>
      <c r="AA975" s="207"/>
      <c r="AB975" s="207"/>
      <c r="AC975" s="207"/>
      <c r="AD975" s="207"/>
      <c r="AE975" s="207"/>
      <c r="AF975" s="207"/>
      <c r="AG975" s="207"/>
      <c r="AH975" s="207"/>
      <c r="AI975" s="207"/>
      <c r="AJ975" s="207"/>
      <c r="AK975" s="207"/>
      <c r="AL975" s="207"/>
      <c r="AM975" s="207"/>
      <c r="AN975" s="207"/>
      <c r="AO975" s="207"/>
    </row>
    <row r="976" spans="1:41" ht="14.25" hidden="1" customHeight="1">
      <c r="A976" s="207"/>
      <c r="B976" s="207"/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7"/>
      <c r="P976" s="207"/>
      <c r="Q976" s="207"/>
      <c r="R976" s="207"/>
      <c r="S976" s="207"/>
      <c r="T976" s="207"/>
      <c r="U976" s="207"/>
      <c r="V976" s="207"/>
      <c r="W976" s="207"/>
      <c r="X976" s="207"/>
      <c r="Y976" s="207"/>
      <c r="Z976" s="207"/>
      <c r="AA976" s="207"/>
      <c r="AB976" s="207"/>
      <c r="AC976" s="207"/>
      <c r="AD976" s="207"/>
      <c r="AE976" s="207"/>
      <c r="AF976" s="207"/>
      <c r="AG976" s="207"/>
      <c r="AH976" s="207"/>
      <c r="AI976" s="207"/>
      <c r="AJ976" s="207"/>
      <c r="AK976" s="207"/>
      <c r="AL976" s="207"/>
      <c r="AM976" s="207"/>
      <c r="AN976" s="207"/>
      <c r="AO976" s="207"/>
    </row>
    <row r="977" spans="1:41" ht="14.25" hidden="1" customHeight="1">
      <c r="A977" s="207"/>
      <c r="B977" s="207"/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7"/>
      <c r="P977" s="207"/>
      <c r="Q977" s="207"/>
      <c r="R977" s="207"/>
      <c r="S977" s="207"/>
      <c r="T977" s="207"/>
      <c r="U977" s="207"/>
      <c r="V977" s="207"/>
      <c r="W977" s="207"/>
      <c r="X977" s="207"/>
      <c r="Y977" s="207"/>
      <c r="Z977" s="207"/>
      <c r="AA977" s="207"/>
      <c r="AB977" s="207"/>
      <c r="AC977" s="207"/>
      <c r="AD977" s="207"/>
      <c r="AE977" s="207"/>
      <c r="AF977" s="207"/>
      <c r="AG977" s="207"/>
      <c r="AH977" s="207"/>
      <c r="AI977" s="207"/>
      <c r="AJ977" s="207"/>
      <c r="AK977" s="207"/>
      <c r="AL977" s="207"/>
      <c r="AM977" s="207"/>
      <c r="AN977" s="207"/>
      <c r="AO977" s="207"/>
    </row>
    <row r="978" spans="1:41" ht="14.25" hidden="1" customHeight="1">
      <c r="A978" s="207"/>
      <c r="B978" s="207"/>
      <c r="C978" s="207"/>
      <c r="D978" s="207"/>
      <c r="E978" s="207"/>
      <c r="F978" s="207"/>
      <c r="G978" s="207"/>
      <c r="H978" s="207"/>
      <c r="I978" s="207"/>
      <c r="J978" s="207"/>
      <c r="K978" s="207"/>
      <c r="L978" s="207"/>
      <c r="M978" s="207"/>
      <c r="N978" s="207"/>
      <c r="O978" s="207"/>
      <c r="P978" s="207"/>
      <c r="Q978" s="207"/>
      <c r="R978" s="207"/>
      <c r="S978" s="207"/>
      <c r="T978" s="207"/>
      <c r="U978" s="207"/>
      <c r="V978" s="207"/>
      <c r="W978" s="207"/>
      <c r="X978" s="207"/>
      <c r="Y978" s="207"/>
      <c r="Z978" s="207"/>
      <c r="AA978" s="207"/>
      <c r="AB978" s="207"/>
      <c r="AC978" s="207"/>
      <c r="AD978" s="207"/>
      <c r="AE978" s="207"/>
      <c r="AF978" s="207"/>
      <c r="AG978" s="207"/>
      <c r="AH978" s="207"/>
      <c r="AI978" s="207"/>
      <c r="AJ978" s="207"/>
      <c r="AK978" s="207"/>
      <c r="AL978" s="207"/>
      <c r="AM978" s="207"/>
      <c r="AN978" s="207"/>
      <c r="AO978" s="207"/>
    </row>
    <row r="979" spans="1:41" ht="14.25" hidden="1" customHeight="1">
      <c r="A979" s="207"/>
      <c r="B979" s="207"/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7"/>
      <c r="P979" s="207"/>
      <c r="Q979" s="207"/>
      <c r="R979" s="207"/>
      <c r="S979" s="207"/>
      <c r="T979" s="207"/>
      <c r="U979" s="207"/>
      <c r="V979" s="207"/>
      <c r="W979" s="207"/>
      <c r="X979" s="207"/>
      <c r="Y979" s="207"/>
      <c r="Z979" s="207"/>
      <c r="AA979" s="207"/>
      <c r="AB979" s="207"/>
      <c r="AC979" s="207"/>
      <c r="AD979" s="207"/>
      <c r="AE979" s="207"/>
      <c r="AF979" s="207"/>
      <c r="AG979" s="207"/>
      <c r="AH979" s="207"/>
      <c r="AI979" s="207"/>
      <c r="AJ979" s="207"/>
      <c r="AK979" s="207"/>
      <c r="AL979" s="207"/>
      <c r="AM979" s="207"/>
      <c r="AN979" s="207"/>
      <c r="AO979" s="207"/>
    </row>
    <row r="980" spans="1:41" ht="14.25" hidden="1" customHeight="1">
      <c r="A980" s="207"/>
      <c r="B980" s="207"/>
      <c r="C980" s="207"/>
      <c r="D980" s="207"/>
      <c r="E980" s="207"/>
      <c r="F980" s="207"/>
      <c r="G980" s="207"/>
      <c r="H980" s="207"/>
      <c r="I980" s="207"/>
      <c r="J980" s="207"/>
      <c r="K980" s="207"/>
      <c r="L980" s="207"/>
      <c r="M980" s="207"/>
      <c r="N980" s="207"/>
      <c r="O980" s="207"/>
      <c r="P980" s="207"/>
      <c r="Q980" s="207"/>
      <c r="R980" s="207"/>
      <c r="S980" s="207"/>
      <c r="T980" s="207"/>
      <c r="U980" s="207"/>
      <c r="V980" s="207"/>
      <c r="W980" s="207"/>
      <c r="X980" s="207"/>
      <c r="Y980" s="207"/>
      <c r="Z980" s="207"/>
      <c r="AA980" s="207"/>
      <c r="AB980" s="207"/>
      <c r="AC980" s="207"/>
      <c r="AD980" s="207"/>
      <c r="AE980" s="207"/>
      <c r="AF980" s="207"/>
      <c r="AG980" s="207"/>
      <c r="AH980" s="207"/>
      <c r="AI980" s="207"/>
      <c r="AJ980" s="207"/>
      <c r="AK980" s="207"/>
      <c r="AL980" s="207"/>
      <c r="AM980" s="207"/>
      <c r="AN980" s="207"/>
      <c r="AO980" s="207"/>
    </row>
    <row r="981" spans="1:41" ht="14.25" hidden="1" customHeight="1">
      <c r="A981" s="207"/>
      <c r="B981" s="207"/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7"/>
      <c r="P981" s="207"/>
      <c r="Q981" s="207"/>
      <c r="R981" s="207"/>
      <c r="S981" s="207"/>
      <c r="T981" s="207"/>
      <c r="U981" s="207"/>
      <c r="V981" s="207"/>
      <c r="W981" s="207"/>
      <c r="X981" s="207"/>
      <c r="Y981" s="207"/>
      <c r="Z981" s="207"/>
      <c r="AA981" s="207"/>
      <c r="AB981" s="207"/>
      <c r="AC981" s="207"/>
      <c r="AD981" s="207"/>
      <c r="AE981" s="207"/>
      <c r="AF981" s="207"/>
      <c r="AG981" s="207"/>
      <c r="AH981" s="207"/>
      <c r="AI981" s="207"/>
      <c r="AJ981" s="207"/>
      <c r="AK981" s="207"/>
      <c r="AL981" s="207"/>
      <c r="AM981" s="207"/>
      <c r="AN981" s="207"/>
      <c r="AO981" s="207"/>
    </row>
    <row r="982" spans="1:41" ht="14.25" hidden="1" customHeight="1">
      <c r="A982" s="207"/>
      <c r="B982" s="207"/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7"/>
      <c r="P982" s="207"/>
      <c r="Q982" s="207"/>
      <c r="R982" s="207"/>
      <c r="S982" s="207"/>
      <c r="T982" s="207"/>
      <c r="U982" s="207"/>
      <c r="V982" s="207"/>
      <c r="W982" s="207"/>
      <c r="X982" s="207"/>
      <c r="Y982" s="207"/>
      <c r="Z982" s="207"/>
      <c r="AA982" s="207"/>
      <c r="AB982" s="207"/>
      <c r="AC982" s="207"/>
      <c r="AD982" s="207"/>
      <c r="AE982" s="207"/>
      <c r="AF982" s="207"/>
      <c r="AG982" s="207"/>
      <c r="AH982" s="207"/>
      <c r="AI982" s="207"/>
      <c r="AJ982" s="207"/>
      <c r="AK982" s="207"/>
      <c r="AL982" s="207"/>
      <c r="AM982" s="207"/>
      <c r="AN982" s="207"/>
      <c r="AO982" s="207"/>
    </row>
    <row r="983" spans="1:41" ht="14.25" hidden="1" customHeight="1">
      <c r="A983" s="207"/>
      <c r="B983" s="207"/>
      <c r="C983" s="207"/>
      <c r="D983" s="207"/>
      <c r="E983" s="207"/>
      <c r="F983" s="207"/>
      <c r="G983" s="207"/>
      <c r="H983" s="207"/>
      <c r="I983" s="207"/>
      <c r="J983" s="207"/>
      <c r="K983" s="207"/>
      <c r="L983" s="207"/>
      <c r="M983" s="207"/>
      <c r="N983" s="207"/>
      <c r="O983" s="207"/>
      <c r="P983" s="207"/>
      <c r="Q983" s="207"/>
      <c r="R983" s="207"/>
      <c r="S983" s="207"/>
      <c r="T983" s="207"/>
      <c r="U983" s="207"/>
      <c r="V983" s="207"/>
      <c r="W983" s="207"/>
      <c r="X983" s="207"/>
      <c r="Y983" s="207"/>
      <c r="Z983" s="207"/>
      <c r="AA983" s="207"/>
      <c r="AB983" s="207"/>
      <c r="AC983" s="207"/>
      <c r="AD983" s="207"/>
      <c r="AE983" s="207"/>
      <c r="AF983" s="207"/>
      <c r="AG983" s="207"/>
      <c r="AH983" s="207"/>
      <c r="AI983" s="207"/>
      <c r="AJ983" s="207"/>
      <c r="AK983" s="207"/>
      <c r="AL983" s="207"/>
      <c r="AM983" s="207"/>
      <c r="AN983" s="207"/>
      <c r="AO983" s="207"/>
    </row>
    <row r="984" spans="1:41" ht="14.25" hidden="1" customHeight="1">
      <c r="A984" s="207"/>
      <c r="B984" s="207"/>
      <c r="C984" s="207"/>
      <c r="D984" s="207"/>
      <c r="E984" s="207"/>
      <c r="F984" s="207"/>
      <c r="G984" s="207"/>
      <c r="H984" s="207"/>
      <c r="I984" s="207"/>
      <c r="J984" s="207"/>
      <c r="K984" s="207"/>
      <c r="L984" s="207"/>
      <c r="M984" s="207"/>
      <c r="N984" s="207"/>
      <c r="O984" s="207"/>
      <c r="P984" s="207"/>
      <c r="Q984" s="207"/>
      <c r="R984" s="207"/>
      <c r="S984" s="207"/>
      <c r="T984" s="207"/>
      <c r="U984" s="207"/>
      <c r="V984" s="207"/>
      <c r="W984" s="207"/>
      <c r="X984" s="207"/>
      <c r="Y984" s="207"/>
      <c r="Z984" s="207"/>
      <c r="AA984" s="207"/>
      <c r="AB984" s="207"/>
      <c r="AC984" s="207"/>
      <c r="AD984" s="207"/>
      <c r="AE984" s="207"/>
      <c r="AF984" s="207"/>
      <c r="AG984" s="207"/>
      <c r="AH984" s="207"/>
      <c r="AI984" s="207"/>
      <c r="AJ984" s="207"/>
      <c r="AK984" s="207"/>
      <c r="AL984" s="207"/>
      <c r="AM984" s="207"/>
      <c r="AN984" s="207"/>
      <c r="AO984" s="207"/>
    </row>
    <row r="985" spans="1:41" ht="14.25" hidden="1" customHeight="1">
      <c r="A985" s="207"/>
      <c r="B985" s="207"/>
      <c r="C985" s="207"/>
      <c r="D985" s="207"/>
      <c r="E985" s="207"/>
      <c r="F985" s="207"/>
      <c r="G985" s="207"/>
      <c r="H985" s="207"/>
      <c r="I985" s="207"/>
      <c r="J985" s="207"/>
      <c r="K985" s="207"/>
      <c r="L985" s="207"/>
      <c r="M985" s="207"/>
      <c r="N985" s="207"/>
      <c r="O985" s="207"/>
      <c r="P985" s="207"/>
      <c r="Q985" s="207"/>
      <c r="R985" s="207"/>
      <c r="S985" s="207"/>
      <c r="T985" s="207"/>
      <c r="U985" s="207"/>
      <c r="V985" s="207"/>
      <c r="W985" s="207"/>
      <c r="X985" s="207"/>
      <c r="Y985" s="207"/>
      <c r="Z985" s="207"/>
      <c r="AA985" s="207"/>
      <c r="AB985" s="207"/>
      <c r="AC985" s="207"/>
      <c r="AD985" s="207"/>
      <c r="AE985" s="207"/>
      <c r="AF985" s="207"/>
      <c r="AG985" s="207"/>
      <c r="AH985" s="207"/>
      <c r="AI985" s="207"/>
      <c r="AJ985" s="207"/>
      <c r="AK985" s="207"/>
      <c r="AL985" s="207"/>
      <c r="AM985" s="207"/>
      <c r="AN985" s="207"/>
      <c r="AO985" s="207"/>
    </row>
    <row r="986" spans="1:41" ht="14.25" hidden="1" customHeight="1">
      <c r="A986" s="207"/>
      <c r="B986" s="207"/>
      <c r="C986" s="207"/>
      <c r="D986" s="207"/>
      <c r="E986" s="207"/>
      <c r="F986" s="207"/>
      <c r="G986" s="207"/>
      <c r="H986" s="207"/>
      <c r="I986" s="207"/>
      <c r="J986" s="207"/>
      <c r="K986" s="207"/>
      <c r="L986" s="207"/>
      <c r="M986" s="207"/>
      <c r="N986" s="207"/>
      <c r="O986" s="207"/>
      <c r="P986" s="207"/>
      <c r="Q986" s="207"/>
      <c r="R986" s="207"/>
      <c r="S986" s="207"/>
      <c r="T986" s="207"/>
      <c r="U986" s="207"/>
      <c r="V986" s="207"/>
      <c r="W986" s="207"/>
      <c r="X986" s="207"/>
      <c r="Y986" s="207"/>
      <c r="Z986" s="207"/>
      <c r="AA986" s="207"/>
      <c r="AB986" s="207"/>
      <c r="AC986" s="207"/>
      <c r="AD986" s="207"/>
      <c r="AE986" s="207"/>
      <c r="AF986" s="207"/>
      <c r="AG986" s="207"/>
      <c r="AH986" s="207"/>
      <c r="AI986" s="207"/>
      <c r="AJ986" s="207"/>
      <c r="AK986" s="207"/>
      <c r="AL986" s="207"/>
      <c r="AM986" s="207"/>
      <c r="AN986" s="207"/>
      <c r="AO986" s="207"/>
    </row>
    <row r="987" spans="1:41" ht="14.25" hidden="1" customHeight="1">
      <c r="A987" s="207"/>
      <c r="B987" s="207"/>
      <c r="C987" s="207"/>
      <c r="D987" s="207"/>
      <c r="E987" s="207"/>
      <c r="F987" s="207"/>
      <c r="G987" s="207"/>
      <c r="H987" s="207"/>
      <c r="I987" s="207"/>
      <c r="J987" s="207"/>
      <c r="K987" s="207"/>
      <c r="L987" s="207"/>
      <c r="M987" s="207"/>
      <c r="N987" s="207"/>
      <c r="O987" s="207"/>
      <c r="P987" s="207"/>
      <c r="Q987" s="207"/>
      <c r="R987" s="207"/>
      <c r="S987" s="207"/>
      <c r="T987" s="207"/>
      <c r="U987" s="207"/>
      <c r="V987" s="207"/>
      <c r="W987" s="207"/>
      <c r="X987" s="207"/>
      <c r="Y987" s="207"/>
      <c r="Z987" s="207"/>
      <c r="AA987" s="207"/>
      <c r="AB987" s="207"/>
      <c r="AC987" s="207"/>
      <c r="AD987" s="207"/>
      <c r="AE987" s="207"/>
      <c r="AF987" s="207"/>
      <c r="AG987" s="207"/>
      <c r="AH987" s="207"/>
      <c r="AI987" s="207"/>
      <c r="AJ987" s="207"/>
      <c r="AK987" s="207"/>
      <c r="AL987" s="207"/>
      <c r="AM987" s="207"/>
      <c r="AN987" s="207"/>
      <c r="AO987" s="207"/>
    </row>
    <row r="988" spans="1:41" ht="14.25" hidden="1" customHeight="1">
      <c r="A988" s="207"/>
      <c r="B988" s="207"/>
      <c r="C988" s="207"/>
      <c r="D988" s="207"/>
      <c r="E988" s="207"/>
      <c r="F988" s="207"/>
      <c r="G988" s="207"/>
      <c r="H988" s="207"/>
      <c r="I988" s="207"/>
      <c r="J988" s="207"/>
      <c r="K988" s="207"/>
      <c r="L988" s="207"/>
      <c r="M988" s="207"/>
      <c r="N988" s="207"/>
      <c r="O988" s="207"/>
      <c r="P988" s="207"/>
      <c r="Q988" s="207"/>
      <c r="R988" s="207"/>
      <c r="S988" s="207"/>
      <c r="T988" s="207"/>
      <c r="U988" s="207"/>
      <c r="V988" s="207"/>
      <c r="W988" s="207"/>
      <c r="X988" s="207"/>
      <c r="Y988" s="207"/>
      <c r="Z988" s="207"/>
      <c r="AA988" s="207"/>
      <c r="AB988" s="207"/>
      <c r="AC988" s="207"/>
      <c r="AD988" s="207"/>
      <c r="AE988" s="207"/>
      <c r="AF988" s="207"/>
      <c r="AG988" s="207"/>
      <c r="AH988" s="207"/>
      <c r="AI988" s="207"/>
      <c r="AJ988" s="207"/>
      <c r="AK988" s="207"/>
      <c r="AL988" s="207"/>
      <c r="AM988" s="207"/>
      <c r="AN988" s="207"/>
      <c r="AO988" s="207"/>
    </row>
    <row r="989" spans="1:41" ht="14.25" hidden="1" customHeight="1">
      <c r="A989" s="207"/>
      <c r="B989" s="207"/>
      <c r="C989" s="207"/>
      <c r="D989" s="207"/>
      <c r="E989" s="207"/>
      <c r="F989" s="207"/>
      <c r="G989" s="207"/>
      <c r="H989" s="207"/>
      <c r="I989" s="207"/>
      <c r="J989" s="207"/>
      <c r="K989" s="207"/>
      <c r="L989" s="207"/>
      <c r="M989" s="207"/>
      <c r="N989" s="207"/>
      <c r="O989" s="207"/>
      <c r="P989" s="207"/>
      <c r="Q989" s="207"/>
      <c r="R989" s="207"/>
      <c r="S989" s="207"/>
      <c r="T989" s="207"/>
      <c r="U989" s="207"/>
      <c r="V989" s="207"/>
      <c r="W989" s="207"/>
      <c r="X989" s="207"/>
      <c r="Y989" s="207"/>
      <c r="Z989" s="207"/>
      <c r="AA989" s="207"/>
      <c r="AB989" s="207"/>
      <c r="AC989" s="207"/>
      <c r="AD989" s="207"/>
      <c r="AE989" s="207"/>
      <c r="AF989" s="207"/>
      <c r="AG989" s="207"/>
      <c r="AH989" s="207"/>
      <c r="AI989" s="207"/>
      <c r="AJ989" s="207"/>
      <c r="AK989" s="207"/>
      <c r="AL989" s="207"/>
      <c r="AM989" s="207"/>
      <c r="AN989" s="207"/>
      <c r="AO989" s="207"/>
    </row>
    <row r="990" spans="1:41" ht="14.25" hidden="1" customHeight="1">
      <c r="A990" s="207"/>
      <c r="B990" s="207"/>
      <c r="C990" s="207"/>
      <c r="D990" s="207"/>
      <c r="E990" s="207"/>
      <c r="F990" s="207"/>
      <c r="G990" s="207"/>
      <c r="H990" s="207"/>
      <c r="I990" s="207"/>
      <c r="J990" s="207"/>
      <c r="K990" s="207"/>
      <c r="L990" s="207"/>
      <c r="M990" s="207"/>
      <c r="N990" s="207"/>
      <c r="O990" s="207"/>
      <c r="P990" s="207"/>
      <c r="Q990" s="207"/>
      <c r="R990" s="207"/>
      <c r="S990" s="207"/>
      <c r="T990" s="207"/>
      <c r="U990" s="207"/>
      <c r="V990" s="207"/>
      <c r="W990" s="207"/>
      <c r="X990" s="207"/>
      <c r="Y990" s="207"/>
      <c r="Z990" s="207"/>
      <c r="AA990" s="207"/>
      <c r="AB990" s="207"/>
      <c r="AC990" s="207"/>
      <c r="AD990" s="207"/>
      <c r="AE990" s="207"/>
      <c r="AF990" s="207"/>
      <c r="AG990" s="207"/>
      <c r="AH990" s="207"/>
      <c r="AI990" s="207"/>
      <c r="AJ990" s="207"/>
      <c r="AK990" s="207"/>
      <c r="AL990" s="207"/>
      <c r="AM990" s="207"/>
      <c r="AN990" s="207"/>
      <c r="AO990" s="207"/>
    </row>
    <row r="991" spans="1:41" ht="14.25" hidden="1" customHeight="1">
      <c r="A991" s="207"/>
      <c r="B991" s="207"/>
      <c r="C991" s="207"/>
      <c r="D991" s="207"/>
      <c r="E991" s="207"/>
      <c r="F991" s="207"/>
      <c r="G991" s="207"/>
      <c r="H991" s="207"/>
      <c r="I991" s="207"/>
      <c r="J991" s="207"/>
      <c r="K991" s="207"/>
      <c r="L991" s="207"/>
      <c r="M991" s="207"/>
      <c r="N991" s="207"/>
      <c r="O991" s="207"/>
      <c r="P991" s="207"/>
      <c r="Q991" s="207"/>
      <c r="R991" s="207"/>
      <c r="S991" s="207"/>
      <c r="T991" s="207"/>
      <c r="U991" s="207"/>
      <c r="V991" s="207"/>
      <c r="W991" s="207"/>
      <c r="X991" s="207"/>
      <c r="Y991" s="207"/>
      <c r="Z991" s="207"/>
      <c r="AA991" s="207"/>
      <c r="AB991" s="207"/>
      <c r="AC991" s="207"/>
      <c r="AD991" s="207"/>
      <c r="AE991" s="207"/>
      <c r="AF991" s="207"/>
      <c r="AG991" s="207"/>
      <c r="AH991" s="207"/>
      <c r="AI991" s="207"/>
      <c r="AJ991" s="207"/>
      <c r="AK991" s="207"/>
      <c r="AL991" s="207"/>
      <c r="AM991" s="207"/>
      <c r="AN991" s="207"/>
      <c r="AO991" s="207"/>
    </row>
    <row r="992" spans="1:41" ht="14.25" hidden="1" customHeight="1">
      <c r="A992" s="207"/>
      <c r="B992" s="207"/>
      <c r="C992" s="207"/>
      <c r="D992" s="207"/>
      <c r="E992" s="207"/>
      <c r="F992" s="207"/>
      <c r="G992" s="207"/>
      <c r="H992" s="207"/>
      <c r="I992" s="207"/>
      <c r="J992" s="207"/>
      <c r="K992" s="207"/>
      <c r="L992" s="207"/>
      <c r="M992" s="207"/>
      <c r="N992" s="207"/>
      <c r="O992" s="207"/>
      <c r="P992" s="207"/>
      <c r="Q992" s="207"/>
      <c r="R992" s="207"/>
      <c r="S992" s="207"/>
      <c r="T992" s="207"/>
      <c r="U992" s="207"/>
      <c r="V992" s="207"/>
      <c r="W992" s="207"/>
      <c r="X992" s="207"/>
      <c r="Y992" s="207"/>
      <c r="Z992" s="207"/>
      <c r="AA992" s="207"/>
      <c r="AB992" s="207"/>
      <c r="AC992" s="207"/>
      <c r="AD992" s="207"/>
      <c r="AE992" s="207"/>
      <c r="AF992" s="207"/>
      <c r="AG992" s="207"/>
      <c r="AH992" s="207"/>
      <c r="AI992" s="207"/>
      <c r="AJ992" s="207"/>
      <c r="AK992" s="207"/>
      <c r="AL992" s="207"/>
      <c r="AM992" s="207"/>
      <c r="AN992" s="207"/>
      <c r="AO992" s="207"/>
    </row>
    <row r="993" spans="1:41" ht="14.25" hidden="1" customHeight="1">
      <c r="A993" s="207"/>
      <c r="B993" s="207"/>
      <c r="C993" s="207"/>
      <c r="D993" s="207"/>
      <c r="E993" s="207"/>
      <c r="F993" s="207"/>
      <c r="G993" s="207"/>
      <c r="H993" s="207"/>
      <c r="I993" s="207"/>
      <c r="J993" s="207"/>
      <c r="K993" s="207"/>
      <c r="L993" s="207"/>
      <c r="M993" s="207"/>
      <c r="N993" s="207"/>
      <c r="O993" s="207"/>
      <c r="P993" s="207"/>
      <c r="Q993" s="207"/>
      <c r="R993" s="207"/>
      <c r="S993" s="207"/>
      <c r="T993" s="207"/>
      <c r="U993" s="207"/>
      <c r="V993" s="207"/>
      <c r="W993" s="207"/>
      <c r="X993" s="207"/>
      <c r="Y993" s="207"/>
      <c r="Z993" s="207"/>
      <c r="AA993" s="207"/>
      <c r="AB993" s="207"/>
      <c r="AC993" s="207"/>
      <c r="AD993" s="207"/>
      <c r="AE993" s="207"/>
      <c r="AF993" s="207"/>
      <c r="AG993" s="207"/>
      <c r="AH993" s="207"/>
      <c r="AI993" s="207"/>
      <c r="AJ993" s="207"/>
      <c r="AK993" s="207"/>
      <c r="AL993" s="207"/>
      <c r="AM993" s="207"/>
      <c r="AN993" s="207"/>
      <c r="AO993" s="207"/>
    </row>
    <row r="994" spans="1:41" ht="14.25" hidden="1" customHeight="1">
      <c r="A994" s="207"/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7"/>
      <c r="O994" s="207"/>
      <c r="P994" s="207"/>
      <c r="Q994" s="207"/>
      <c r="R994" s="207"/>
      <c r="S994" s="207"/>
      <c r="T994" s="207"/>
      <c r="U994" s="207"/>
      <c r="V994" s="207"/>
      <c r="W994" s="207"/>
      <c r="X994" s="207"/>
      <c r="Y994" s="207"/>
      <c r="Z994" s="207"/>
      <c r="AA994" s="207"/>
      <c r="AB994" s="207"/>
      <c r="AC994" s="207"/>
      <c r="AD994" s="207"/>
      <c r="AE994" s="207"/>
      <c r="AF994" s="207"/>
      <c r="AG994" s="207"/>
      <c r="AH994" s="207"/>
      <c r="AI994" s="207"/>
      <c r="AJ994" s="207"/>
      <c r="AK994" s="207"/>
      <c r="AL994" s="207"/>
      <c r="AM994" s="207"/>
      <c r="AN994" s="207"/>
      <c r="AO994" s="207"/>
    </row>
    <row r="995" spans="1:41" ht="14.25" hidden="1" customHeight="1">
      <c r="A995" s="207"/>
      <c r="B995" s="207"/>
      <c r="C995" s="207"/>
      <c r="D995" s="207"/>
      <c r="E995" s="207"/>
      <c r="F995" s="207"/>
      <c r="G995" s="207"/>
      <c r="H995" s="207"/>
      <c r="I995" s="207"/>
      <c r="J995" s="207"/>
      <c r="K995" s="207"/>
      <c r="L995" s="207"/>
      <c r="M995" s="207"/>
      <c r="N995" s="207"/>
      <c r="O995" s="207"/>
      <c r="P995" s="207"/>
      <c r="Q995" s="207"/>
      <c r="R995" s="207"/>
      <c r="S995" s="207"/>
      <c r="T995" s="207"/>
      <c r="U995" s="207"/>
      <c r="V995" s="207"/>
      <c r="W995" s="207"/>
      <c r="X995" s="207"/>
      <c r="Y995" s="207"/>
      <c r="Z995" s="207"/>
      <c r="AA995" s="207"/>
      <c r="AB995" s="207"/>
      <c r="AC995" s="207"/>
      <c r="AD995" s="207"/>
      <c r="AE995" s="207"/>
      <c r="AF995" s="207"/>
      <c r="AG995" s="207"/>
      <c r="AH995" s="207"/>
      <c r="AI995" s="207"/>
      <c r="AJ995" s="207"/>
      <c r="AK995" s="207"/>
      <c r="AL995" s="207"/>
      <c r="AM995" s="207"/>
      <c r="AN995" s="207"/>
      <c r="AO995" s="207"/>
    </row>
    <row r="996" spans="1:41" ht="14.25" hidden="1" customHeight="1">
      <c r="A996" s="207"/>
      <c r="B996" s="207"/>
      <c r="C996" s="207"/>
      <c r="D996" s="207"/>
      <c r="E996" s="207"/>
      <c r="F996" s="207"/>
      <c r="G996" s="207"/>
      <c r="H996" s="207"/>
      <c r="I996" s="207"/>
      <c r="J996" s="207"/>
      <c r="K996" s="207"/>
      <c r="L996" s="207"/>
      <c r="M996" s="207"/>
      <c r="N996" s="207"/>
      <c r="O996" s="207"/>
      <c r="P996" s="207"/>
      <c r="Q996" s="207"/>
      <c r="R996" s="207"/>
      <c r="S996" s="207"/>
      <c r="T996" s="207"/>
      <c r="U996" s="207"/>
      <c r="V996" s="207"/>
      <c r="W996" s="207"/>
      <c r="X996" s="207"/>
      <c r="Y996" s="207"/>
      <c r="Z996" s="207"/>
      <c r="AA996" s="207"/>
      <c r="AB996" s="207"/>
      <c r="AC996" s="207"/>
      <c r="AD996" s="207"/>
      <c r="AE996" s="207"/>
      <c r="AF996" s="207"/>
      <c r="AG996" s="207"/>
      <c r="AH996" s="207"/>
      <c r="AI996" s="207"/>
      <c r="AJ996" s="207"/>
      <c r="AK996" s="207"/>
      <c r="AL996" s="207"/>
      <c r="AM996" s="207"/>
      <c r="AN996" s="207"/>
      <c r="AO996" s="207"/>
    </row>
    <row r="997" spans="1:41" ht="14.25" hidden="1" customHeight="1">
      <c r="A997" s="207"/>
      <c r="B997" s="207"/>
      <c r="C997" s="207"/>
      <c r="D997" s="207"/>
      <c r="E997" s="207"/>
      <c r="F997" s="207"/>
      <c r="G997" s="207"/>
      <c r="H997" s="207"/>
      <c r="I997" s="207"/>
      <c r="J997" s="207"/>
      <c r="K997" s="207"/>
      <c r="L997" s="207"/>
      <c r="M997" s="207"/>
      <c r="N997" s="207"/>
      <c r="O997" s="207"/>
      <c r="P997" s="207"/>
      <c r="Q997" s="207"/>
      <c r="R997" s="207"/>
      <c r="S997" s="207"/>
      <c r="T997" s="207"/>
      <c r="U997" s="207"/>
      <c r="V997" s="207"/>
      <c r="W997" s="207"/>
      <c r="X997" s="207"/>
      <c r="Y997" s="207"/>
      <c r="Z997" s="207"/>
      <c r="AA997" s="207"/>
      <c r="AB997" s="207"/>
      <c r="AC997" s="207"/>
      <c r="AD997" s="207"/>
      <c r="AE997" s="207"/>
      <c r="AF997" s="207"/>
      <c r="AG997" s="207"/>
      <c r="AH997" s="207"/>
      <c r="AI997" s="207"/>
      <c r="AJ997" s="207"/>
      <c r="AK997" s="207"/>
      <c r="AL997" s="207"/>
      <c r="AM997" s="207"/>
      <c r="AN997" s="207"/>
      <c r="AO997" s="207"/>
    </row>
    <row r="998" spans="1:41" ht="14.25" hidden="1" customHeight="1">
      <c r="A998" s="207"/>
      <c r="B998" s="207"/>
      <c r="C998" s="207"/>
      <c r="D998" s="207"/>
      <c r="E998" s="207"/>
      <c r="F998" s="207"/>
      <c r="G998" s="207"/>
      <c r="H998" s="207"/>
      <c r="I998" s="207"/>
      <c r="J998" s="207"/>
      <c r="K998" s="207"/>
      <c r="L998" s="207"/>
      <c r="M998" s="207"/>
      <c r="N998" s="207"/>
      <c r="O998" s="207"/>
      <c r="P998" s="207"/>
      <c r="Q998" s="207"/>
      <c r="R998" s="207"/>
      <c r="S998" s="207"/>
      <c r="T998" s="207"/>
      <c r="U998" s="207"/>
      <c r="V998" s="207"/>
      <c r="W998" s="207"/>
      <c r="X998" s="207"/>
      <c r="Y998" s="207"/>
      <c r="Z998" s="207"/>
      <c r="AA998" s="207"/>
      <c r="AB998" s="207"/>
      <c r="AC998" s="207"/>
      <c r="AD998" s="207"/>
      <c r="AE998" s="207"/>
      <c r="AF998" s="207"/>
      <c r="AG998" s="207"/>
      <c r="AH998" s="207"/>
      <c r="AI998" s="207"/>
      <c r="AJ998" s="207"/>
      <c r="AK998" s="207"/>
      <c r="AL998" s="207"/>
      <c r="AM998" s="207"/>
      <c r="AN998" s="207"/>
      <c r="AO998" s="207"/>
    </row>
    <row r="999" spans="1:41" ht="14.25" hidden="1" customHeight="1">
      <c r="A999" s="207"/>
      <c r="B999" s="207"/>
      <c r="C999" s="207"/>
      <c r="D999" s="207"/>
      <c r="E999" s="207"/>
      <c r="F999" s="207"/>
      <c r="G999" s="207"/>
      <c r="H999" s="207"/>
      <c r="I999" s="207"/>
      <c r="J999" s="207"/>
      <c r="K999" s="207"/>
      <c r="L999" s="207"/>
      <c r="M999" s="207"/>
      <c r="N999" s="207"/>
      <c r="O999" s="207"/>
      <c r="P999" s="207"/>
      <c r="Q999" s="207"/>
      <c r="R999" s="207"/>
      <c r="S999" s="207"/>
      <c r="T999" s="207"/>
      <c r="U999" s="207"/>
      <c r="V999" s="207"/>
      <c r="W999" s="207"/>
      <c r="X999" s="207"/>
      <c r="Y999" s="207"/>
      <c r="Z999" s="207"/>
      <c r="AA999" s="207"/>
      <c r="AB999" s="207"/>
      <c r="AC999" s="207"/>
      <c r="AD999" s="207"/>
      <c r="AE999" s="207"/>
      <c r="AF999" s="207"/>
      <c r="AG999" s="207"/>
      <c r="AH999" s="207"/>
      <c r="AI999" s="207"/>
      <c r="AJ999" s="207"/>
      <c r="AK999" s="207"/>
      <c r="AL999" s="207"/>
      <c r="AM999" s="207"/>
      <c r="AN999" s="207"/>
      <c r="AO999" s="207"/>
    </row>
    <row r="1000" spans="1:41" ht="14.25" hidden="1" customHeight="1">
      <c r="A1000" s="207"/>
      <c r="B1000" s="207"/>
      <c r="C1000" s="207"/>
      <c r="D1000" s="207"/>
      <c r="E1000" s="207"/>
      <c r="F1000" s="207"/>
      <c r="G1000" s="207"/>
      <c r="H1000" s="207"/>
      <c r="I1000" s="207"/>
      <c r="J1000" s="207"/>
      <c r="K1000" s="207"/>
      <c r="L1000" s="207"/>
      <c r="M1000" s="207"/>
      <c r="N1000" s="207"/>
      <c r="O1000" s="207"/>
      <c r="P1000" s="207"/>
      <c r="Q1000" s="207"/>
      <c r="R1000" s="207"/>
      <c r="S1000" s="207"/>
      <c r="T1000" s="207"/>
      <c r="U1000" s="207"/>
      <c r="V1000" s="207"/>
      <c r="W1000" s="207"/>
      <c r="X1000" s="207"/>
      <c r="Y1000" s="207"/>
      <c r="Z1000" s="207"/>
      <c r="AA1000" s="207"/>
      <c r="AB1000" s="207"/>
      <c r="AC1000" s="207"/>
      <c r="AD1000" s="207"/>
      <c r="AE1000" s="207"/>
      <c r="AF1000" s="207"/>
      <c r="AG1000" s="207"/>
      <c r="AH1000" s="207"/>
      <c r="AI1000" s="207"/>
      <c r="AJ1000" s="207"/>
      <c r="AK1000" s="207"/>
      <c r="AL1000" s="207"/>
      <c r="AM1000" s="207"/>
      <c r="AN1000" s="207"/>
      <c r="AO1000" s="207"/>
    </row>
    <row r="1001" spans="1:41" ht="14.25" hidden="1" customHeight="1">
      <c r="A1001" s="207"/>
      <c r="B1001" s="207"/>
      <c r="C1001" s="207"/>
      <c r="D1001" s="207"/>
      <c r="E1001" s="207"/>
      <c r="F1001" s="207"/>
      <c r="G1001" s="207"/>
      <c r="H1001" s="207"/>
      <c r="I1001" s="207"/>
      <c r="J1001" s="207"/>
      <c r="K1001" s="207"/>
      <c r="L1001" s="207"/>
      <c r="M1001" s="207"/>
      <c r="N1001" s="207"/>
      <c r="O1001" s="207"/>
      <c r="P1001" s="207"/>
      <c r="Q1001" s="207"/>
      <c r="R1001" s="207"/>
      <c r="S1001" s="207"/>
      <c r="T1001" s="207"/>
      <c r="U1001" s="207"/>
      <c r="V1001" s="207"/>
      <c r="W1001" s="207"/>
      <c r="X1001" s="207"/>
      <c r="Y1001" s="207"/>
      <c r="Z1001" s="207"/>
      <c r="AA1001" s="207"/>
      <c r="AB1001" s="207"/>
      <c r="AC1001" s="207"/>
      <c r="AD1001" s="207"/>
      <c r="AE1001" s="207"/>
      <c r="AF1001" s="207"/>
      <c r="AG1001" s="207"/>
      <c r="AH1001" s="207"/>
      <c r="AI1001" s="207"/>
      <c r="AJ1001" s="207"/>
      <c r="AK1001" s="207"/>
      <c r="AL1001" s="207"/>
      <c r="AM1001" s="207"/>
      <c r="AN1001" s="207"/>
      <c r="AO1001" s="207"/>
    </row>
    <row r="1002" spans="1:41" ht="14.25" hidden="1" customHeight="1">
      <c r="A1002" s="207"/>
      <c r="B1002" s="207"/>
      <c r="C1002" s="207"/>
      <c r="D1002" s="207"/>
      <c r="E1002" s="207"/>
      <c r="F1002" s="207"/>
      <c r="G1002" s="207"/>
      <c r="H1002" s="207"/>
      <c r="I1002" s="207"/>
      <c r="J1002" s="207"/>
      <c r="K1002" s="207"/>
      <c r="L1002" s="207"/>
      <c r="M1002" s="207"/>
      <c r="N1002" s="207"/>
      <c r="O1002" s="207"/>
      <c r="P1002" s="207"/>
      <c r="Q1002" s="207"/>
      <c r="R1002" s="207"/>
      <c r="S1002" s="207"/>
      <c r="T1002" s="207"/>
      <c r="U1002" s="207"/>
      <c r="V1002" s="207"/>
      <c r="W1002" s="207"/>
      <c r="X1002" s="207"/>
      <c r="Y1002" s="207"/>
      <c r="Z1002" s="207"/>
      <c r="AA1002" s="207"/>
      <c r="AB1002" s="207"/>
      <c r="AC1002" s="207"/>
      <c r="AD1002" s="207"/>
      <c r="AE1002" s="207"/>
      <c r="AF1002" s="207"/>
      <c r="AG1002" s="207"/>
      <c r="AH1002" s="207"/>
      <c r="AI1002" s="207"/>
      <c r="AJ1002" s="207"/>
      <c r="AK1002" s="207"/>
      <c r="AL1002" s="207"/>
      <c r="AM1002" s="207"/>
      <c r="AN1002" s="207"/>
      <c r="AO1002" s="207"/>
    </row>
    <row r="1003" spans="1:41" ht="14.25" hidden="1" customHeight="1">
      <c r="A1003" s="207"/>
      <c r="B1003" s="207"/>
      <c r="C1003" s="207"/>
      <c r="D1003" s="207"/>
      <c r="E1003" s="207"/>
      <c r="F1003" s="207"/>
      <c r="G1003" s="207"/>
      <c r="H1003" s="207"/>
      <c r="I1003" s="207"/>
      <c r="J1003" s="207"/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07"/>
      <c r="W1003" s="207"/>
      <c r="X1003" s="207"/>
      <c r="Y1003" s="207"/>
      <c r="Z1003" s="207"/>
      <c r="AA1003" s="207"/>
      <c r="AB1003" s="207"/>
      <c r="AC1003" s="207"/>
      <c r="AD1003" s="207"/>
      <c r="AE1003" s="207"/>
      <c r="AF1003" s="207"/>
      <c r="AG1003" s="207"/>
      <c r="AH1003" s="207"/>
      <c r="AI1003" s="207"/>
      <c r="AJ1003" s="207"/>
      <c r="AK1003" s="207"/>
      <c r="AL1003" s="207"/>
      <c r="AM1003" s="207"/>
      <c r="AN1003" s="207"/>
      <c r="AO1003" s="207"/>
    </row>
    <row r="1004" spans="1:41" ht="14.25" hidden="1" customHeight="1">
      <c r="A1004" s="207"/>
      <c r="B1004" s="207"/>
      <c r="C1004" s="207"/>
      <c r="D1004" s="207"/>
      <c r="E1004" s="207"/>
      <c r="F1004" s="207"/>
      <c r="G1004" s="207"/>
      <c r="H1004" s="207"/>
      <c r="I1004" s="207"/>
      <c r="J1004" s="207"/>
      <c r="K1004" s="207"/>
      <c r="L1004" s="207"/>
      <c r="M1004" s="207"/>
      <c r="N1004" s="207"/>
      <c r="O1004" s="207"/>
      <c r="P1004" s="207"/>
      <c r="Q1004" s="207"/>
      <c r="R1004" s="207"/>
      <c r="S1004" s="207"/>
      <c r="T1004" s="207"/>
      <c r="U1004" s="207"/>
      <c r="V1004" s="207"/>
      <c r="W1004" s="207"/>
      <c r="X1004" s="207"/>
      <c r="Y1004" s="207"/>
      <c r="Z1004" s="207"/>
      <c r="AA1004" s="207"/>
      <c r="AB1004" s="207"/>
      <c r="AC1004" s="207"/>
      <c r="AD1004" s="207"/>
      <c r="AE1004" s="207"/>
      <c r="AF1004" s="207"/>
      <c r="AG1004" s="207"/>
      <c r="AH1004" s="207"/>
      <c r="AI1004" s="207"/>
      <c r="AJ1004" s="207"/>
      <c r="AK1004" s="207"/>
      <c r="AL1004" s="207"/>
      <c r="AM1004" s="207"/>
      <c r="AN1004" s="207"/>
      <c r="AO1004" s="207"/>
    </row>
    <row r="1005" spans="1:41" ht="14.25" hidden="1" customHeight="1">
      <c r="A1005" s="207"/>
      <c r="B1005" s="207"/>
      <c r="C1005" s="207"/>
      <c r="D1005" s="207"/>
      <c r="E1005" s="207"/>
      <c r="F1005" s="207"/>
      <c r="G1005" s="207"/>
      <c r="H1005" s="207"/>
      <c r="I1005" s="207"/>
      <c r="J1005" s="207"/>
      <c r="K1005" s="207"/>
      <c r="L1005" s="207"/>
      <c r="M1005" s="207"/>
      <c r="N1005" s="207"/>
      <c r="O1005" s="207"/>
      <c r="P1005" s="207"/>
      <c r="Q1005" s="207"/>
      <c r="R1005" s="207"/>
      <c r="S1005" s="207"/>
      <c r="T1005" s="207"/>
      <c r="U1005" s="207"/>
      <c r="V1005" s="207"/>
      <c r="W1005" s="207"/>
      <c r="X1005" s="207"/>
      <c r="Y1005" s="207"/>
      <c r="Z1005" s="207"/>
      <c r="AA1005" s="207"/>
      <c r="AB1005" s="207"/>
      <c r="AC1005" s="207"/>
      <c r="AD1005" s="207"/>
      <c r="AE1005" s="207"/>
      <c r="AF1005" s="207"/>
      <c r="AG1005" s="207"/>
      <c r="AH1005" s="207"/>
      <c r="AI1005" s="207"/>
      <c r="AJ1005" s="207"/>
      <c r="AK1005" s="207"/>
      <c r="AL1005" s="207"/>
      <c r="AM1005" s="207"/>
      <c r="AN1005" s="207"/>
      <c r="AO1005" s="207"/>
    </row>
    <row r="1006" spans="1:41" ht="14.25" hidden="1" customHeight="1">
      <c r="A1006" s="207"/>
      <c r="B1006" s="207"/>
      <c r="C1006" s="207"/>
      <c r="D1006" s="207"/>
      <c r="E1006" s="207"/>
      <c r="F1006" s="207"/>
      <c r="G1006" s="207"/>
      <c r="H1006" s="207"/>
      <c r="I1006" s="207"/>
      <c r="J1006" s="207"/>
      <c r="K1006" s="207"/>
      <c r="L1006" s="207"/>
      <c r="M1006" s="207"/>
      <c r="N1006" s="207"/>
      <c r="O1006" s="207"/>
      <c r="P1006" s="207"/>
      <c r="Q1006" s="207"/>
      <c r="R1006" s="207"/>
      <c r="S1006" s="207"/>
      <c r="T1006" s="207"/>
      <c r="U1006" s="207"/>
      <c r="V1006" s="207"/>
      <c r="W1006" s="207"/>
      <c r="X1006" s="207"/>
      <c r="Y1006" s="207"/>
      <c r="Z1006" s="207"/>
      <c r="AA1006" s="207"/>
      <c r="AB1006" s="207"/>
      <c r="AC1006" s="207"/>
      <c r="AD1006" s="207"/>
      <c r="AE1006" s="207"/>
      <c r="AF1006" s="207"/>
      <c r="AG1006" s="207"/>
      <c r="AH1006" s="207"/>
      <c r="AI1006" s="207"/>
      <c r="AJ1006" s="207"/>
      <c r="AK1006" s="207"/>
      <c r="AL1006" s="207"/>
      <c r="AM1006" s="207"/>
      <c r="AN1006" s="207"/>
      <c r="AO1006" s="207"/>
    </row>
    <row r="1007" spans="1:41" ht="14.25" hidden="1" customHeight="1">
      <c r="A1007" s="207"/>
      <c r="B1007" s="207"/>
      <c r="C1007" s="207"/>
      <c r="D1007" s="207"/>
      <c r="E1007" s="207"/>
      <c r="F1007" s="207"/>
      <c r="G1007" s="207"/>
      <c r="H1007" s="207"/>
      <c r="I1007" s="207"/>
      <c r="J1007" s="207"/>
      <c r="K1007" s="207"/>
      <c r="L1007" s="207"/>
      <c r="M1007" s="207"/>
      <c r="N1007" s="207"/>
      <c r="O1007" s="207"/>
      <c r="P1007" s="207"/>
      <c r="Q1007" s="207"/>
      <c r="R1007" s="207"/>
      <c r="S1007" s="207"/>
      <c r="T1007" s="207"/>
      <c r="U1007" s="207"/>
      <c r="V1007" s="207"/>
      <c r="W1007" s="207"/>
      <c r="X1007" s="207"/>
      <c r="Y1007" s="207"/>
      <c r="Z1007" s="207"/>
      <c r="AA1007" s="207"/>
      <c r="AB1007" s="207"/>
      <c r="AC1007" s="207"/>
      <c r="AD1007" s="207"/>
      <c r="AE1007" s="207"/>
      <c r="AF1007" s="207"/>
      <c r="AG1007" s="207"/>
      <c r="AH1007" s="207"/>
      <c r="AI1007" s="207"/>
      <c r="AJ1007" s="207"/>
      <c r="AK1007" s="207"/>
      <c r="AL1007" s="207"/>
      <c r="AM1007" s="207"/>
      <c r="AN1007" s="207"/>
      <c r="AO1007" s="207"/>
    </row>
    <row r="1008" spans="1:41" ht="14.25" hidden="1" customHeight="1">
      <c r="A1008" s="207"/>
      <c r="B1008" s="207"/>
      <c r="C1008" s="207"/>
      <c r="D1008" s="207"/>
      <c r="E1008" s="207"/>
      <c r="F1008" s="207"/>
      <c r="G1008" s="207"/>
      <c r="H1008" s="207"/>
      <c r="I1008" s="207"/>
      <c r="J1008" s="207"/>
      <c r="K1008" s="207"/>
      <c r="L1008" s="207"/>
      <c r="M1008" s="207"/>
      <c r="N1008" s="207"/>
      <c r="O1008" s="207"/>
      <c r="P1008" s="207"/>
      <c r="Q1008" s="207"/>
      <c r="R1008" s="207"/>
      <c r="S1008" s="207"/>
      <c r="T1008" s="207"/>
      <c r="U1008" s="207"/>
      <c r="V1008" s="207"/>
      <c r="W1008" s="207"/>
      <c r="X1008" s="207"/>
      <c r="Y1008" s="207"/>
      <c r="Z1008" s="207"/>
      <c r="AA1008" s="207"/>
      <c r="AB1008" s="207"/>
      <c r="AC1008" s="207"/>
      <c r="AD1008" s="207"/>
      <c r="AE1008" s="207"/>
      <c r="AF1008" s="207"/>
      <c r="AG1008" s="207"/>
      <c r="AH1008" s="207"/>
      <c r="AI1008" s="207"/>
      <c r="AJ1008" s="207"/>
      <c r="AK1008" s="207"/>
      <c r="AL1008" s="207"/>
      <c r="AM1008" s="207"/>
      <c r="AN1008" s="207"/>
      <c r="AO1008" s="207"/>
    </row>
    <row r="1009" spans="1:41" ht="14.25" hidden="1" customHeight="1">
      <c r="A1009" s="207"/>
      <c r="B1009" s="207"/>
      <c r="C1009" s="207"/>
      <c r="D1009" s="207"/>
      <c r="E1009" s="207"/>
      <c r="F1009" s="207"/>
      <c r="G1009" s="207"/>
      <c r="H1009" s="207"/>
      <c r="I1009" s="207"/>
      <c r="J1009" s="207"/>
      <c r="K1009" s="207"/>
      <c r="L1009" s="207"/>
      <c r="M1009" s="207"/>
      <c r="N1009" s="207"/>
      <c r="O1009" s="207"/>
      <c r="P1009" s="207"/>
      <c r="Q1009" s="207"/>
      <c r="R1009" s="207"/>
      <c r="S1009" s="207"/>
      <c r="T1009" s="207"/>
      <c r="U1009" s="207"/>
      <c r="V1009" s="207"/>
      <c r="W1009" s="207"/>
      <c r="X1009" s="207"/>
      <c r="Y1009" s="207"/>
      <c r="Z1009" s="207"/>
      <c r="AA1009" s="207"/>
      <c r="AB1009" s="207"/>
      <c r="AC1009" s="207"/>
      <c r="AD1009" s="207"/>
      <c r="AE1009" s="207"/>
      <c r="AF1009" s="207"/>
      <c r="AG1009" s="207"/>
      <c r="AH1009" s="207"/>
      <c r="AI1009" s="207"/>
      <c r="AJ1009" s="207"/>
      <c r="AK1009" s="207"/>
      <c r="AL1009" s="207"/>
      <c r="AM1009" s="207"/>
      <c r="AN1009" s="207"/>
      <c r="AO1009" s="207"/>
    </row>
  </sheetData>
  <autoFilter ref="A5:AO33"/>
  <mergeCells count="1">
    <mergeCell ref="Y4:AJ4"/>
  </mergeCells>
  <conditionalFormatting sqref="AB2">
    <cfRule type="cellIs" dxfId="125" priority="29" operator="between">
      <formula>0.9</formula>
      <formula>0.99</formula>
    </cfRule>
  </conditionalFormatting>
  <conditionalFormatting sqref="AB2">
    <cfRule type="cellIs" dxfId="124" priority="30" operator="greaterThanOrEqual">
      <formula>1</formula>
    </cfRule>
  </conditionalFormatting>
  <conditionalFormatting sqref="AB2">
    <cfRule type="cellIs" dxfId="123" priority="31" operator="lessThanOrEqual">
      <formula>0.89</formula>
    </cfRule>
  </conditionalFormatting>
  <conditionalFormatting sqref="AA17 AJ19:AJ24 AD26 AJ26 AD29 Y19:AI19">
    <cfRule type="containsBlanks" dxfId="122" priority="32">
      <formula>LEN(TRIM(AA17))=0</formula>
    </cfRule>
  </conditionalFormatting>
  <conditionalFormatting sqref="AA17 AJ19:AJ24 AD26 AJ26 AD29 Y19:AI19">
    <cfRule type="cellIs" dxfId="121" priority="33" operator="greaterThanOrEqual">
      <formula>"0,1%"</formula>
    </cfRule>
  </conditionalFormatting>
  <conditionalFormatting sqref="AA17 AJ19:AJ24 AD26 AJ26 AD29 Y19:AI19">
    <cfRule type="cellIs" dxfId="120" priority="34" operator="lessThanOrEqual">
      <formula>0</formula>
    </cfRule>
  </conditionalFormatting>
  <conditionalFormatting sqref="AJ23:AJ26 AD25:AD26 AA29:AA30 AJ29:AJ33 AA32 AG29:AG30 AD29:AD33 AG32 Y23:AF23 AH23:AI23">
    <cfRule type="cellIs" dxfId="119" priority="35" operator="lessThanOrEqual">
      <formula>0</formula>
    </cfRule>
  </conditionalFormatting>
  <conditionalFormatting sqref="Y6:AB7 AC6 AE6:AI6">
    <cfRule type="containsBlanks" dxfId="118" priority="36">
      <formula>LEN(TRIM(Y6))=0</formula>
    </cfRule>
  </conditionalFormatting>
  <conditionalFormatting sqref="AB2 AD6:AD7 AJ6:AJ7 Y7:AC7 AE7:AI7 AD9:AD11 AJ9:AJ11 AG10:AG11">
    <cfRule type="cellIs" dxfId="117" priority="37" operator="lessThanOrEqual">
      <formula>0.74</formula>
    </cfRule>
  </conditionalFormatting>
  <conditionalFormatting sqref="AB2 AD6:AD7 AJ6:AJ7 Y7:AC7 AE7:AI7 AD9:AD11 AJ9:AJ11 AG10:AG11">
    <cfRule type="cellIs" dxfId="116" priority="38" operator="between">
      <formula>0.84</formula>
      <formula>0.75</formula>
    </cfRule>
  </conditionalFormatting>
  <conditionalFormatting sqref="AB2 AD6:AD7 AJ6:AJ7 Y7:AC7 AE7:AI7 AD9:AD11 AJ9:AJ11 AG10:AG11">
    <cfRule type="cellIs" dxfId="115" priority="39" operator="greaterThanOrEqual">
      <formula>0.85</formula>
    </cfRule>
  </conditionalFormatting>
  <conditionalFormatting sqref="Y9:AC9 AE9:AI9">
    <cfRule type="containsBlanks" dxfId="114" priority="40">
      <formula>LEN(TRIM(Y9))=0</formula>
    </cfRule>
  </conditionalFormatting>
  <conditionalFormatting sqref="Z8 AD9:AD11 AJ9:AJ11 AG10:AG11 AA11">
    <cfRule type="cellIs" dxfId="113" priority="41" operator="lessThanOrEqual">
      <formula>0.89</formula>
    </cfRule>
  </conditionalFormatting>
  <conditionalFormatting sqref="Z8 AD9:AD11 AJ9:AJ11 AG10:AG11 AA11">
    <cfRule type="cellIs" dxfId="112" priority="42" operator="between">
      <formula>0.9</formula>
      <formula>0.94</formula>
    </cfRule>
  </conditionalFormatting>
  <conditionalFormatting sqref="Z8 AD9:AD11 AJ9:AJ11 AG10:AG11 AA11">
    <cfRule type="cellIs" dxfId="111" priority="43" operator="greaterThanOrEqual">
      <formula>0.95</formula>
    </cfRule>
  </conditionalFormatting>
  <conditionalFormatting sqref="Y10:Z10 AB10:AC10 AE10:AF10 AH10:AI10">
    <cfRule type="containsBlanks" dxfId="110" priority="44">
      <formula>LEN(TRIM(Y10))=0</formula>
    </cfRule>
  </conditionalFormatting>
  <conditionalFormatting sqref="AA10 AD10:AD11 AG10:AG11 AJ10:AJ11 AJ13:AJ14">
    <cfRule type="cellIs" dxfId="109" priority="45" operator="lessThanOrEqual">
      <formula>0.79</formula>
    </cfRule>
  </conditionalFormatting>
  <conditionalFormatting sqref="AA10 AD10:AD11 AG10:AG11 AJ10:AJ11 AJ13:AJ14">
    <cfRule type="cellIs" dxfId="108" priority="46" operator="between">
      <formula>0.8</formula>
      <formula>0.89</formula>
    </cfRule>
  </conditionalFormatting>
  <conditionalFormatting sqref="AA10 AD10:AD11 AG10:AG11 AJ10:AJ11 AJ13:AJ14">
    <cfRule type="cellIs" dxfId="107" priority="47" operator="greaterThanOrEqual">
      <formula>0.9</formula>
    </cfRule>
  </conditionalFormatting>
  <conditionalFormatting sqref="Y11:Z11 AB11:AC11 AE11:AF11 AH11:AI11">
    <cfRule type="containsBlanks" dxfId="106" priority="48">
      <formula>LEN(TRIM(Y11))=0</formula>
    </cfRule>
  </conditionalFormatting>
  <conditionalFormatting sqref="AA11 AD11 AG11 AJ11">
    <cfRule type="cellIs" dxfId="105" priority="49" operator="lessThanOrEqual">
      <formula>0.79</formula>
    </cfRule>
  </conditionalFormatting>
  <conditionalFormatting sqref="AA11 AD11 AG11 AJ11">
    <cfRule type="cellIs" dxfId="104" priority="50" operator="between">
      <formula>0.8</formula>
      <formula>0.89</formula>
    </cfRule>
  </conditionalFormatting>
  <conditionalFormatting sqref="AA11 AD11 AG11 AJ11">
    <cfRule type="cellIs" dxfId="103" priority="51" operator="greaterThanOrEqual">
      <formula>0.9</formula>
    </cfRule>
  </conditionalFormatting>
  <conditionalFormatting sqref="Y17:Z17 AB17:AC17 AE17:AF17 AJ17:AJ18 AH17:AI17">
    <cfRule type="containsBlanks" dxfId="102" priority="52">
      <formula>LEN(TRIM(Y17))=0</formula>
    </cfRule>
  </conditionalFormatting>
  <conditionalFormatting sqref="AD6:AD7 Y7:AC7 AE7:AJ7 AD9:AD11 AJ9:AJ11 AG10:AG11">
    <cfRule type="containsBlanks" dxfId="101" priority="53">
      <formula>LEN(TRIM(AD6))=0</formula>
    </cfRule>
  </conditionalFormatting>
  <conditionalFormatting sqref="AJ7 AJ9">
    <cfRule type="cellIs" dxfId="100" priority="54" operator="lessThanOrEqual">
      <formula>0.89</formula>
    </cfRule>
  </conditionalFormatting>
  <conditionalFormatting sqref="AJ7 AJ9">
    <cfRule type="cellIs" dxfId="99" priority="55" operator="greaterThanOrEqual">
      <formula>0.95</formula>
    </cfRule>
  </conditionalFormatting>
  <conditionalFormatting sqref="AJ7 AJ9">
    <cfRule type="cellIs" dxfId="98" priority="56" operator="between">
      <formula>0.9</formula>
      <formula>0.94</formula>
    </cfRule>
  </conditionalFormatting>
  <conditionalFormatting sqref="Y8:AJ8">
    <cfRule type="containsBlanks" dxfId="97" priority="57">
      <formula>LEN(TRIM(Y8))=0</formula>
    </cfRule>
  </conditionalFormatting>
  <conditionalFormatting sqref="AJ8">
    <cfRule type="cellIs" dxfId="96" priority="58" operator="lessThanOrEqual">
      <formula>0.84</formula>
    </cfRule>
  </conditionalFormatting>
  <conditionalFormatting sqref="AJ8">
    <cfRule type="cellIs" dxfId="95" priority="59" operator="greaterThanOrEqual">
      <formula>1</formula>
    </cfRule>
  </conditionalFormatting>
  <conditionalFormatting sqref="AJ8">
    <cfRule type="cellIs" dxfId="94" priority="60" operator="between">
      <formula>0.85</formula>
      <formula>0.99</formula>
    </cfRule>
  </conditionalFormatting>
  <conditionalFormatting sqref="Y16:AI16">
    <cfRule type="containsBlanks" dxfId="93" priority="61">
      <formula>LEN(TRIM(Y16))=0</formula>
    </cfRule>
  </conditionalFormatting>
  <conditionalFormatting sqref="Y13:AD13 AJ13:AJ16 AE13:AI14">
    <cfRule type="containsBlanks" dxfId="92" priority="62">
      <formula>LEN(TRIM(Y13))=0</formula>
    </cfRule>
  </conditionalFormatting>
  <conditionalFormatting sqref="Y18:AI18">
    <cfRule type="containsBlanks" dxfId="91" priority="63">
      <formula>LEN(TRIM(Y18))=0</formula>
    </cfRule>
  </conditionalFormatting>
  <conditionalFormatting sqref="AJ18">
    <cfRule type="cellIs" dxfId="90" priority="64" operator="lessThanOrEqual">
      <formula>0.89</formula>
    </cfRule>
  </conditionalFormatting>
  <conditionalFormatting sqref="AJ18">
    <cfRule type="cellIs" dxfId="89" priority="65" operator="greaterThanOrEqual">
      <formula>0.95</formula>
    </cfRule>
  </conditionalFormatting>
  <conditionalFormatting sqref="AJ18">
    <cfRule type="cellIs" dxfId="88" priority="66" operator="between">
      <formula>0.9</formula>
      <formula>0.94</formula>
    </cfRule>
  </conditionalFormatting>
  <conditionalFormatting sqref="Y20:AI20">
    <cfRule type="containsBlanks" dxfId="87" priority="67">
      <formula>LEN(TRIM(Y20))=0</formula>
    </cfRule>
  </conditionalFormatting>
  <conditionalFormatting sqref="AA17 AJ19:AJ26 AD25:AD26 AA29:AA30 AJ29:AJ33 AA32 AG29:AG30 AD29:AD32 AG32 Y19:AI19">
    <cfRule type="cellIs" dxfId="86" priority="68" operator="lessThanOrEqual">
      <formula>0</formula>
    </cfRule>
  </conditionalFormatting>
  <conditionalFormatting sqref="Y21:AI21 AF23 AH23:AI23">
    <cfRule type="containsBlanks" dxfId="85" priority="69">
      <formula>LEN(TRIM(Y21))=0</formula>
    </cfRule>
  </conditionalFormatting>
  <conditionalFormatting sqref="AA17 AJ21:AJ26 AD25:AD26 AA29:AA30 AJ29:AJ33 AA32 AG29:AG30 AD29:AD32 AG32 Y19:AJ19">
    <cfRule type="cellIs" dxfId="84" priority="70" operator="greaterThanOrEqual">
      <formula>"1%"</formula>
    </cfRule>
  </conditionalFormatting>
  <conditionalFormatting sqref="AA17 AJ21:AJ26 AD25:AD26 AA29:AA30 AJ29:AJ33 AA32 AG29:AG30 AD29:AD32 AG32 Y19:AJ19">
    <cfRule type="cellIs" dxfId="83" priority="71" operator="lessThanOrEqual">
      <formula>0</formula>
    </cfRule>
  </conditionalFormatting>
  <conditionalFormatting sqref="Y22:AI22">
    <cfRule type="containsBlanks" dxfId="82" priority="72">
      <formula>LEN(TRIM(Y22))=0</formula>
    </cfRule>
  </conditionalFormatting>
  <conditionalFormatting sqref="AJ22:AJ26 AD25:AD26 AA29:AA30 AJ29:AJ33 AA32 AG29:AG30 AD29:AD32 AG32">
    <cfRule type="cellIs" dxfId="81" priority="73" operator="greaterThanOrEqual">
      <formula>"1%"</formula>
    </cfRule>
  </conditionalFormatting>
  <conditionalFormatting sqref="AJ22:AJ26 AD25:AD26 AA29:AA30 AJ29:AJ33 AA32 AG29:AG30 AD29:AD32 AG32">
    <cfRule type="cellIs" dxfId="80" priority="74" operator="lessThanOrEqual">
      <formula>0</formula>
    </cfRule>
  </conditionalFormatting>
  <conditionalFormatting sqref="Y24:AJ33">
    <cfRule type="containsBlanks" dxfId="79" priority="75">
      <formula>LEN(TRIM(Y24))=0</formula>
    </cfRule>
  </conditionalFormatting>
  <conditionalFormatting sqref="AJ24:AJ33 AD25:AD26 AA29:AA30 AA32 AG29:AG30 AD29:AD32 AG32">
    <cfRule type="cellIs" dxfId="78" priority="76" operator="lessThanOrEqual">
      <formula>0.89</formula>
    </cfRule>
  </conditionalFormatting>
  <conditionalFormatting sqref="AJ24:AJ33 AD25:AD26 AA29:AA30 AA32 AG29:AG30 AD29:AD32 AG32">
    <cfRule type="cellIs" dxfId="77" priority="77" operator="greaterThanOrEqual">
      <formula>1</formula>
    </cfRule>
  </conditionalFormatting>
  <conditionalFormatting sqref="AJ24:AJ33 AD25:AD26 AA29:AA30 AA32 AG29:AG30 AD29:AD32 AG32">
    <cfRule type="cellIs" dxfId="76" priority="78" operator="between">
      <formula>0.9</formula>
      <formula>0.99</formula>
    </cfRule>
  </conditionalFormatting>
  <conditionalFormatting sqref="Y12:AJ12">
    <cfRule type="containsBlanks" dxfId="75" priority="79">
      <formula>LEN(TRIM(Y12))=0</formula>
    </cfRule>
  </conditionalFormatting>
  <conditionalFormatting sqref="Y12:AJ12">
    <cfRule type="cellIs" dxfId="74" priority="80" operator="lessThanOrEqual">
      <formula>0.99</formula>
    </cfRule>
  </conditionalFormatting>
  <conditionalFormatting sqref="Y12:AJ12">
    <cfRule type="cellIs" dxfId="73" priority="81" operator="greaterThanOrEqual">
      <formula>1</formula>
    </cfRule>
  </conditionalFormatting>
  <conditionalFormatting sqref="AJ13:AJ17 AA17 AJ19:AJ26 AD25:AD26 AA29:AA30 AJ29:AJ33 AA32 Y14:AI14 AG29:AG30 AD29:AD32 AG32 Y19:AI19">
    <cfRule type="cellIs" dxfId="72" priority="82" operator="between">
      <formula>0.01</formula>
      <formula>"3.90%"</formula>
    </cfRule>
  </conditionalFormatting>
  <conditionalFormatting sqref="AJ13:AJ17 AA17 AJ19:AJ26 AD25:AD26 AA29:AA30 AJ29:AJ33 AA32 Y14:AI14 AG29:AG30 AD29:AD32 AG32 Y19:AI19">
    <cfRule type="cellIs" dxfId="71" priority="83" operator="lessThanOrEqual">
      <formula>"0.10%"</formula>
    </cfRule>
  </conditionalFormatting>
  <conditionalFormatting sqref="AJ13:AJ17 AA17 AJ19:AJ26 AD25:AD26 AA29:AA30 AJ29:AJ33 AA32 Y14:AI14 AG29:AG30 AD29:AD32 AG32 Y19:AI19">
    <cfRule type="cellIs" dxfId="70" priority="84" operator="greaterThanOrEqual">
      <formula>"4%"</formula>
    </cfRule>
  </conditionalFormatting>
  <conditionalFormatting sqref="Y15:AC15 AE15:AI15">
    <cfRule type="containsBlanks" dxfId="69" priority="85">
      <formula>LEN(TRIM(Y15))=0</formula>
    </cfRule>
  </conditionalFormatting>
  <conditionalFormatting sqref="AD14:AD15 AE14 AJ15:AJ17 AA17 AJ19:AJ26 AD25:AD26 AA29:AA30 AJ29:AJ33 AA32 AG29:AG30 AD29:AD32 AG32 Y19:AI19">
    <cfRule type="cellIs" dxfId="68" priority="86" operator="lessThanOrEqual">
      <formula>0.97</formula>
    </cfRule>
  </conditionalFormatting>
  <conditionalFormatting sqref="AD14:AD15 AE14 AJ15:AJ17 AA17 AJ19:AJ26 AD25:AD26 AA29:AA30 AJ29:AJ33 AA32 AG29:AG30 AD29:AD32 AG32 Y19:AI19">
    <cfRule type="cellIs" dxfId="67" priority="87" operator="between">
      <formula>0.98</formula>
      <formula>0.99</formula>
    </cfRule>
  </conditionalFormatting>
  <conditionalFormatting sqref="AD14:AD15 AE14 AJ15:AJ17 AA17 AJ19:AJ26 AD25:AD26 AA29:AA30 AJ29:AJ33 AA32 AG29:AG30 AD29:AD32 AG32 Y19:AI19">
    <cfRule type="cellIs" dxfId="66" priority="88" operator="greaterThanOrEqual">
      <formula>1</formula>
    </cfRule>
  </conditionalFormatting>
  <conditionalFormatting sqref="AD6:AD7 Y7:AC7 AE7:AJ7 AD9:AD11 AJ9:AJ11 AG10:AG11">
    <cfRule type="cellIs" dxfId="65" priority="89" operator="greaterThanOrEqual">
      <formula>"95%"</formula>
    </cfRule>
  </conditionalFormatting>
  <conditionalFormatting sqref="AD6:AD7 Y7:AC7 AE7:AJ7 AD9:AD11 AJ9:AJ11 AG10:AG11">
    <cfRule type="cellIs" dxfId="64" priority="90" operator="lessThanOrEqual">
      <formula>"89%"</formula>
    </cfRule>
  </conditionalFormatting>
  <conditionalFormatting sqref="AF14">
    <cfRule type="cellIs" dxfId="63" priority="26" operator="lessThanOrEqual">
      <formula>0.97</formula>
    </cfRule>
  </conditionalFormatting>
  <conditionalFormatting sqref="AF14">
    <cfRule type="cellIs" dxfId="62" priority="27" operator="between">
      <formula>0.98</formula>
      <formula>0.99</formula>
    </cfRule>
  </conditionalFormatting>
  <conditionalFormatting sqref="AF14">
    <cfRule type="cellIs" dxfId="61" priority="28" operator="greaterThanOrEqual">
      <formula>1</formula>
    </cfRule>
  </conditionalFormatting>
  <conditionalFormatting sqref="AG14">
    <cfRule type="cellIs" dxfId="60" priority="23" operator="lessThanOrEqual">
      <formula>0.97</formula>
    </cfRule>
  </conditionalFormatting>
  <conditionalFormatting sqref="AG14">
    <cfRule type="cellIs" dxfId="59" priority="24" operator="between">
      <formula>0.98</formula>
      <formula>0.99</formula>
    </cfRule>
  </conditionalFormatting>
  <conditionalFormatting sqref="AG14">
    <cfRule type="cellIs" dxfId="58" priority="25" operator="greaterThanOrEqual">
      <formula>1</formula>
    </cfRule>
  </conditionalFormatting>
  <conditionalFormatting sqref="AG29">
    <cfRule type="containsBlanks" dxfId="57" priority="20">
      <formula>LEN(TRIM(AI29))=0</formula>
    </cfRule>
  </conditionalFormatting>
  <conditionalFormatting sqref="AG29">
    <cfRule type="cellIs" dxfId="56" priority="21" operator="greaterThanOrEqual">
      <formula>"0,1%"</formula>
    </cfRule>
  </conditionalFormatting>
  <conditionalFormatting sqref="AG29">
    <cfRule type="cellIs" dxfId="55" priority="22" operator="lessThanOrEqual">
      <formula>0</formula>
    </cfRule>
  </conditionalFormatting>
  <conditionalFormatting sqref="AG30">
    <cfRule type="containsBlanks" dxfId="54" priority="17">
      <formula>LEN(TRIM(AI30))=0</formula>
    </cfRule>
  </conditionalFormatting>
  <conditionalFormatting sqref="AG30">
    <cfRule type="cellIs" dxfId="53" priority="18" operator="greaterThanOrEqual">
      <formula>"0,1%"</formula>
    </cfRule>
  </conditionalFormatting>
  <conditionalFormatting sqref="AG30">
    <cfRule type="cellIs" dxfId="52" priority="19" operator="lessThanOrEqual">
      <formula>0</formula>
    </cfRule>
  </conditionalFormatting>
  <conditionalFormatting sqref="AG32">
    <cfRule type="containsBlanks" dxfId="51" priority="14">
      <formula>LEN(TRIM(AI32))=0</formula>
    </cfRule>
  </conditionalFormatting>
  <conditionalFormatting sqref="AG32">
    <cfRule type="cellIs" dxfId="50" priority="15" operator="greaterThanOrEqual">
      <formula>"0,1%"</formula>
    </cfRule>
  </conditionalFormatting>
  <conditionalFormatting sqref="AG32">
    <cfRule type="cellIs" dxfId="49" priority="16" operator="lessThanOrEqual">
      <formula>0</formula>
    </cfRule>
  </conditionalFormatting>
  <conditionalFormatting sqref="AE23">
    <cfRule type="containsBlanks" dxfId="48" priority="13">
      <formula>LEN(TRIM(AE23))=0</formula>
    </cfRule>
  </conditionalFormatting>
  <conditionalFormatting sqref="AG23">
    <cfRule type="containsBlanks" dxfId="47" priority="1">
      <formula>LEN(TRIM(AI23))=0</formula>
    </cfRule>
  </conditionalFormatting>
  <conditionalFormatting sqref="AG23">
    <cfRule type="cellIs" dxfId="46" priority="2" operator="greaterThanOrEqual">
      <formula>"0,1%"</formula>
    </cfRule>
  </conditionalFormatting>
  <conditionalFormatting sqref="AG23">
    <cfRule type="cellIs" dxfId="45" priority="3" operator="lessThanOrEqual">
      <formula>0</formula>
    </cfRule>
  </conditionalFormatting>
  <conditionalFormatting sqref="AG23">
    <cfRule type="cellIs" dxfId="44" priority="4" operator="lessThanOrEqual">
      <formula>0</formula>
    </cfRule>
  </conditionalFormatting>
  <conditionalFormatting sqref="AG23">
    <cfRule type="cellIs" dxfId="43" priority="5" operator="greaterThanOrEqual">
      <formula>"1%"</formula>
    </cfRule>
  </conditionalFormatting>
  <conditionalFormatting sqref="AG23">
    <cfRule type="cellIs" dxfId="42" priority="6" operator="lessThanOrEqual">
      <formula>0</formula>
    </cfRule>
  </conditionalFormatting>
  <conditionalFormatting sqref="AG23">
    <cfRule type="cellIs" dxfId="41" priority="7" operator="between">
      <formula>0.01</formula>
      <formula>"3.90%"</formula>
    </cfRule>
  </conditionalFormatting>
  <conditionalFormatting sqref="AG23">
    <cfRule type="cellIs" dxfId="40" priority="8" operator="lessThanOrEqual">
      <formula>"0.10%"</formula>
    </cfRule>
  </conditionalFormatting>
  <conditionalFormatting sqref="AG23">
    <cfRule type="cellIs" dxfId="39" priority="9" operator="greaterThanOrEqual">
      <formula>"4%"</formula>
    </cfRule>
  </conditionalFormatting>
  <conditionalFormatting sqref="AG23">
    <cfRule type="cellIs" dxfId="38" priority="10" operator="lessThanOrEqual">
      <formula>0.97</formula>
    </cfRule>
  </conditionalFormatting>
  <conditionalFormatting sqref="AG23">
    <cfRule type="cellIs" dxfId="37" priority="11" operator="between">
      <formula>0.98</formula>
      <formula>0.99</formula>
    </cfRule>
  </conditionalFormatting>
  <conditionalFormatting sqref="AG23">
    <cfRule type="cellIs" dxfId="36" priority="12" operator="greaterThanOrEqual">
      <formula>1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E1000"/>
  <sheetViews>
    <sheetView showGridLines="0" topLeftCell="A12" zoomScale="80" zoomScaleNormal="80" workbookViewId="0">
      <selection activeCell="I24" sqref="I24"/>
    </sheetView>
  </sheetViews>
  <sheetFormatPr baseColWidth="10" defaultColWidth="14.375" defaultRowHeight="15" customHeight="1"/>
  <cols>
    <col min="1" max="1" width="5.625" customWidth="1"/>
    <col min="2" max="2" width="19.875" customWidth="1"/>
    <col min="3" max="3" width="47.75" customWidth="1"/>
    <col min="4" max="4" width="0.875" customWidth="1"/>
    <col min="5" max="5" width="17.625" customWidth="1"/>
    <col min="6" max="6" width="23.375" customWidth="1"/>
    <col min="7" max="7" width="0.875" customWidth="1"/>
    <col min="8" max="8" width="20" customWidth="1"/>
    <col min="9" max="9" width="21.625" customWidth="1"/>
    <col min="10" max="10" width="0.875" customWidth="1"/>
    <col min="11" max="11" width="17.25" customWidth="1"/>
    <col min="12" max="12" width="5.625" customWidth="1"/>
    <col min="13" max="31" width="10.75" customWidth="1"/>
  </cols>
  <sheetData>
    <row r="1" spans="1:31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51.75" customHeight="1">
      <c r="A2" s="226"/>
      <c r="B2" s="227"/>
      <c r="C2" s="332" t="s">
        <v>691</v>
      </c>
      <c r="D2" s="316"/>
      <c r="E2" s="316"/>
      <c r="F2" s="316"/>
      <c r="G2" s="316"/>
      <c r="H2" s="316"/>
      <c r="I2" s="316"/>
      <c r="J2" s="316"/>
      <c r="K2" s="316"/>
      <c r="L2" s="226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18"/>
      <c r="AE2" s="18"/>
    </row>
    <row r="3" spans="1:31" ht="14.25" customHeight="1">
      <c r="A3" s="226"/>
      <c r="B3" s="13"/>
      <c r="C3" s="13"/>
      <c r="D3" s="13"/>
      <c r="E3" s="13"/>
      <c r="F3" s="13"/>
      <c r="G3" s="13"/>
      <c r="H3" s="13"/>
      <c r="I3" s="13"/>
      <c r="J3" s="13"/>
      <c r="K3" s="13"/>
      <c r="L3" s="226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18"/>
      <c r="AE3" s="18"/>
    </row>
    <row r="4" spans="1:31" ht="21.75" customHeight="1">
      <c r="A4" s="229"/>
      <c r="B4" s="333" t="s">
        <v>692</v>
      </c>
      <c r="C4" s="328"/>
      <c r="D4" s="230"/>
      <c r="E4" s="334" t="s">
        <v>693</v>
      </c>
      <c r="F4" s="335"/>
      <c r="G4" s="335"/>
      <c r="H4" s="335"/>
      <c r="I4" s="336"/>
      <c r="J4" s="230"/>
      <c r="K4" s="230"/>
      <c r="L4" s="229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2"/>
      <c r="AE4" s="232"/>
    </row>
    <row r="5" spans="1:31" ht="50.25" customHeight="1">
      <c r="A5" s="226"/>
      <c r="B5" s="337">
        <v>45192</v>
      </c>
      <c r="C5" s="328"/>
      <c r="D5" s="233"/>
      <c r="E5" s="234" t="s">
        <v>694</v>
      </c>
      <c r="F5" s="338" t="s">
        <v>695</v>
      </c>
      <c r="G5" s="328"/>
      <c r="H5" s="235" t="s">
        <v>696</v>
      </c>
      <c r="I5" s="236" t="s">
        <v>697</v>
      </c>
      <c r="J5" s="237"/>
      <c r="K5" s="226"/>
      <c r="L5" s="226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18"/>
      <c r="AE5" s="18"/>
    </row>
    <row r="6" spans="1:31" ht="1.5" customHeight="1">
      <c r="A6" s="226"/>
      <c r="B6" s="238"/>
      <c r="C6" s="238"/>
      <c r="D6" s="233"/>
      <c r="E6" s="239"/>
      <c r="F6" s="240"/>
      <c r="G6" s="240"/>
      <c r="H6" s="240"/>
      <c r="I6" s="240"/>
      <c r="J6" s="237"/>
      <c r="K6" s="226"/>
      <c r="L6" s="226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</row>
    <row r="7" spans="1:31" ht="1.5" customHeight="1">
      <c r="A7" s="226"/>
      <c r="B7" s="233"/>
      <c r="C7" s="233"/>
      <c r="D7" s="233"/>
      <c r="E7" s="233"/>
      <c r="F7" s="233"/>
      <c r="G7" s="233"/>
      <c r="H7" s="237"/>
      <c r="I7" s="237"/>
      <c r="J7" s="237"/>
      <c r="K7" s="226"/>
      <c r="L7" s="226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</row>
    <row r="8" spans="1:31" ht="47.25" customHeight="1">
      <c r="A8" s="226"/>
      <c r="B8" s="339" t="s">
        <v>698</v>
      </c>
      <c r="C8" s="339" t="s">
        <v>699</v>
      </c>
      <c r="D8" s="233"/>
      <c r="E8" s="340" t="s">
        <v>700</v>
      </c>
      <c r="F8" s="328"/>
      <c r="G8" s="233"/>
      <c r="H8" s="341" t="s">
        <v>701</v>
      </c>
      <c r="I8" s="328"/>
      <c r="J8" s="237"/>
      <c r="K8" s="339" t="s">
        <v>702</v>
      </c>
      <c r="L8" s="226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</row>
    <row r="9" spans="1:31" ht="27" customHeight="1">
      <c r="A9" s="226"/>
      <c r="B9" s="331"/>
      <c r="C9" s="331"/>
      <c r="D9" s="241"/>
      <c r="E9" s="242" t="s">
        <v>703</v>
      </c>
      <c r="F9" s="243" t="s">
        <v>3</v>
      </c>
      <c r="G9" s="241"/>
      <c r="H9" s="244" t="s">
        <v>703</v>
      </c>
      <c r="I9" s="244" t="s">
        <v>3</v>
      </c>
      <c r="J9" s="241"/>
      <c r="K9" s="331"/>
      <c r="L9" s="237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31" ht="24.75" customHeight="1">
      <c r="A10" s="226"/>
      <c r="B10" s="342" t="s">
        <v>704</v>
      </c>
      <c r="C10" s="246" t="s">
        <v>104</v>
      </c>
      <c r="D10" s="247"/>
      <c r="E10" s="248">
        <v>1</v>
      </c>
      <c r="F10" s="249">
        <f>AVERAGE(Estratégicos!AN6)</f>
        <v>0.64870370370370367</v>
      </c>
      <c r="G10" s="250"/>
      <c r="H10" s="248">
        <v>4</v>
      </c>
      <c r="I10" s="251">
        <f>AVERAGE(Estratégicos!AN7:AN10)</f>
        <v>0.88888888888888884</v>
      </c>
      <c r="J10" s="250"/>
      <c r="K10" s="252">
        <f t="shared" ref="K10:K11" si="0">+E10+H10</f>
        <v>5</v>
      </c>
      <c r="L10" s="226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</row>
    <row r="11" spans="1:31" ht="24.75" customHeight="1">
      <c r="A11" s="226"/>
      <c r="B11" s="330"/>
      <c r="C11" s="246" t="s">
        <v>705</v>
      </c>
      <c r="D11" s="247"/>
      <c r="E11" s="248">
        <v>2</v>
      </c>
      <c r="F11" s="251">
        <f>AVERAGE(Estratégicos!AN11:AN12)</f>
        <v>0</v>
      </c>
      <c r="G11" s="250"/>
      <c r="H11" s="248">
        <v>5</v>
      </c>
      <c r="I11" s="251">
        <f>AVERAGE(Estratégicos!AN13:AN17)</f>
        <v>0.2</v>
      </c>
      <c r="J11" s="250"/>
      <c r="K11" s="252">
        <f t="shared" si="0"/>
        <v>7</v>
      </c>
      <c r="L11" s="226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</row>
    <row r="12" spans="1:31" ht="24.75" customHeight="1">
      <c r="A12" s="226"/>
      <c r="B12" s="330"/>
      <c r="C12" s="246" t="s">
        <v>706</v>
      </c>
      <c r="D12" s="247"/>
      <c r="E12" s="248">
        <v>1</v>
      </c>
      <c r="F12" s="253">
        <f>Estratégicos!AN18</f>
        <v>0</v>
      </c>
      <c r="G12" s="250"/>
      <c r="H12" s="248">
        <v>0</v>
      </c>
      <c r="I12" s="248" t="s">
        <v>118</v>
      </c>
      <c r="J12" s="250"/>
      <c r="K12" s="252">
        <f>E12</f>
        <v>1</v>
      </c>
      <c r="L12" s="226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</row>
    <row r="13" spans="1:31" ht="24.75" customHeight="1">
      <c r="A13" s="226"/>
      <c r="B13" s="331"/>
      <c r="C13" s="246" t="s">
        <v>707</v>
      </c>
      <c r="D13" s="247"/>
      <c r="E13" s="248">
        <v>1</v>
      </c>
      <c r="F13" s="253">
        <f>Estratégicos!AN19</f>
        <v>0</v>
      </c>
      <c r="G13" s="250"/>
      <c r="H13" s="248">
        <v>1</v>
      </c>
      <c r="I13" s="253">
        <f>Estratégicos!AN20</f>
        <v>0</v>
      </c>
      <c r="J13" s="250"/>
      <c r="K13" s="252">
        <f t="shared" ref="K13:K24" si="1">+E13+H13</f>
        <v>2</v>
      </c>
      <c r="L13" s="226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</row>
    <row r="14" spans="1:31" ht="24.75" customHeight="1">
      <c r="A14" s="226"/>
      <c r="B14" s="254" t="s">
        <v>708</v>
      </c>
      <c r="C14" s="255" t="s">
        <v>233</v>
      </c>
      <c r="D14" s="247"/>
      <c r="E14" s="248">
        <v>13</v>
      </c>
      <c r="F14" s="251">
        <f>AVERAGE(Misionales!AN6:AN18)</f>
        <v>0.7557273504273504</v>
      </c>
      <c r="G14" s="250"/>
      <c r="H14" s="248">
        <v>4</v>
      </c>
      <c r="I14" s="251">
        <f>AVERAGE(Misionales!AN19:AN22)</f>
        <v>27.100164473684213</v>
      </c>
      <c r="J14" s="250"/>
      <c r="K14" s="252">
        <f t="shared" si="1"/>
        <v>17</v>
      </c>
      <c r="L14" s="226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</row>
    <row r="15" spans="1:31" ht="24.75" customHeight="1">
      <c r="A15" s="226"/>
      <c r="B15" s="343" t="s">
        <v>709</v>
      </c>
      <c r="C15" s="256" t="s">
        <v>341</v>
      </c>
      <c r="D15" s="247"/>
      <c r="E15" s="248">
        <v>2</v>
      </c>
      <c r="F15" s="251">
        <f>AVERAGE('De Apoyo'!AN6:AN7)</f>
        <v>0.91328865766714895</v>
      </c>
      <c r="G15" s="250"/>
      <c r="H15" s="248">
        <v>3</v>
      </c>
      <c r="I15" s="251">
        <f>AVERAGE('De Apoyo'!AN8:AN10)</f>
        <v>1</v>
      </c>
      <c r="J15" s="250"/>
      <c r="K15" s="252">
        <f t="shared" si="1"/>
        <v>5</v>
      </c>
      <c r="L15" s="226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</row>
    <row r="16" spans="1:31" ht="24.75" customHeight="1">
      <c r="A16" s="226"/>
      <c r="B16" s="330"/>
      <c r="C16" s="256" t="s">
        <v>374</v>
      </c>
      <c r="D16" s="247"/>
      <c r="E16" s="248">
        <v>1</v>
      </c>
      <c r="F16" s="251">
        <f>'De Apoyo'!AN11</f>
        <v>1.3333333333333333</v>
      </c>
      <c r="G16" s="250"/>
      <c r="H16" s="248">
        <v>3</v>
      </c>
      <c r="I16" s="251">
        <f>AVERAGE('De Apoyo'!AN12:AN14)</f>
        <v>1.2767094017094018</v>
      </c>
      <c r="J16" s="250"/>
      <c r="K16" s="252">
        <f t="shared" si="1"/>
        <v>4</v>
      </c>
      <c r="L16" s="226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</row>
    <row r="17" spans="1:31" ht="24.75" customHeight="1">
      <c r="A17" s="226"/>
      <c r="B17" s="330"/>
      <c r="C17" s="256" t="s">
        <v>710</v>
      </c>
      <c r="D17" s="247"/>
      <c r="E17" s="248">
        <v>2</v>
      </c>
      <c r="F17" s="251">
        <f>AVERAGE('De Apoyo'!AN15,'De Apoyo'!AN16)</f>
        <v>0</v>
      </c>
      <c r="G17" s="250"/>
      <c r="H17" s="248">
        <v>2</v>
      </c>
      <c r="I17" s="251">
        <f>AVERAGE('De Apoyo'!AN17:AN18)</f>
        <v>0</v>
      </c>
      <c r="J17" s="250"/>
      <c r="K17" s="252">
        <f t="shared" si="1"/>
        <v>4</v>
      </c>
      <c r="L17" s="226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</row>
    <row r="18" spans="1:31" ht="24.75" customHeight="1">
      <c r="A18" s="226"/>
      <c r="B18" s="330"/>
      <c r="C18" s="256" t="s">
        <v>424</v>
      </c>
      <c r="D18" s="247"/>
      <c r="E18" s="248">
        <v>1</v>
      </c>
      <c r="F18" s="251">
        <f>'De Apoyo'!AN19</f>
        <v>0</v>
      </c>
      <c r="G18" s="250"/>
      <c r="H18" s="248">
        <v>2</v>
      </c>
      <c r="I18" s="251">
        <f>AVERAGE('De Apoyo'!AN20,'De Apoyo'!AN21)</f>
        <v>1.0263157894736841</v>
      </c>
      <c r="J18" s="250"/>
      <c r="K18" s="252">
        <f t="shared" si="1"/>
        <v>3</v>
      </c>
      <c r="L18" s="226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</row>
    <row r="19" spans="1:31" ht="24.75" customHeight="1">
      <c r="A19" s="226"/>
      <c r="B19" s="330"/>
      <c r="C19" s="256" t="s">
        <v>448</v>
      </c>
      <c r="D19" s="247"/>
      <c r="E19" s="248">
        <v>1</v>
      </c>
      <c r="F19" s="251">
        <f>AVERAGE('De Apoyo'!AN22)</f>
        <v>0</v>
      </c>
      <c r="G19" s="250"/>
      <c r="H19" s="248">
        <v>7</v>
      </c>
      <c r="I19" s="251">
        <f>AVERAGE('De Apoyo'!AN23:AN29)</f>
        <v>1.7191371830985915</v>
      </c>
      <c r="J19" s="250"/>
      <c r="K19" s="252">
        <f t="shared" si="1"/>
        <v>8</v>
      </c>
      <c r="L19" s="226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</row>
    <row r="20" spans="1:31" ht="24.75" customHeight="1">
      <c r="A20" s="226"/>
      <c r="B20" s="330"/>
      <c r="C20" s="256" t="s">
        <v>497</v>
      </c>
      <c r="D20" s="247"/>
      <c r="E20" s="248">
        <v>2</v>
      </c>
      <c r="F20" s="253">
        <f>AVERAGE('De Apoyo'!AN30:AN31)</f>
        <v>0</v>
      </c>
      <c r="G20" s="250"/>
      <c r="H20" s="248">
        <v>1</v>
      </c>
      <c r="I20" s="251">
        <f>'De Apoyo'!AN32</f>
        <v>1</v>
      </c>
      <c r="J20" s="250"/>
      <c r="K20" s="252">
        <f t="shared" si="1"/>
        <v>3</v>
      </c>
      <c r="L20" s="226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</row>
    <row r="21" spans="1:31" ht="24.75" customHeight="1">
      <c r="A21" s="226"/>
      <c r="B21" s="331"/>
      <c r="C21" s="256" t="s">
        <v>522</v>
      </c>
      <c r="D21" s="247"/>
      <c r="E21" s="248">
        <v>2</v>
      </c>
      <c r="F21" s="251">
        <f>AVERAGE('De Apoyo'!AN33:AN34)</f>
        <v>0</v>
      </c>
      <c r="G21" s="250"/>
      <c r="H21" s="248">
        <v>0</v>
      </c>
      <c r="I21" s="248" t="s">
        <v>118</v>
      </c>
      <c r="J21" s="250"/>
      <c r="K21" s="252">
        <f t="shared" si="1"/>
        <v>2</v>
      </c>
      <c r="L21" s="226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</row>
    <row r="22" spans="1:31" ht="24.75" customHeight="1">
      <c r="A22" s="226"/>
      <c r="B22" s="329" t="s">
        <v>711</v>
      </c>
      <c r="C22" s="257" t="s">
        <v>537</v>
      </c>
      <c r="D22" s="247"/>
      <c r="E22" s="248">
        <v>1</v>
      </c>
      <c r="F22" s="253">
        <f>'De Evaluación'!AN6</f>
        <v>1.1764705882352942</v>
      </c>
      <c r="G22" s="250"/>
      <c r="H22" s="248">
        <v>0</v>
      </c>
      <c r="I22" s="248" t="s">
        <v>118</v>
      </c>
      <c r="J22" s="250"/>
      <c r="K22" s="252">
        <f t="shared" si="1"/>
        <v>1</v>
      </c>
      <c r="L22" s="226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</row>
    <row r="23" spans="1:31" ht="24.75" customHeight="1">
      <c r="A23" s="226"/>
      <c r="B23" s="330"/>
      <c r="C23" s="257" t="s">
        <v>547</v>
      </c>
      <c r="D23" s="258"/>
      <c r="E23" s="248">
        <v>1</v>
      </c>
      <c r="F23" s="251">
        <f>'De Evaluación'!AN7</f>
        <v>1.0526315789473684</v>
      </c>
      <c r="G23" s="258"/>
      <c r="H23" s="248">
        <v>0</v>
      </c>
      <c r="I23" s="248" t="s">
        <v>118</v>
      </c>
      <c r="J23" s="258"/>
      <c r="K23" s="252">
        <f t="shared" si="1"/>
        <v>1</v>
      </c>
      <c r="L23" s="226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</row>
    <row r="24" spans="1:31" ht="24.75" customHeight="1">
      <c r="A24" s="226"/>
      <c r="B24" s="331"/>
      <c r="C24" s="257" t="s">
        <v>712</v>
      </c>
      <c r="D24" s="258" t="s">
        <v>62</v>
      </c>
      <c r="E24" s="248">
        <v>5</v>
      </c>
      <c r="F24" s="251">
        <f>AVERAGE('De Evaluación'!AN8:AN12)</f>
        <v>0.37222222222222223</v>
      </c>
      <c r="G24" s="258"/>
      <c r="H24" s="248">
        <v>21</v>
      </c>
      <c r="I24" s="251">
        <f>AVERAGE('De Evaluación'!AN13:AN33)</f>
        <v>0.30879432508717852</v>
      </c>
      <c r="J24" s="258"/>
      <c r="K24" s="252">
        <f t="shared" si="1"/>
        <v>26</v>
      </c>
      <c r="L24" s="226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</row>
    <row r="25" spans="1:31" ht="3" customHeight="1">
      <c r="A25" s="226"/>
      <c r="B25" s="258"/>
      <c r="C25" s="226"/>
      <c r="D25" s="258"/>
      <c r="E25" s="258"/>
      <c r="F25" s="259"/>
      <c r="G25" s="258"/>
      <c r="H25" s="260"/>
      <c r="I25" s="261"/>
      <c r="J25" s="258"/>
      <c r="K25" s="258"/>
      <c r="L25" s="226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</row>
    <row r="26" spans="1:31" ht="22.5" customHeight="1">
      <c r="A26" s="226"/>
      <c r="B26" s="262"/>
      <c r="C26" s="263" t="s">
        <v>713</v>
      </c>
      <c r="D26" s="258"/>
      <c r="E26" s="264">
        <f>+SUM(E10:E24)</f>
        <v>36</v>
      </c>
      <c r="F26" s="265">
        <f>AVERAGE(F10:F17,F19,F22,F24)</f>
        <v>0.47270416868991383</v>
      </c>
      <c r="G26" s="258"/>
      <c r="H26" s="264">
        <f>+SUM(H10:H24)</f>
        <v>53</v>
      </c>
      <c r="I26" s="224">
        <v>0</v>
      </c>
      <c r="J26" s="258"/>
      <c r="K26" s="266">
        <f>+SUM(K10:K24)</f>
        <v>89</v>
      </c>
      <c r="L26" s="226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</row>
    <row r="27" spans="1:31" ht="13.5" customHeight="1">
      <c r="A27" s="226"/>
      <c r="B27" s="226"/>
      <c r="C27" s="226"/>
      <c r="D27" s="258"/>
      <c r="E27" s="226"/>
      <c r="F27" s="226"/>
      <c r="G27" s="258"/>
      <c r="H27" s="237"/>
      <c r="I27" s="267"/>
      <c r="J27" s="258"/>
      <c r="K27" s="226"/>
      <c r="L27" s="226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ht="13.5" customHeight="1">
      <c r="A28" s="228"/>
      <c r="B28" s="228"/>
      <c r="C28" s="228"/>
      <c r="D28" s="268"/>
      <c r="E28" s="228"/>
      <c r="F28" s="228"/>
      <c r="G28" s="268"/>
      <c r="H28" s="245"/>
      <c r="I28" s="245"/>
      <c r="J28" s="26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</row>
    <row r="29" spans="1:31" ht="13.5" customHeight="1">
      <c r="A29" s="228"/>
      <c r="B29" s="228"/>
      <c r="C29" s="228"/>
      <c r="D29" s="268"/>
      <c r="E29" s="228"/>
      <c r="F29" s="228"/>
      <c r="G29" s="228"/>
      <c r="H29" s="245"/>
      <c r="I29" s="245"/>
      <c r="J29" s="245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ht="13.5" customHeight="1">
      <c r="A30" s="228"/>
      <c r="B30" s="228"/>
      <c r="C30" s="228"/>
      <c r="D30" s="268"/>
      <c r="E30" s="228"/>
      <c r="F30" s="228"/>
      <c r="G30" s="228"/>
      <c r="H30" s="245"/>
      <c r="I30" s="245"/>
      <c r="J30" s="245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</row>
    <row r="31" spans="1:31" ht="13.5" customHeight="1">
      <c r="A31" s="228"/>
      <c r="B31" s="228"/>
      <c r="C31" s="228"/>
      <c r="D31" s="268"/>
      <c r="E31" s="228"/>
      <c r="F31" s="228"/>
      <c r="G31" s="228"/>
      <c r="H31" s="245"/>
      <c r="I31" s="245"/>
      <c r="J31" s="245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</row>
    <row r="32" spans="1:31" ht="13.5" customHeight="1">
      <c r="A32" s="228"/>
      <c r="B32" s="228"/>
      <c r="C32" s="228"/>
      <c r="D32" s="268"/>
      <c r="E32" s="228"/>
      <c r="F32" s="228"/>
      <c r="G32" s="228"/>
      <c r="H32" s="245"/>
      <c r="I32" s="245"/>
      <c r="J32" s="245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</row>
    <row r="33" spans="1:31" ht="13.5" customHeight="1">
      <c r="A33" s="228"/>
      <c r="B33" s="228"/>
      <c r="C33" s="228"/>
      <c r="D33" s="268"/>
      <c r="E33" s="228"/>
      <c r="F33" s="228"/>
      <c r="G33" s="228"/>
      <c r="H33" s="245"/>
      <c r="I33" s="245"/>
      <c r="J33" s="245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</row>
    <row r="34" spans="1:31" ht="13.5" customHeight="1">
      <c r="A34" s="228"/>
      <c r="B34" s="228"/>
      <c r="C34" s="228"/>
      <c r="D34" s="268"/>
      <c r="E34" s="228"/>
      <c r="F34" s="228"/>
      <c r="G34" s="228"/>
      <c r="H34" s="245"/>
      <c r="I34" s="245"/>
      <c r="J34" s="245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</row>
    <row r="35" spans="1:31" ht="13.5" customHeight="1">
      <c r="A35" s="228"/>
      <c r="B35" s="228"/>
      <c r="C35" s="228"/>
      <c r="D35" s="268"/>
      <c r="E35" s="228"/>
      <c r="F35" s="228"/>
      <c r="G35" s="228"/>
      <c r="H35" s="245"/>
      <c r="I35" s="245"/>
      <c r="J35" s="245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</row>
    <row r="36" spans="1:31" ht="13.5" customHeight="1">
      <c r="A36" s="228"/>
      <c r="B36" s="228"/>
      <c r="C36" s="228"/>
      <c r="D36" s="268"/>
      <c r="E36" s="228"/>
      <c r="F36" s="228"/>
      <c r="G36" s="228"/>
      <c r="H36" s="245"/>
      <c r="I36" s="245"/>
      <c r="J36" s="245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</row>
    <row r="37" spans="1:31" ht="13.5" customHeight="1">
      <c r="A37" s="228"/>
      <c r="B37" s="228"/>
      <c r="C37" s="228"/>
      <c r="D37" s="268"/>
      <c r="E37" s="228"/>
      <c r="F37" s="228"/>
      <c r="G37" s="228"/>
      <c r="H37" s="245"/>
      <c r="I37" s="245"/>
      <c r="J37" s="245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</row>
    <row r="38" spans="1:31" ht="13.5" customHeight="1">
      <c r="A38" s="228"/>
      <c r="B38" s="228"/>
      <c r="C38" s="228"/>
      <c r="D38" s="268"/>
      <c r="E38" s="228"/>
      <c r="F38" s="228"/>
      <c r="G38" s="228"/>
      <c r="H38" s="245"/>
      <c r="I38" s="245"/>
      <c r="J38" s="245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</row>
    <row r="39" spans="1:31" ht="13.5" customHeight="1">
      <c r="A39" s="228"/>
      <c r="B39" s="228"/>
      <c r="C39" s="228"/>
      <c r="D39" s="268"/>
      <c r="E39" s="228"/>
      <c r="F39" s="228"/>
      <c r="G39" s="228"/>
      <c r="H39" s="245"/>
      <c r="I39" s="245"/>
      <c r="J39" s="245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</row>
    <row r="40" spans="1:31" ht="13.5" customHeight="1">
      <c r="A40" s="228"/>
      <c r="B40" s="228"/>
      <c r="C40" s="228"/>
      <c r="D40" s="268"/>
      <c r="E40" s="228"/>
      <c r="F40" s="228"/>
      <c r="G40" s="228"/>
      <c r="H40" s="245"/>
      <c r="I40" s="245"/>
      <c r="J40" s="245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</row>
    <row r="41" spans="1:31" ht="13.5" customHeight="1">
      <c r="A41" s="228"/>
      <c r="B41" s="228"/>
      <c r="C41" s="228"/>
      <c r="D41" s="268"/>
      <c r="E41" s="228"/>
      <c r="F41" s="228"/>
      <c r="G41" s="228"/>
      <c r="H41" s="245"/>
      <c r="I41" s="245"/>
      <c r="J41" s="245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</row>
    <row r="42" spans="1:31" ht="13.5" customHeight="1">
      <c r="A42" s="228"/>
      <c r="B42" s="228"/>
      <c r="C42" s="228"/>
      <c r="D42" s="268"/>
      <c r="E42" s="228"/>
      <c r="F42" s="228"/>
      <c r="G42" s="228"/>
      <c r="H42" s="245"/>
      <c r="I42" s="245"/>
      <c r="J42" s="245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</row>
    <row r="43" spans="1:31" ht="13.5" customHeight="1">
      <c r="A43" s="228"/>
      <c r="B43" s="228"/>
      <c r="C43" s="228"/>
      <c r="D43" s="268"/>
      <c r="E43" s="228"/>
      <c r="F43" s="228"/>
      <c r="G43" s="228"/>
      <c r="H43" s="245"/>
      <c r="I43" s="245"/>
      <c r="J43" s="245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</row>
    <row r="44" spans="1:31" ht="13.5" customHeight="1">
      <c r="A44" s="228"/>
      <c r="B44" s="228"/>
      <c r="C44" s="228"/>
      <c r="D44" s="268"/>
      <c r="E44" s="228"/>
      <c r="F44" s="228"/>
      <c r="G44" s="228"/>
      <c r="H44" s="245"/>
      <c r="I44" s="245"/>
      <c r="J44" s="245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</row>
    <row r="45" spans="1:31" ht="13.5" customHeight="1">
      <c r="A45" s="228"/>
      <c r="B45" s="228"/>
      <c r="C45" s="228"/>
      <c r="D45" s="268"/>
      <c r="E45" s="228"/>
      <c r="F45" s="228"/>
      <c r="G45" s="228"/>
      <c r="H45" s="245"/>
      <c r="I45" s="245"/>
      <c r="J45" s="245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</row>
    <row r="46" spans="1:31" ht="13.5" customHeight="1">
      <c r="A46" s="228"/>
      <c r="B46" s="228"/>
      <c r="C46" s="228"/>
      <c r="D46" s="268"/>
      <c r="E46" s="228"/>
      <c r="F46" s="228"/>
      <c r="G46" s="228"/>
      <c r="H46" s="245"/>
      <c r="I46" s="245"/>
      <c r="J46" s="245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</row>
    <row r="47" spans="1:31" ht="13.5" customHeight="1">
      <c r="A47" s="228"/>
      <c r="B47" s="228"/>
      <c r="C47" s="228"/>
      <c r="D47" s="268"/>
      <c r="E47" s="228"/>
      <c r="F47" s="228"/>
      <c r="G47" s="228"/>
      <c r="H47" s="245"/>
      <c r="I47" s="245"/>
      <c r="J47" s="245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</row>
    <row r="48" spans="1:31" ht="13.5" customHeight="1">
      <c r="A48" s="228"/>
      <c r="B48" s="228"/>
      <c r="C48" s="228"/>
      <c r="D48" s="268"/>
      <c r="E48" s="228"/>
      <c r="F48" s="228"/>
      <c r="G48" s="228"/>
      <c r="H48" s="245"/>
      <c r="I48" s="245"/>
      <c r="J48" s="245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</row>
    <row r="49" spans="1:31" ht="13.5" customHeight="1">
      <c r="A49" s="228"/>
      <c r="B49" s="228"/>
      <c r="C49" s="228"/>
      <c r="D49" s="268"/>
      <c r="E49" s="228"/>
      <c r="F49" s="228"/>
      <c r="G49" s="228"/>
      <c r="H49" s="245"/>
      <c r="I49" s="245"/>
      <c r="J49" s="245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</row>
    <row r="50" spans="1:31" ht="13.5" customHeight="1">
      <c r="A50" s="228"/>
      <c r="B50" s="228"/>
      <c r="C50" s="228"/>
      <c r="D50" s="268"/>
      <c r="E50" s="228"/>
      <c r="F50" s="228"/>
      <c r="G50" s="228"/>
      <c r="H50" s="245"/>
      <c r="I50" s="245"/>
      <c r="J50" s="245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</row>
    <row r="51" spans="1:31" ht="13.5" customHeight="1">
      <c r="A51" s="228"/>
      <c r="B51" s="228"/>
      <c r="C51" s="228"/>
      <c r="D51" s="268"/>
      <c r="E51" s="228"/>
      <c r="F51" s="228"/>
      <c r="G51" s="228"/>
      <c r="H51" s="245"/>
      <c r="I51" s="245"/>
      <c r="J51" s="245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</row>
    <row r="52" spans="1:31" ht="13.5" customHeight="1">
      <c r="A52" s="228"/>
      <c r="B52" s="228"/>
      <c r="C52" s="228"/>
      <c r="D52" s="268"/>
      <c r="E52" s="228"/>
      <c r="F52" s="228"/>
      <c r="G52" s="228"/>
      <c r="H52" s="245"/>
      <c r="I52" s="245"/>
      <c r="J52" s="245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</row>
    <row r="53" spans="1:31" ht="13.5" customHeight="1">
      <c r="A53" s="228"/>
      <c r="B53" s="228"/>
      <c r="C53" s="228"/>
      <c r="D53" s="268"/>
      <c r="E53" s="228"/>
      <c r="F53" s="228"/>
      <c r="G53" s="228"/>
      <c r="H53" s="245"/>
      <c r="I53" s="245"/>
      <c r="J53" s="245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</row>
    <row r="54" spans="1:31" ht="13.5" customHeight="1">
      <c r="A54" s="228"/>
      <c r="B54" s="228"/>
      <c r="C54" s="228"/>
      <c r="D54" s="268"/>
      <c r="E54" s="228"/>
      <c r="F54" s="228"/>
      <c r="G54" s="228"/>
      <c r="H54" s="245"/>
      <c r="I54" s="245"/>
      <c r="J54" s="245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</row>
    <row r="55" spans="1:31" ht="13.5" customHeight="1">
      <c r="A55" s="228"/>
      <c r="B55" s="228"/>
      <c r="C55" s="228"/>
      <c r="D55" s="268"/>
      <c r="E55" s="228"/>
      <c r="F55" s="228"/>
      <c r="G55" s="228"/>
      <c r="H55" s="245"/>
      <c r="I55" s="245"/>
      <c r="J55" s="245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</row>
    <row r="56" spans="1:31" ht="13.5" customHeight="1">
      <c r="A56" s="228"/>
      <c r="B56" s="228"/>
      <c r="C56" s="228"/>
      <c r="D56" s="268"/>
      <c r="E56" s="228"/>
      <c r="F56" s="228"/>
      <c r="G56" s="228"/>
      <c r="H56" s="245"/>
      <c r="I56" s="245"/>
      <c r="J56" s="245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</row>
    <row r="57" spans="1:31" ht="13.5" customHeight="1">
      <c r="A57" s="228"/>
      <c r="B57" s="228"/>
      <c r="C57" s="228"/>
      <c r="D57" s="268"/>
      <c r="E57" s="228"/>
      <c r="F57" s="228"/>
      <c r="G57" s="228"/>
      <c r="H57" s="245"/>
      <c r="I57" s="245"/>
      <c r="J57" s="245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</row>
    <row r="58" spans="1:31" ht="13.5" customHeight="1">
      <c r="A58" s="228"/>
      <c r="B58" s="228"/>
      <c r="C58" s="228"/>
      <c r="D58" s="268"/>
      <c r="E58" s="228"/>
      <c r="F58" s="228"/>
      <c r="G58" s="228"/>
      <c r="H58" s="245"/>
      <c r="I58" s="245"/>
      <c r="J58" s="245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</row>
    <row r="59" spans="1:31" ht="13.5" customHeight="1">
      <c r="A59" s="228"/>
      <c r="B59" s="228"/>
      <c r="C59" s="228"/>
      <c r="D59" s="268"/>
      <c r="E59" s="228"/>
      <c r="F59" s="228"/>
      <c r="G59" s="228"/>
      <c r="H59" s="245"/>
      <c r="I59" s="245"/>
      <c r="J59" s="245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</row>
    <row r="60" spans="1:31" ht="13.5" customHeight="1">
      <c r="A60" s="228"/>
      <c r="B60" s="228"/>
      <c r="C60" s="228"/>
      <c r="D60" s="268"/>
      <c r="E60" s="228"/>
      <c r="F60" s="228"/>
      <c r="G60" s="228"/>
      <c r="H60" s="245"/>
      <c r="I60" s="245"/>
      <c r="J60" s="245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</row>
    <row r="61" spans="1:31" ht="13.5" customHeight="1">
      <c r="A61" s="228"/>
      <c r="B61" s="228"/>
      <c r="C61" s="228"/>
      <c r="D61" s="268"/>
      <c r="E61" s="228"/>
      <c r="F61" s="228"/>
      <c r="G61" s="228"/>
      <c r="H61" s="245"/>
      <c r="I61" s="245"/>
      <c r="J61" s="245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</row>
    <row r="62" spans="1:31" ht="13.5" customHeight="1">
      <c r="A62" s="228"/>
      <c r="B62" s="228"/>
      <c r="C62" s="228"/>
      <c r="D62" s="268"/>
      <c r="E62" s="228"/>
      <c r="F62" s="228"/>
      <c r="G62" s="228"/>
      <c r="H62" s="245"/>
      <c r="I62" s="245"/>
      <c r="J62" s="245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</row>
    <row r="63" spans="1:31" ht="13.5" customHeight="1">
      <c r="A63" s="228"/>
      <c r="B63" s="228"/>
      <c r="C63" s="228"/>
      <c r="D63" s="268"/>
      <c r="E63" s="228"/>
      <c r="F63" s="228"/>
      <c r="G63" s="228"/>
      <c r="H63" s="245"/>
      <c r="I63" s="245"/>
      <c r="J63" s="245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</row>
    <row r="64" spans="1:31" ht="13.5" customHeight="1">
      <c r="A64" s="228"/>
      <c r="B64" s="228"/>
      <c r="C64" s="228"/>
      <c r="D64" s="268"/>
      <c r="E64" s="228"/>
      <c r="F64" s="228"/>
      <c r="G64" s="228"/>
      <c r="H64" s="245"/>
      <c r="I64" s="245"/>
      <c r="J64" s="245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</row>
    <row r="65" spans="1:31" ht="13.5" customHeight="1">
      <c r="A65" s="228"/>
      <c r="B65" s="228"/>
      <c r="C65" s="228"/>
      <c r="D65" s="268"/>
      <c r="E65" s="228"/>
      <c r="F65" s="228"/>
      <c r="G65" s="228"/>
      <c r="H65" s="245"/>
      <c r="I65" s="245"/>
      <c r="J65" s="245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</row>
    <row r="66" spans="1:31" ht="13.5" customHeight="1">
      <c r="A66" s="228"/>
      <c r="B66" s="228"/>
      <c r="C66" s="228"/>
      <c r="D66" s="268"/>
      <c r="E66" s="228"/>
      <c r="F66" s="228"/>
      <c r="G66" s="228"/>
      <c r="H66" s="245"/>
      <c r="I66" s="245"/>
      <c r="J66" s="245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</row>
    <row r="67" spans="1:31" ht="13.5" customHeight="1">
      <c r="A67" s="228"/>
      <c r="B67" s="228"/>
      <c r="C67" s="228"/>
      <c r="D67" s="268"/>
      <c r="E67" s="228"/>
      <c r="F67" s="228"/>
      <c r="G67" s="228"/>
      <c r="H67" s="245"/>
      <c r="I67" s="245"/>
      <c r="J67" s="245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</row>
    <row r="68" spans="1:31" ht="13.5" customHeight="1">
      <c r="A68" s="228"/>
      <c r="B68" s="228"/>
      <c r="C68" s="228"/>
      <c r="D68" s="268"/>
      <c r="E68" s="228"/>
      <c r="F68" s="228"/>
      <c r="G68" s="228"/>
      <c r="H68" s="245"/>
      <c r="I68" s="245"/>
      <c r="J68" s="245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</row>
    <row r="69" spans="1:31" ht="13.5" customHeight="1">
      <c r="A69" s="228"/>
      <c r="B69" s="228"/>
      <c r="C69" s="228"/>
      <c r="D69" s="268"/>
      <c r="E69" s="228"/>
      <c r="F69" s="228"/>
      <c r="G69" s="228"/>
      <c r="H69" s="245"/>
      <c r="I69" s="245"/>
      <c r="J69" s="245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</row>
    <row r="70" spans="1:31" ht="13.5" customHeight="1">
      <c r="A70" s="228"/>
      <c r="B70" s="228"/>
      <c r="C70" s="228"/>
      <c r="D70" s="268"/>
      <c r="E70" s="228"/>
      <c r="F70" s="228"/>
      <c r="G70" s="228"/>
      <c r="H70" s="245"/>
      <c r="I70" s="245"/>
      <c r="J70" s="245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</row>
    <row r="71" spans="1:31" ht="13.5" customHeight="1">
      <c r="A71" s="228"/>
      <c r="B71" s="228"/>
      <c r="C71" s="228"/>
      <c r="D71" s="268"/>
      <c r="E71" s="228"/>
      <c r="F71" s="228"/>
      <c r="G71" s="228"/>
      <c r="H71" s="245"/>
      <c r="I71" s="245"/>
      <c r="J71" s="245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</row>
    <row r="72" spans="1:31" ht="13.5" customHeight="1">
      <c r="A72" s="228"/>
      <c r="B72" s="228"/>
      <c r="C72" s="228"/>
      <c r="D72" s="268"/>
      <c r="E72" s="228"/>
      <c r="F72" s="228"/>
      <c r="G72" s="228"/>
      <c r="H72" s="245"/>
      <c r="I72" s="245"/>
      <c r="J72" s="245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</row>
    <row r="73" spans="1:31" ht="13.5" customHeight="1">
      <c r="A73" s="228"/>
      <c r="B73" s="228"/>
      <c r="C73" s="228"/>
      <c r="D73" s="268"/>
      <c r="E73" s="228"/>
      <c r="F73" s="228"/>
      <c r="G73" s="228"/>
      <c r="H73" s="245"/>
      <c r="I73" s="245"/>
      <c r="J73" s="245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</row>
    <row r="74" spans="1:31" ht="13.5" customHeight="1">
      <c r="A74" s="228"/>
      <c r="B74" s="228"/>
      <c r="C74" s="228"/>
      <c r="D74" s="268"/>
      <c r="E74" s="228"/>
      <c r="F74" s="228"/>
      <c r="G74" s="228"/>
      <c r="H74" s="245"/>
      <c r="I74" s="245"/>
      <c r="J74" s="245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</row>
    <row r="75" spans="1:31" ht="13.5" customHeight="1">
      <c r="A75" s="228"/>
      <c r="B75" s="228"/>
      <c r="C75" s="228"/>
      <c r="D75" s="268"/>
      <c r="E75" s="228"/>
      <c r="F75" s="228"/>
      <c r="G75" s="228"/>
      <c r="H75" s="245"/>
      <c r="I75" s="245"/>
      <c r="J75" s="245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</row>
    <row r="76" spans="1:31" ht="13.5" customHeight="1">
      <c r="A76" s="228"/>
      <c r="B76" s="228"/>
      <c r="C76" s="228"/>
      <c r="D76" s="268"/>
      <c r="E76" s="228"/>
      <c r="F76" s="228"/>
      <c r="G76" s="228"/>
      <c r="H76" s="245"/>
      <c r="I76" s="245"/>
      <c r="J76" s="245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</row>
    <row r="77" spans="1:31" ht="13.5" customHeight="1">
      <c r="A77" s="228"/>
      <c r="B77" s="228"/>
      <c r="C77" s="228"/>
      <c r="D77" s="268"/>
      <c r="E77" s="228"/>
      <c r="F77" s="228"/>
      <c r="G77" s="228"/>
      <c r="H77" s="245"/>
      <c r="I77" s="245"/>
      <c r="J77" s="245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</row>
    <row r="78" spans="1:31" ht="13.5" customHeight="1">
      <c r="A78" s="228"/>
      <c r="B78" s="228"/>
      <c r="C78" s="228"/>
      <c r="D78" s="268"/>
      <c r="E78" s="228"/>
      <c r="F78" s="228"/>
      <c r="G78" s="228"/>
      <c r="H78" s="245"/>
      <c r="I78" s="245"/>
      <c r="J78" s="245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</row>
    <row r="79" spans="1:31" ht="13.5" customHeight="1">
      <c r="A79" s="228"/>
      <c r="B79" s="228"/>
      <c r="C79" s="228"/>
      <c r="D79" s="268"/>
      <c r="E79" s="228"/>
      <c r="F79" s="228"/>
      <c r="G79" s="228"/>
      <c r="H79" s="245"/>
      <c r="I79" s="245"/>
      <c r="J79" s="245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</row>
    <row r="80" spans="1:31" ht="13.5" customHeight="1">
      <c r="A80" s="228"/>
      <c r="B80" s="228"/>
      <c r="C80" s="228"/>
      <c r="D80" s="268"/>
      <c r="E80" s="228"/>
      <c r="F80" s="228"/>
      <c r="G80" s="228"/>
      <c r="H80" s="245"/>
      <c r="I80" s="245"/>
      <c r="J80" s="245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</row>
    <row r="81" spans="1:31" ht="13.5" customHeight="1">
      <c r="A81" s="228"/>
      <c r="B81" s="228"/>
      <c r="C81" s="228"/>
      <c r="D81" s="268"/>
      <c r="E81" s="228"/>
      <c r="F81" s="228"/>
      <c r="G81" s="228"/>
      <c r="H81" s="245"/>
      <c r="I81" s="245"/>
      <c r="J81" s="245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</row>
    <row r="82" spans="1:31" ht="13.5" customHeight="1">
      <c r="A82" s="228"/>
      <c r="B82" s="228"/>
      <c r="C82" s="228"/>
      <c r="D82" s="268"/>
      <c r="E82" s="228"/>
      <c r="F82" s="228"/>
      <c r="G82" s="228"/>
      <c r="H82" s="245"/>
      <c r="I82" s="245"/>
      <c r="J82" s="245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</row>
    <row r="83" spans="1:31" ht="13.5" customHeight="1">
      <c r="A83" s="228"/>
      <c r="B83" s="228"/>
      <c r="C83" s="228"/>
      <c r="D83" s="268"/>
      <c r="E83" s="228"/>
      <c r="F83" s="228"/>
      <c r="G83" s="228"/>
      <c r="H83" s="245"/>
      <c r="I83" s="245"/>
      <c r="J83" s="245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</row>
    <row r="84" spans="1:31" ht="13.5" customHeight="1">
      <c r="A84" s="228"/>
      <c r="B84" s="228"/>
      <c r="C84" s="228"/>
      <c r="D84" s="268"/>
      <c r="E84" s="228"/>
      <c r="F84" s="228"/>
      <c r="G84" s="228"/>
      <c r="H84" s="245"/>
      <c r="I84" s="245"/>
      <c r="J84" s="245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</row>
    <row r="85" spans="1:31" ht="13.5" customHeight="1">
      <c r="A85" s="228"/>
      <c r="B85" s="228"/>
      <c r="C85" s="228"/>
      <c r="D85" s="268"/>
      <c r="E85" s="228"/>
      <c r="F85" s="228"/>
      <c r="G85" s="228"/>
      <c r="H85" s="245"/>
      <c r="I85" s="245"/>
      <c r="J85" s="245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</row>
    <row r="86" spans="1:31" ht="13.5" customHeight="1">
      <c r="A86" s="228"/>
      <c r="B86" s="228"/>
      <c r="C86" s="228"/>
      <c r="D86" s="268"/>
      <c r="E86" s="228"/>
      <c r="F86" s="228"/>
      <c r="G86" s="228"/>
      <c r="H86" s="245"/>
      <c r="I86" s="245"/>
      <c r="J86" s="245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</row>
    <row r="87" spans="1:31" ht="13.5" customHeight="1">
      <c r="A87" s="228"/>
      <c r="B87" s="228"/>
      <c r="C87" s="228"/>
      <c r="D87" s="268"/>
      <c r="E87" s="228"/>
      <c r="F87" s="228"/>
      <c r="G87" s="228"/>
      <c r="H87" s="245"/>
      <c r="I87" s="245"/>
      <c r="J87" s="245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</row>
    <row r="88" spans="1:31" ht="13.5" customHeight="1">
      <c r="A88" s="228"/>
      <c r="B88" s="228"/>
      <c r="C88" s="228"/>
      <c r="D88" s="268"/>
      <c r="E88" s="228"/>
      <c r="F88" s="228"/>
      <c r="G88" s="228"/>
      <c r="H88" s="245"/>
      <c r="I88" s="245"/>
      <c r="J88" s="245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</row>
    <row r="89" spans="1:31" ht="13.5" customHeight="1">
      <c r="A89" s="228"/>
      <c r="B89" s="228"/>
      <c r="C89" s="228"/>
      <c r="D89" s="268"/>
      <c r="E89" s="228"/>
      <c r="F89" s="228"/>
      <c r="G89" s="228"/>
      <c r="H89" s="245"/>
      <c r="I89" s="245"/>
      <c r="J89" s="245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</row>
    <row r="90" spans="1:31" ht="13.5" customHeight="1">
      <c r="A90" s="228"/>
      <c r="B90" s="228"/>
      <c r="C90" s="228"/>
      <c r="D90" s="268"/>
      <c r="E90" s="228"/>
      <c r="F90" s="228"/>
      <c r="G90" s="228"/>
      <c r="H90" s="245"/>
      <c r="I90" s="245"/>
      <c r="J90" s="245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</row>
    <row r="91" spans="1:31" ht="13.5" customHeight="1">
      <c r="A91" s="228"/>
      <c r="B91" s="228"/>
      <c r="C91" s="228"/>
      <c r="D91" s="268"/>
      <c r="E91" s="228"/>
      <c r="F91" s="228"/>
      <c r="G91" s="228"/>
      <c r="H91" s="245"/>
      <c r="I91" s="245"/>
      <c r="J91" s="245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</row>
    <row r="92" spans="1:31" ht="13.5" customHeight="1">
      <c r="A92" s="228"/>
      <c r="B92" s="228"/>
      <c r="C92" s="228"/>
      <c r="D92" s="268"/>
      <c r="E92" s="228"/>
      <c r="F92" s="228"/>
      <c r="G92" s="228"/>
      <c r="H92" s="245"/>
      <c r="I92" s="245"/>
      <c r="J92" s="245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</row>
    <row r="93" spans="1:31" ht="13.5" customHeight="1">
      <c r="A93" s="228"/>
      <c r="B93" s="228"/>
      <c r="C93" s="228"/>
      <c r="D93" s="268"/>
      <c r="E93" s="228"/>
      <c r="F93" s="228"/>
      <c r="G93" s="228"/>
      <c r="H93" s="245"/>
      <c r="I93" s="245"/>
      <c r="J93" s="245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</row>
    <row r="94" spans="1:31" ht="13.5" customHeight="1">
      <c r="A94" s="228"/>
      <c r="B94" s="228"/>
      <c r="C94" s="228"/>
      <c r="D94" s="268"/>
      <c r="E94" s="228"/>
      <c r="F94" s="228"/>
      <c r="G94" s="228"/>
      <c r="H94" s="245"/>
      <c r="I94" s="245"/>
      <c r="J94" s="245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</row>
    <row r="95" spans="1:31" ht="13.5" customHeight="1">
      <c r="A95" s="228"/>
      <c r="B95" s="228"/>
      <c r="C95" s="228"/>
      <c r="D95" s="268"/>
      <c r="E95" s="228"/>
      <c r="F95" s="228"/>
      <c r="G95" s="228"/>
      <c r="H95" s="245"/>
      <c r="I95" s="245"/>
      <c r="J95" s="245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</row>
    <row r="96" spans="1:31" ht="13.5" customHeight="1">
      <c r="A96" s="228"/>
      <c r="B96" s="228"/>
      <c r="C96" s="228"/>
      <c r="D96" s="268"/>
      <c r="E96" s="228"/>
      <c r="F96" s="228"/>
      <c r="G96" s="228"/>
      <c r="H96" s="245"/>
      <c r="I96" s="245"/>
      <c r="J96" s="245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</row>
    <row r="97" spans="1:31" ht="13.5" customHeight="1">
      <c r="A97" s="228"/>
      <c r="B97" s="228"/>
      <c r="C97" s="228"/>
      <c r="D97" s="268"/>
      <c r="E97" s="228"/>
      <c r="F97" s="228"/>
      <c r="G97" s="228"/>
      <c r="H97" s="245"/>
      <c r="I97" s="245"/>
      <c r="J97" s="245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</row>
    <row r="98" spans="1:31" ht="13.5" customHeight="1">
      <c r="A98" s="228"/>
      <c r="B98" s="228"/>
      <c r="C98" s="228"/>
      <c r="D98" s="268"/>
      <c r="E98" s="228"/>
      <c r="F98" s="228"/>
      <c r="G98" s="228"/>
      <c r="H98" s="245"/>
      <c r="I98" s="245"/>
      <c r="J98" s="245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</row>
    <row r="99" spans="1:31" ht="13.5" customHeight="1">
      <c r="A99" s="228"/>
      <c r="B99" s="228"/>
      <c r="C99" s="228"/>
      <c r="D99" s="268"/>
      <c r="E99" s="228"/>
      <c r="F99" s="228"/>
      <c r="G99" s="228"/>
      <c r="H99" s="245"/>
      <c r="I99" s="245"/>
      <c r="J99" s="245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</row>
    <row r="100" spans="1:31" ht="13.5" customHeight="1">
      <c r="A100" s="228"/>
      <c r="B100" s="228"/>
      <c r="C100" s="228"/>
      <c r="D100" s="268"/>
      <c r="E100" s="228"/>
      <c r="F100" s="228"/>
      <c r="G100" s="228"/>
      <c r="H100" s="245"/>
      <c r="I100" s="245"/>
      <c r="J100" s="245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</row>
    <row r="101" spans="1:31" ht="13.5" customHeight="1">
      <c r="A101" s="228"/>
      <c r="B101" s="228"/>
      <c r="C101" s="228"/>
      <c r="D101" s="268"/>
      <c r="E101" s="228"/>
      <c r="F101" s="228"/>
      <c r="G101" s="228"/>
      <c r="H101" s="245"/>
      <c r="I101" s="245"/>
      <c r="J101" s="245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</row>
    <row r="102" spans="1:31" ht="13.5" customHeight="1">
      <c r="A102" s="228"/>
      <c r="B102" s="228"/>
      <c r="C102" s="228"/>
      <c r="D102" s="268"/>
      <c r="E102" s="228"/>
      <c r="F102" s="228"/>
      <c r="G102" s="228"/>
      <c r="H102" s="245"/>
      <c r="I102" s="245"/>
      <c r="J102" s="245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</row>
    <row r="103" spans="1:31" ht="13.5" customHeight="1">
      <c r="A103" s="228"/>
      <c r="B103" s="228"/>
      <c r="C103" s="228"/>
      <c r="D103" s="268"/>
      <c r="E103" s="228"/>
      <c r="F103" s="228"/>
      <c r="G103" s="228"/>
      <c r="H103" s="245"/>
      <c r="I103" s="245"/>
      <c r="J103" s="245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</row>
    <row r="104" spans="1:31" ht="13.5" customHeight="1">
      <c r="A104" s="228"/>
      <c r="B104" s="228"/>
      <c r="C104" s="228"/>
      <c r="D104" s="268"/>
      <c r="E104" s="228"/>
      <c r="F104" s="228"/>
      <c r="G104" s="228"/>
      <c r="H104" s="245"/>
      <c r="I104" s="245"/>
      <c r="J104" s="245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</row>
    <row r="105" spans="1:31" ht="13.5" customHeight="1">
      <c r="A105" s="228"/>
      <c r="B105" s="228"/>
      <c r="C105" s="228"/>
      <c r="D105" s="268"/>
      <c r="E105" s="228"/>
      <c r="F105" s="228"/>
      <c r="G105" s="228"/>
      <c r="H105" s="245"/>
      <c r="I105" s="245"/>
      <c r="J105" s="245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</row>
    <row r="106" spans="1:31" ht="13.5" customHeight="1">
      <c r="A106" s="228"/>
      <c r="B106" s="228"/>
      <c r="C106" s="228"/>
      <c r="D106" s="268"/>
      <c r="E106" s="228"/>
      <c r="F106" s="228"/>
      <c r="G106" s="228"/>
      <c r="H106" s="245"/>
      <c r="I106" s="245"/>
      <c r="J106" s="245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</row>
    <row r="107" spans="1:31" ht="13.5" customHeight="1">
      <c r="A107" s="228"/>
      <c r="B107" s="228"/>
      <c r="C107" s="228"/>
      <c r="D107" s="268"/>
      <c r="E107" s="228"/>
      <c r="F107" s="228"/>
      <c r="G107" s="228"/>
      <c r="H107" s="245"/>
      <c r="I107" s="245"/>
      <c r="J107" s="245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</row>
    <row r="108" spans="1:31" ht="13.5" customHeight="1">
      <c r="A108" s="228"/>
      <c r="B108" s="228"/>
      <c r="C108" s="228"/>
      <c r="D108" s="268"/>
      <c r="E108" s="228"/>
      <c r="F108" s="228"/>
      <c r="G108" s="228"/>
      <c r="H108" s="245"/>
      <c r="I108" s="245"/>
      <c r="J108" s="245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</row>
    <row r="109" spans="1:31" ht="13.5" customHeight="1">
      <c r="A109" s="228"/>
      <c r="B109" s="228"/>
      <c r="C109" s="228"/>
      <c r="D109" s="268"/>
      <c r="E109" s="228"/>
      <c r="F109" s="228"/>
      <c r="G109" s="228"/>
      <c r="H109" s="245"/>
      <c r="I109" s="245"/>
      <c r="J109" s="245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</row>
    <row r="110" spans="1:31" ht="13.5" customHeight="1">
      <c r="A110" s="228"/>
      <c r="B110" s="228"/>
      <c r="C110" s="228"/>
      <c r="D110" s="268"/>
      <c r="E110" s="228"/>
      <c r="F110" s="228"/>
      <c r="G110" s="228"/>
      <c r="H110" s="245"/>
      <c r="I110" s="245"/>
      <c r="J110" s="245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</row>
    <row r="111" spans="1:31" ht="13.5" customHeight="1">
      <c r="A111" s="228"/>
      <c r="B111" s="228"/>
      <c r="C111" s="228"/>
      <c r="D111" s="268"/>
      <c r="E111" s="228"/>
      <c r="F111" s="228"/>
      <c r="G111" s="228"/>
      <c r="H111" s="245"/>
      <c r="I111" s="245"/>
      <c r="J111" s="245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</row>
    <row r="112" spans="1:31" ht="13.5" customHeight="1">
      <c r="A112" s="228"/>
      <c r="B112" s="228"/>
      <c r="C112" s="228"/>
      <c r="D112" s="268"/>
      <c r="E112" s="228"/>
      <c r="F112" s="228"/>
      <c r="G112" s="228"/>
      <c r="H112" s="245"/>
      <c r="I112" s="245"/>
      <c r="J112" s="245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</row>
    <row r="113" spans="1:31" ht="13.5" customHeight="1">
      <c r="A113" s="228"/>
      <c r="B113" s="228"/>
      <c r="C113" s="228"/>
      <c r="D113" s="268"/>
      <c r="E113" s="228"/>
      <c r="F113" s="228"/>
      <c r="G113" s="228"/>
      <c r="H113" s="245"/>
      <c r="I113" s="245"/>
      <c r="J113" s="245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</row>
    <row r="114" spans="1:31" ht="13.5" customHeight="1">
      <c r="A114" s="228"/>
      <c r="B114" s="228"/>
      <c r="C114" s="228"/>
      <c r="D114" s="268"/>
      <c r="E114" s="228"/>
      <c r="F114" s="228"/>
      <c r="G114" s="228"/>
      <c r="H114" s="245"/>
      <c r="I114" s="245"/>
      <c r="J114" s="245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</row>
    <row r="115" spans="1:31" ht="13.5" customHeight="1">
      <c r="A115" s="228"/>
      <c r="B115" s="228"/>
      <c r="C115" s="228"/>
      <c r="D115" s="268"/>
      <c r="E115" s="228"/>
      <c r="F115" s="228"/>
      <c r="G115" s="228"/>
      <c r="H115" s="245"/>
      <c r="I115" s="245"/>
      <c r="J115" s="245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</row>
    <row r="116" spans="1:31" ht="13.5" customHeight="1">
      <c r="A116" s="228"/>
      <c r="B116" s="228"/>
      <c r="C116" s="228"/>
      <c r="D116" s="268"/>
      <c r="E116" s="228"/>
      <c r="F116" s="228"/>
      <c r="G116" s="228"/>
      <c r="H116" s="245"/>
      <c r="I116" s="245"/>
      <c r="J116" s="245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</row>
    <row r="117" spans="1:31" ht="13.5" customHeight="1">
      <c r="A117" s="228"/>
      <c r="B117" s="228"/>
      <c r="C117" s="228"/>
      <c r="D117" s="268"/>
      <c r="E117" s="228"/>
      <c r="F117" s="228"/>
      <c r="G117" s="228"/>
      <c r="H117" s="245"/>
      <c r="I117" s="245"/>
      <c r="J117" s="245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</row>
    <row r="118" spans="1:31" ht="13.5" customHeight="1">
      <c r="A118" s="228"/>
      <c r="B118" s="228"/>
      <c r="C118" s="228"/>
      <c r="D118" s="268"/>
      <c r="E118" s="228"/>
      <c r="F118" s="228"/>
      <c r="G118" s="228"/>
      <c r="H118" s="245"/>
      <c r="I118" s="245"/>
      <c r="J118" s="245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</row>
    <row r="119" spans="1:31" ht="13.5" customHeight="1">
      <c r="A119" s="228"/>
      <c r="B119" s="228"/>
      <c r="C119" s="228"/>
      <c r="D119" s="268"/>
      <c r="E119" s="228"/>
      <c r="F119" s="228"/>
      <c r="G119" s="228"/>
      <c r="H119" s="245"/>
      <c r="I119" s="245"/>
      <c r="J119" s="245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</row>
    <row r="120" spans="1:31" ht="13.5" customHeight="1">
      <c r="A120" s="228"/>
      <c r="B120" s="228"/>
      <c r="C120" s="228"/>
      <c r="D120" s="268"/>
      <c r="E120" s="228"/>
      <c r="F120" s="228"/>
      <c r="G120" s="228"/>
      <c r="H120" s="245"/>
      <c r="I120" s="245"/>
      <c r="J120" s="245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</row>
    <row r="121" spans="1:31" ht="13.5" customHeight="1">
      <c r="A121" s="228"/>
      <c r="B121" s="228"/>
      <c r="C121" s="228"/>
      <c r="D121" s="268"/>
      <c r="E121" s="228"/>
      <c r="F121" s="228"/>
      <c r="G121" s="228"/>
      <c r="H121" s="245"/>
      <c r="I121" s="245"/>
      <c r="J121" s="245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</row>
    <row r="122" spans="1:31" ht="13.5" customHeight="1">
      <c r="A122" s="228"/>
      <c r="B122" s="228"/>
      <c r="C122" s="228"/>
      <c r="D122" s="268"/>
      <c r="E122" s="228"/>
      <c r="F122" s="228"/>
      <c r="G122" s="228"/>
      <c r="H122" s="245"/>
      <c r="I122" s="245"/>
      <c r="J122" s="245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</row>
    <row r="123" spans="1:31" ht="13.5" customHeight="1">
      <c r="A123" s="228"/>
      <c r="B123" s="228"/>
      <c r="C123" s="228"/>
      <c r="D123" s="268"/>
      <c r="E123" s="228"/>
      <c r="F123" s="228"/>
      <c r="G123" s="228"/>
      <c r="H123" s="245"/>
      <c r="I123" s="245"/>
      <c r="J123" s="245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</row>
    <row r="124" spans="1:31" ht="13.5" customHeight="1">
      <c r="A124" s="228"/>
      <c r="B124" s="228"/>
      <c r="C124" s="228"/>
      <c r="D124" s="268"/>
      <c r="E124" s="228"/>
      <c r="F124" s="228"/>
      <c r="G124" s="228"/>
      <c r="H124" s="245"/>
      <c r="I124" s="245"/>
      <c r="J124" s="245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</row>
    <row r="125" spans="1:31" ht="13.5" customHeight="1">
      <c r="A125" s="228"/>
      <c r="B125" s="228"/>
      <c r="C125" s="228"/>
      <c r="D125" s="268"/>
      <c r="E125" s="228"/>
      <c r="F125" s="228"/>
      <c r="G125" s="228"/>
      <c r="H125" s="245"/>
      <c r="I125" s="245"/>
      <c r="J125" s="245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</row>
    <row r="126" spans="1:31" ht="13.5" customHeight="1">
      <c r="A126" s="228"/>
      <c r="B126" s="228"/>
      <c r="C126" s="228"/>
      <c r="D126" s="268"/>
      <c r="E126" s="228"/>
      <c r="F126" s="228"/>
      <c r="G126" s="228"/>
      <c r="H126" s="245"/>
      <c r="I126" s="245"/>
      <c r="J126" s="245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</row>
    <row r="127" spans="1:31" ht="13.5" customHeight="1">
      <c r="A127" s="228"/>
      <c r="B127" s="228"/>
      <c r="C127" s="228"/>
      <c r="D127" s="268"/>
      <c r="E127" s="228"/>
      <c r="F127" s="228"/>
      <c r="G127" s="228"/>
      <c r="H127" s="245"/>
      <c r="I127" s="245"/>
      <c r="J127" s="245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</row>
    <row r="128" spans="1:31" ht="13.5" customHeight="1">
      <c r="A128" s="228"/>
      <c r="B128" s="228"/>
      <c r="C128" s="228"/>
      <c r="D128" s="268"/>
      <c r="E128" s="228"/>
      <c r="F128" s="228"/>
      <c r="G128" s="228"/>
      <c r="H128" s="245"/>
      <c r="I128" s="245"/>
      <c r="J128" s="245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</row>
    <row r="129" spans="1:31" ht="13.5" customHeight="1">
      <c r="A129" s="228"/>
      <c r="B129" s="228"/>
      <c r="C129" s="228"/>
      <c r="D129" s="268"/>
      <c r="E129" s="228"/>
      <c r="F129" s="228"/>
      <c r="G129" s="228"/>
      <c r="H129" s="245"/>
      <c r="I129" s="245"/>
      <c r="J129" s="245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</row>
    <row r="130" spans="1:31" ht="13.5" customHeight="1">
      <c r="A130" s="228"/>
      <c r="B130" s="228"/>
      <c r="C130" s="228"/>
      <c r="D130" s="268"/>
      <c r="E130" s="228"/>
      <c r="F130" s="228"/>
      <c r="G130" s="228"/>
      <c r="H130" s="245"/>
      <c r="I130" s="245"/>
      <c r="J130" s="245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</row>
    <row r="131" spans="1:31" ht="13.5" customHeight="1">
      <c r="A131" s="228"/>
      <c r="B131" s="228"/>
      <c r="C131" s="228"/>
      <c r="D131" s="268"/>
      <c r="E131" s="228"/>
      <c r="F131" s="228"/>
      <c r="G131" s="228"/>
      <c r="H131" s="245"/>
      <c r="I131" s="245"/>
      <c r="J131" s="245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</row>
    <row r="132" spans="1:31" ht="13.5" customHeight="1">
      <c r="A132" s="228"/>
      <c r="B132" s="228"/>
      <c r="C132" s="228"/>
      <c r="D132" s="268"/>
      <c r="E132" s="228"/>
      <c r="F132" s="228"/>
      <c r="G132" s="228"/>
      <c r="H132" s="245"/>
      <c r="I132" s="245"/>
      <c r="J132" s="245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</row>
    <row r="133" spans="1:31" ht="13.5" customHeight="1">
      <c r="A133" s="228"/>
      <c r="B133" s="228"/>
      <c r="C133" s="228"/>
      <c r="D133" s="268"/>
      <c r="E133" s="228"/>
      <c r="F133" s="228"/>
      <c r="G133" s="228"/>
      <c r="H133" s="245"/>
      <c r="I133" s="245"/>
      <c r="J133" s="245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</row>
    <row r="134" spans="1:31" ht="13.5" customHeight="1">
      <c r="A134" s="228"/>
      <c r="B134" s="228"/>
      <c r="C134" s="228"/>
      <c r="D134" s="268"/>
      <c r="E134" s="228"/>
      <c r="F134" s="228"/>
      <c r="G134" s="228"/>
      <c r="H134" s="245"/>
      <c r="I134" s="245"/>
      <c r="J134" s="245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</row>
    <row r="135" spans="1:31" ht="13.5" customHeight="1">
      <c r="A135" s="228"/>
      <c r="B135" s="228"/>
      <c r="C135" s="228"/>
      <c r="D135" s="268"/>
      <c r="E135" s="228"/>
      <c r="F135" s="228"/>
      <c r="G135" s="228"/>
      <c r="H135" s="245"/>
      <c r="I135" s="245"/>
      <c r="J135" s="245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</row>
    <row r="136" spans="1:31" ht="13.5" customHeight="1">
      <c r="A136" s="228"/>
      <c r="B136" s="228"/>
      <c r="C136" s="228"/>
      <c r="D136" s="268"/>
      <c r="E136" s="228"/>
      <c r="F136" s="228"/>
      <c r="G136" s="228"/>
      <c r="H136" s="245"/>
      <c r="I136" s="245"/>
      <c r="J136" s="245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</row>
    <row r="137" spans="1:31" ht="13.5" customHeight="1">
      <c r="A137" s="228"/>
      <c r="B137" s="228"/>
      <c r="C137" s="228"/>
      <c r="D137" s="268"/>
      <c r="E137" s="228"/>
      <c r="F137" s="228"/>
      <c r="G137" s="228"/>
      <c r="H137" s="245"/>
      <c r="I137" s="245"/>
      <c r="J137" s="245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</row>
    <row r="138" spans="1:31" ht="13.5" customHeight="1">
      <c r="A138" s="228"/>
      <c r="B138" s="228"/>
      <c r="C138" s="228"/>
      <c r="D138" s="268"/>
      <c r="E138" s="228"/>
      <c r="F138" s="228"/>
      <c r="G138" s="228"/>
      <c r="H138" s="245"/>
      <c r="I138" s="245"/>
      <c r="J138" s="245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</row>
    <row r="139" spans="1:31" ht="13.5" customHeight="1">
      <c r="A139" s="228"/>
      <c r="B139" s="228"/>
      <c r="C139" s="228"/>
      <c r="D139" s="268"/>
      <c r="E139" s="228"/>
      <c r="F139" s="228"/>
      <c r="G139" s="228"/>
      <c r="H139" s="245"/>
      <c r="I139" s="245"/>
      <c r="J139" s="245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</row>
    <row r="140" spans="1:31" ht="13.5" customHeight="1">
      <c r="A140" s="228"/>
      <c r="B140" s="228"/>
      <c r="C140" s="228"/>
      <c r="D140" s="268"/>
      <c r="E140" s="228"/>
      <c r="F140" s="228"/>
      <c r="G140" s="228"/>
      <c r="H140" s="245"/>
      <c r="I140" s="245"/>
      <c r="J140" s="245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</row>
    <row r="141" spans="1:31" ht="13.5" customHeight="1">
      <c r="A141" s="228"/>
      <c r="B141" s="228"/>
      <c r="C141" s="228"/>
      <c r="D141" s="268"/>
      <c r="E141" s="228"/>
      <c r="F141" s="228"/>
      <c r="G141" s="228"/>
      <c r="H141" s="245"/>
      <c r="I141" s="245"/>
      <c r="J141" s="245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</row>
    <row r="142" spans="1:31" ht="13.5" customHeight="1">
      <c r="A142" s="228"/>
      <c r="B142" s="228"/>
      <c r="C142" s="228"/>
      <c r="D142" s="268"/>
      <c r="E142" s="228"/>
      <c r="F142" s="228"/>
      <c r="G142" s="228"/>
      <c r="H142" s="245"/>
      <c r="I142" s="245"/>
      <c r="J142" s="245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</row>
    <row r="143" spans="1:31" ht="13.5" customHeight="1">
      <c r="A143" s="228"/>
      <c r="B143" s="228"/>
      <c r="C143" s="228"/>
      <c r="D143" s="268"/>
      <c r="E143" s="228"/>
      <c r="F143" s="228"/>
      <c r="G143" s="228"/>
      <c r="H143" s="245"/>
      <c r="I143" s="245"/>
      <c r="J143" s="245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</row>
    <row r="144" spans="1:31" ht="13.5" customHeight="1">
      <c r="A144" s="228"/>
      <c r="B144" s="228"/>
      <c r="C144" s="228"/>
      <c r="D144" s="268"/>
      <c r="E144" s="228"/>
      <c r="F144" s="228"/>
      <c r="G144" s="228"/>
      <c r="H144" s="245"/>
      <c r="I144" s="245"/>
      <c r="J144" s="245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</row>
    <row r="145" spans="1:31" ht="13.5" customHeight="1">
      <c r="A145" s="228"/>
      <c r="B145" s="228"/>
      <c r="C145" s="228"/>
      <c r="D145" s="268"/>
      <c r="E145" s="228"/>
      <c r="F145" s="228"/>
      <c r="G145" s="228"/>
      <c r="H145" s="245"/>
      <c r="I145" s="245"/>
      <c r="J145" s="245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</row>
    <row r="146" spans="1:31" ht="13.5" customHeight="1">
      <c r="A146" s="228"/>
      <c r="B146" s="228"/>
      <c r="C146" s="228"/>
      <c r="D146" s="268"/>
      <c r="E146" s="228"/>
      <c r="F146" s="228"/>
      <c r="G146" s="228"/>
      <c r="H146" s="245"/>
      <c r="I146" s="245"/>
      <c r="J146" s="245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</row>
    <row r="147" spans="1:31" ht="13.5" customHeight="1">
      <c r="A147" s="228"/>
      <c r="B147" s="228"/>
      <c r="C147" s="228"/>
      <c r="D147" s="268"/>
      <c r="E147" s="228"/>
      <c r="F147" s="228"/>
      <c r="G147" s="228"/>
      <c r="H147" s="245"/>
      <c r="I147" s="245"/>
      <c r="J147" s="245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</row>
    <row r="148" spans="1:31" ht="13.5" customHeight="1">
      <c r="A148" s="228"/>
      <c r="B148" s="228"/>
      <c r="C148" s="228"/>
      <c r="D148" s="268"/>
      <c r="E148" s="228"/>
      <c r="F148" s="228"/>
      <c r="G148" s="228"/>
      <c r="H148" s="245"/>
      <c r="I148" s="245"/>
      <c r="J148" s="245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</row>
    <row r="149" spans="1:31" ht="13.5" customHeight="1">
      <c r="A149" s="228"/>
      <c r="B149" s="228"/>
      <c r="C149" s="228"/>
      <c r="D149" s="268"/>
      <c r="E149" s="228"/>
      <c r="F149" s="228"/>
      <c r="G149" s="228"/>
      <c r="H149" s="245"/>
      <c r="I149" s="245"/>
      <c r="J149" s="245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</row>
    <row r="150" spans="1:31" ht="13.5" customHeight="1">
      <c r="A150" s="228"/>
      <c r="B150" s="228"/>
      <c r="C150" s="228"/>
      <c r="D150" s="268"/>
      <c r="E150" s="228"/>
      <c r="F150" s="228"/>
      <c r="G150" s="228"/>
      <c r="H150" s="245"/>
      <c r="I150" s="245"/>
      <c r="J150" s="245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</row>
    <row r="151" spans="1:31" ht="13.5" customHeight="1">
      <c r="A151" s="228"/>
      <c r="B151" s="228"/>
      <c r="C151" s="228"/>
      <c r="D151" s="268"/>
      <c r="E151" s="228"/>
      <c r="F151" s="228"/>
      <c r="G151" s="228"/>
      <c r="H151" s="245"/>
      <c r="I151" s="245"/>
      <c r="J151" s="245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</row>
    <row r="152" spans="1:31" ht="13.5" customHeight="1">
      <c r="A152" s="228"/>
      <c r="B152" s="228"/>
      <c r="C152" s="228"/>
      <c r="D152" s="268"/>
      <c r="E152" s="228"/>
      <c r="F152" s="228"/>
      <c r="G152" s="228"/>
      <c r="H152" s="245"/>
      <c r="I152" s="245"/>
      <c r="J152" s="245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</row>
    <row r="153" spans="1:31" ht="13.5" customHeight="1">
      <c r="A153" s="228"/>
      <c r="B153" s="228"/>
      <c r="C153" s="228"/>
      <c r="D153" s="268"/>
      <c r="E153" s="228"/>
      <c r="F153" s="228"/>
      <c r="G153" s="228"/>
      <c r="H153" s="245"/>
      <c r="I153" s="245"/>
      <c r="J153" s="245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</row>
    <row r="154" spans="1:31" ht="13.5" customHeight="1">
      <c r="A154" s="228"/>
      <c r="B154" s="228"/>
      <c r="C154" s="228"/>
      <c r="D154" s="268"/>
      <c r="E154" s="228"/>
      <c r="F154" s="228"/>
      <c r="G154" s="228"/>
      <c r="H154" s="245"/>
      <c r="I154" s="245"/>
      <c r="J154" s="245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</row>
    <row r="155" spans="1:31" ht="13.5" customHeight="1">
      <c r="A155" s="228"/>
      <c r="B155" s="228"/>
      <c r="C155" s="228"/>
      <c r="D155" s="268"/>
      <c r="E155" s="228"/>
      <c r="F155" s="228"/>
      <c r="G155" s="228"/>
      <c r="H155" s="245"/>
      <c r="I155" s="245"/>
      <c r="J155" s="245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</row>
    <row r="156" spans="1:31" ht="13.5" customHeight="1">
      <c r="A156" s="228"/>
      <c r="B156" s="228"/>
      <c r="C156" s="228"/>
      <c r="D156" s="268"/>
      <c r="E156" s="228"/>
      <c r="F156" s="228"/>
      <c r="G156" s="228"/>
      <c r="H156" s="245"/>
      <c r="I156" s="245"/>
      <c r="J156" s="245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</row>
    <row r="157" spans="1:31" ht="13.5" customHeight="1">
      <c r="A157" s="228"/>
      <c r="B157" s="228"/>
      <c r="C157" s="228"/>
      <c r="D157" s="268"/>
      <c r="E157" s="228"/>
      <c r="F157" s="228"/>
      <c r="G157" s="228"/>
      <c r="H157" s="245"/>
      <c r="I157" s="245"/>
      <c r="J157" s="245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</row>
    <row r="158" spans="1:31" ht="13.5" customHeight="1">
      <c r="A158" s="228"/>
      <c r="B158" s="228"/>
      <c r="C158" s="228"/>
      <c r="D158" s="268"/>
      <c r="E158" s="228"/>
      <c r="F158" s="228"/>
      <c r="G158" s="228"/>
      <c r="H158" s="245"/>
      <c r="I158" s="245"/>
      <c r="J158" s="245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</row>
    <row r="159" spans="1:31" ht="13.5" customHeight="1">
      <c r="A159" s="228"/>
      <c r="B159" s="228"/>
      <c r="C159" s="228"/>
      <c r="D159" s="268"/>
      <c r="E159" s="228"/>
      <c r="F159" s="228"/>
      <c r="G159" s="228"/>
      <c r="H159" s="245"/>
      <c r="I159" s="245"/>
      <c r="J159" s="245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</row>
    <row r="160" spans="1:31" ht="13.5" customHeight="1">
      <c r="A160" s="228"/>
      <c r="B160" s="228"/>
      <c r="C160" s="228"/>
      <c r="D160" s="268"/>
      <c r="E160" s="228"/>
      <c r="F160" s="228"/>
      <c r="G160" s="228"/>
      <c r="H160" s="245"/>
      <c r="I160" s="245"/>
      <c r="J160" s="245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</row>
    <row r="161" spans="1:31" ht="13.5" customHeight="1">
      <c r="A161" s="228"/>
      <c r="B161" s="228"/>
      <c r="C161" s="228"/>
      <c r="D161" s="268"/>
      <c r="E161" s="228"/>
      <c r="F161" s="228"/>
      <c r="G161" s="228"/>
      <c r="H161" s="245"/>
      <c r="I161" s="245"/>
      <c r="J161" s="245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</row>
    <row r="162" spans="1:31" ht="13.5" customHeight="1">
      <c r="A162" s="228"/>
      <c r="B162" s="228"/>
      <c r="C162" s="228"/>
      <c r="D162" s="268"/>
      <c r="E162" s="228"/>
      <c r="F162" s="228"/>
      <c r="G162" s="228"/>
      <c r="H162" s="245"/>
      <c r="I162" s="245"/>
      <c r="J162" s="245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</row>
    <row r="163" spans="1:31" ht="13.5" customHeight="1">
      <c r="A163" s="228"/>
      <c r="B163" s="228"/>
      <c r="C163" s="228"/>
      <c r="D163" s="268"/>
      <c r="E163" s="228"/>
      <c r="F163" s="228"/>
      <c r="G163" s="228"/>
      <c r="H163" s="245"/>
      <c r="I163" s="245"/>
      <c r="J163" s="245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</row>
    <row r="164" spans="1:31" ht="13.5" customHeight="1">
      <c r="A164" s="228"/>
      <c r="B164" s="228"/>
      <c r="C164" s="228"/>
      <c r="D164" s="268"/>
      <c r="E164" s="228"/>
      <c r="F164" s="228"/>
      <c r="G164" s="228"/>
      <c r="H164" s="245"/>
      <c r="I164" s="245"/>
      <c r="J164" s="245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</row>
    <row r="165" spans="1:31" ht="13.5" customHeight="1">
      <c r="A165" s="228"/>
      <c r="B165" s="228"/>
      <c r="C165" s="228"/>
      <c r="D165" s="268"/>
      <c r="E165" s="228"/>
      <c r="F165" s="228"/>
      <c r="G165" s="228"/>
      <c r="H165" s="245"/>
      <c r="I165" s="245"/>
      <c r="J165" s="245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</row>
    <row r="166" spans="1:31" ht="13.5" customHeight="1">
      <c r="A166" s="228"/>
      <c r="B166" s="228"/>
      <c r="C166" s="228"/>
      <c r="D166" s="268"/>
      <c r="E166" s="228"/>
      <c r="F166" s="228"/>
      <c r="G166" s="228"/>
      <c r="H166" s="245"/>
      <c r="I166" s="245"/>
      <c r="J166" s="245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</row>
    <row r="167" spans="1:31" ht="13.5" customHeight="1">
      <c r="A167" s="228"/>
      <c r="B167" s="228"/>
      <c r="C167" s="228"/>
      <c r="D167" s="268"/>
      <c r="E167" s="228"/>
      <c r="F167" s="228"/>
      <c r="G167" s="228"/>
      <c r="H167" s="245"/>
      <c r="I167" s="245"/>
      <c r="J167" s="245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</row>
    <row r="168" spans="1:31" ht="13.5" customHeight="1">
      <c r="A168" s="228"/>
      <c r="B168" s="228"/>
      <c r="C168" s="228"/>
      <c r="D168" s="268"/>
      <c r="E168" s="228"/>
      <c r="F168" s="228"/>
      <c r="G168" s="228"/>
      <c r="H168" s="245"/>
      <c r="I168" s="245"/>
      <c r="J168" s="245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</row>
    <row r="169" spans="1:31" ht="13.5" customHeight="1">
      <c r="A169" s="228"/>
      <c r="B169" s="228"/>
      <c r="C169" s="228"/>
      <c r="D169" s="268"/>
      <c r="E169" s="228"/>
      <c r="F169" s="228"/>
      <c r="G169" s="228"/>
      <c r="H169" s="245"/>
      <c r="I169" s="245"/>
      <c r="J169" s="245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</row>
    <row r="170" spans="1:31" ht="13.5" customHeight="1">
      <c r="A170" s="228"/>
      <c r="B170" s="228"/>
      <c r="C170" s="228"/>
      <c r="D170" s="268"/>
      <c r="E170" s="228"/>
      <c r="F170" s="228"/>
      <c r="G170" s="228"/>
      <c r="H170" s="245"/>
      <c r="I170" s="245"/>
      <c r="J170" s="245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</row>
    <row r="171" spans="1:31" ht="13.5" customHeight="1">
      <c r="A171" s="228"/>
      <c r="B171" s="228"/>
      <c r="C171" s="228"/>
      <c r="D171" s="268"/>
      <c r="E171" s="228"/>
      <c r="F171" s="228"/>
      <c r="G171" s="228"/>
      <c r="H171" s="245"/>
      <c r="I171" s="245"/>
      <c r="J171" s="245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</row>
    <row r="172" spans="1:31" ht="13.5" customHeight="1">
      <c r="A172" s="228"/>
      <c r="B172" s="228"/>
      <c r="C172" s="228"/>
      <c r="D172" s="268"/>
      <c r="E172" s="228"/>
      <c r="F172" s="228"/>
      <c r="G172" s="228"/>
      <c r="H172" s="245"/>
      <c r="I172" s="245"/>
      <c r="J172" s="245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</row>
    <row r="173" spans="1:31" ht="13.5" customHeight="1">
      <c r="A173" s="228"/>
      <c r="B173" s="228"/>
      <c r="C173" s="228"/>
      <c r="D173" s="268"/>
      <c r="E173" s="228"/>
      <c r="F173" s="228"/>
      <c r="G173" s="228"/>
      <c r="H173" s="245"/>
      <c r="I173" s="245"/>
      <c r="J173" s="245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</row>
    <row r="174" spans="1:31" ht="13.5" customHeight="1">
      <c r="A174" s="228"/>
      <c r="B174" s="228"/>
      <c r="C174" s="228"/>
      <c r="D174" s="268"/>
      <c r="E174" s="228"/>
      <c r="F174" s="228"/>
      <c r="G174" s="228"/>
      <c r="H174" s="245"/>
      <c r="I174" s="245"/>
      <c r="J174" s="245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</row>
    <row r="175" spans="1:31" ht="13.5" customHeight="1">
      <c r="A175" s="228"/>
      <c r="B175" s="228"/>
      <c r="C175" s="228"/>
      <c r="D175" s="268"/>
      <c r="E175" s="228"/>
      <c r="F175" s="228"/>
      <c r="G175" s="228"/>
      <c r="H175" s="245"/>
      <c r="I175" s="245"/>
      <c r="J175" s="245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</row>
    <row r="176" spans="1:31" ht="13.5" customHeight="1">
      <c r="A176" s="228"/>
      <c r="B176" s="228"/>
      <c r="C176" s="228"/>
      <c r="D176" s="268"/>
      <c r="E176" s="228"/>
      <c r="F176" s="228"/>
      <c r="G176" s="228"/>
      <c r="H176" s="245"/>
      <c r="I176" s="245"/>
      <c r="J176" s="245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</row>
    <row r="177" spans="1:31" ht="13.5" customHeight="1">
      <c r="A177" s="228"/>
      <c r="B177" s="228"/>
      <c r="C177" s="228"/>
      <c r="D177" s="268"/>
      <c r="E177" s="228"/>
      <c r="F177" s="228"/>
      <c r="G177" s="228"/>
      <c r="H177" s="245"/>
      <c r="I177" s="245"/>
      <c r="J177" s="245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</row>
    <row r="178" spans="1:31" ht="13.5" customHeight="1">
      <c r="A178" s="228"/>
      <c r="B178" s="228"/>
      <c r="C178" s="228"/>
      <c r="D178" s="268"/>
      <c r="E178" s="228"/>
      <c r="F178" s="228"/>
      <c r="G178" s="228"/>
      <c r="H178" s="245"/>
      <c r="I178" s="245"/>
      <c r="J178" s="245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</row>
    <row r="179" spans="1:31" ht="13.5" customHeight="1">
      <c r="A179" s="228"/>
      <c r="B179" s="228"/>
      <c r="C179" s="228"/>
      <c r="D179" s="268"/>
      <c r="E179" s="228"/>
      <c r="F179" s="228"/>
      <c r="G179" s="228"/>
      <c r="H179" s="245"/>
      <c r="I179" s="245"/>
      <c r="J179" s="245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</row>
    <row r="180" spans="1:31" ht="13.5" customHeight="1">
      <c r="A180" s="228"/>
      <c r="B180" s="228"/>
      <c r="C180" s="228"/>
      <c r="D180" s="268"/>
      <c r="E180" s="228"/>
      <c r="F180" s="228"/>
      <c r="G180" s="228"/>
      <c r="H180" s="245"/>
      <c r="I180" s="245"/>
      <c r="J180" s="245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</row>
    <row r="181" spans="1:31" ht="13.5" customHeight="1">
      <c r="A181" s="228"/>
      <c r="B181" s="228"/>
      <c r="C181" s="228"/>
      <c r="D181" s="268"/>
      <c r="E181" s="228"/>
      <c r="F181" s="228"/>
      <c r="G181" s="228"/>
      <c r="H181" s="245"/>
      <c r="I181" s="245"/>
      <c r="J181" s="245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</row>
    <row r="182" spans="1:31" ht="13.5" customHeight="1">
      <c r="A182" s="228"/>
      <c r="B182" s="228"/>
      <c r="C182" s="228"/>
      <c r="D182" s="268"/>
      <c r="E182" s="228"/>
      <c r="F182" s="228"/>
      <c r="G182" s="228"/>
      <c r="H182" s="245"/>
      <c r="I182" s="245"/>
      <c r="J182" s="245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</row>
    <row r="183" spans="1:31" ht="13.5" customHeight="1">
      <c r="A183" s="228"/>
      <c r="B183" s="228"/>
      <c r="C183" s="228"/>
      <c r="D183" s="268"/>
      <c r="E183" s="228"/>
      <c r="F183" s="228"/>
      <c r="G183" s="228"/>
      <c r="H183" s="245"/>
      <c r="I183" s="245"/>
      <c r="J183" s="245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</row>
    <row r="184" spans="1:31" ht="13.5" customHeight="1">
      <c r="A184" s="228"/>
      <c r="B184" s="228"/>
      <c r="C184" s="228"/>
      <c r="D184" s="268"/>
      <c r="E184" s="228"/>
      <c r="F184" s="228"/>
      <c r="G184" s="228"/>
      <c r="H184" s="245"/>
      <c r="I184" s="245"/>
      <c r="J184" s="245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</row>
    <row r="185" spans="1:31" ht="13.5" customHeight="1">
      <c r="A185" s="228"/>
      <c r="B185" s="228"/>
      <c r="C185" s="228"/>
      <c r="D185" s="268"/>
      <c r="E185" s="228"/>
      <c r="F185" s="228"/>
      <c r="G185" s="228"/>
      <c r="H185" s="245"/>
      <c r="I185" s="245"/>
      <c r="J185" s="245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</row>
    <row r="186" spans="1:31" ht="13.5" customHeight="1">
      <c r="A186" s="228"/>
      <c r="B186" s="228"/>
      <c r="C186" s="228"/>
      <c r="D186" s="268"/>
      <c r="E186" s="228"/>
      <c r="F186" s="228"/>
      <c r="G186" s="228"/>
      <c r="H186" s="245"/>
      <c r="I186" s="245"/>
      <c r="J186" s="245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</row>
    <row r="187" spans="1:31" ht="13.5" customHeight="1">
      <c r="A187" s="228"/>
      <c r="B187" s="228"/>
      <c r="C187" s="228"/>
      <c r="D187" s="268"/>
      <c r="E187" s="228"/>
      <c r="F187" s="228"/>
      <c r="G187" s="228"/>
      <c r="H187" s="245"/>
      <c r="I187" s="245"/>
      <c r="J187" s="245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</row>
    <row r="188" spans="1:31" ht="13.5" customHeight="1">
      <c r="A188" s="228"/>
      <c r="B188" s="228"/>
      <c r="C188" s="228"/>
      <c r="D188" s="268"/>
      <c r="E188" s="228"/>
      <c r="F188" s="228"/>
      <c r="G188" s="228"/>
      <c r="H188" s="245"/>
      <c r="I188" s="245"/>
      <c r="J188" s="245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</row>
    <row r="189" spans="1:31" ht="13.5" customHeight="1">
      <c r="A189" s="228"/>
      <c r="B189" s="228"/>
      <c r="C189" s="228"/>
      <c r="D189" s="268"/>
      <c r="E189" s="228"/>
      <c r="F189" s="228"/>
      <c r="G189" s="228"/>
      <c r="H189" s="245"/>
      <c r="I189" s="245"/>
      <c r="J189" s="245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</row>
    <row r="190" spans="1:31" ht="13.5" customHeight="1">
      <c r="A190" s="228"/>
      <c r="B190" s="228"/>
      <c r="C190" s="228"/>
      <c r="D190" s="268"/>
      <c r="E190" s="228"/>
      <c r="F190" s="228"/>
      <c r="G190" s="228"/>
      <c r="H190" s="245"/>
      <c r="I190" s="245"/>
      <c r="J190" s="245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</row>
    <row r="191" spans="1:31" ht="13.5" customHeight="1">
      <c r="A191" s="228"/>
      <c r="B191" s="228"/>
      <c r="C191" s="228"/>
      <c r="D191" s="268"/>
      <c r="E191" s="228"/>
      <c r="F191" s="228"/>
      <c r="G191" s="228"/>
      <c r="H191" s="245"/>
      <c r="I191" s="245"/>
      <c r="J191" s="245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</row>
    <row r="192" spans="1:31" ht="13.5" customHeight="1">
      <c r="A192" s="228"/>
      <c r="B192" s="228"/>
      <c r="C192" s="228"/>
      <c r="D192" s="268"/>
      <c r="E192" s="228"/>
      <c r="F192" s="228"/>
      <c r="G192" s="228"/>
      <c r="H192" s="245"/>
      <c r="I192" s="245"/>
      <c r="J192" s="245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</row>
    <row r="193" spans="1:31" ht="13.5" customHeight="1">
      <c r="A193" s="228"/>
      <c r="B193" s="228"/>
      <c r="C193" s="228"/>
      <c r="D193" s="268"/>
      <c r="E193" s="228"/>
      <c r="F193" s="228"/>
      <c r="G193" s="228"/>
      <c r="H193" s="245"/>
      <c r="I193" s="245"/>
      <c r="J193" s="245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</row>
    <row r="194" spans="1:31" ht="13.5" customHeight="1">
      <c r="A194" s="228"/>
      <c r="B194" s="228"/>
      <c r="C194" s="228"/>
      <c r="D194" s="268"/>
      <c r="E194" s="228"/>
      <c r="F194" s="228"/>
      <c r="G194" s="228"/>
      <c r="H194" s="245"/>
      <c r="I194" s="245"/>
      <c r="J194" s="245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</row>
    <row r="195" spans="1:31" ht="13.5" customHeight="1">
      <c r="A195" s="228"/>
      <c r="B195" s="228"/>
      <c r="C195" s="228"/>
      <c r="D195" s="268"/>
      <c r="E195" s="228"/>
      <c r="F195" s="228"/>
      <c r="G195" s="228"/>
      <c r="H195" s="245"/>
      <c r="I195" s="245"/>
      <c r="J195" s="245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</row>
    <row r="196" spans="1:31" ht="13.5" customHeight="1">
      <c r="A196" s="228"/>
      <c r="B196" s="228"/>
      <c r="C196" s="228"/>
      <c r="D196" s="268"/>
      <c r="E196" s="228"/>
      <c r="F196" s="228"/>
      <c r="G196" s="228"/>
      <c r="H196" s="245"/>
      <c r="I196" s="245"/>
      <c r="J196" s="245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</row>
    <row r="197" spans="1:31" ht="13.5" customHeight="1">
      <c r="A197" s="228"/>
      <c r="B197" s="228"/>
      <c r="C197" s="228"/>
      <c r="D197" s="268"/>
      <c r="E197" s="228"/>
      <c r="F197" s="228"/>
      <c r="G197" s="228"/>
      <c r="H197" s="245"/>
      <c r="I197" s="245"/>
      <c r="J197" s="245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</row>
    <row r="198" spans="1:31" ht="13.5" customHeight="1">
      <c r="A198" s="228"/>
      <c r="B198" s="228"/>
      <c r="C198" s="228"/>
      <c r="D198" s="268"/>
      <c r="E198" s="228"/>
      <c r="F198" s="228"/>
      <c r="G198" s="228"/>
      <c r="H198" s="245"/>
      <c r="I198" s="245"/>
      <c r="J198" s="245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</row>
    <row r="199" spans="1:31" ht="13.5" customHeight="1">
      <c r="A199" s="228"/>
      <c r="B199" s="228"/>
      <c r="C199" s="228"/>
      <c r="D199" s="268"/>
      <c r="E199" s="228"/>
      <c r="F199" s="228"/>
      <c r="G199" s="228"/>
      <c r="H199" s="245"/>
      <c r="I199" s="245"/>
      <c r="J199" s="245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</row>
    <row r="200" spans="1:31" ht="13.5" customHeight="1">
      <c r="A200" s="228"/>
      <c r="B200" s="228"/>
      <c r="C200" s="228"/>
      <c r="D200" s="268"/>
      <c r="E200" s="228"/>
      <c r="F200" s="228"/>
      <c r="G200" s="228"/>
      <c r="H200" s="245"/>
      <c r="I200" s="245"/>
      <c r="J200" s="245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</row>
    <row r="201" spans="1:31" ht="13.5" customHeight="1">
      <c r="A201" s="228"/>
      <c r="B201" s="228"/>
      <c r="C201" s="228"/>
      <c r="D201" s="268"/>
      <c r="E201" s="228"/>
      <c r="F201" s="228"/>
      <c r="G201" s="228"/>
      <c r="H201" s="245"/>
      <c r="I201" s="245"/>
      <c r="J201" s="245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</row>
    <row r="202" spans="1:31" ht="13.5" customHeight="1">
      <c r="A202" s="228"/>
      <c r="B202" s="228"/>
      <c r="C202" s="228"/>
      <c r="D202" s="268"/>
      <c r="E202" s="228"/>
      <c r="F202" s="228"/>
      <c r="G202" s="228"/>
      <c r="H202" s="245"/>
      <c r="I202" s="245"/>
      <c r="J202" s="245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</row>
    <row r="203" spans="1:31" ht="13.5" customHeight="1">
      <c r="A203" s="228"/>
      <c r="B203" s="228"/>
      <c r="C203" s="228"/>
      <c r="D203" s="268"/>
      <c r="E203" s="228"/>
      <c r="F203" s="228"/>
      <c r="G203" s="228"/>
      <c r="H203" s="245"/>
      <c r="I203" s="245"/>
      <c r="J203" s="245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</row>
    <row r="204" spans="1:31" ht="13.5" customHeight="1">
      <c r="A204" s="228"/>
      <c r="B204" s="228"/>
      <c r="C204" s="228"/>
      <c r="D204" s="268"/>
      <c r="E204" s="228"/>
      <c r="F204" s="228"/>
      <c r="G204" s="228"/>
      <c r="H204" s="245"/>
      <c r="I204" s="245"/>
      <c r="J204" s="245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</row>
    <row r="205" spans="1:31" ht="13.5" customHeight="1">
      <c r="A205" s="228"/>
      <c r="B205" s="228"/>
      <c r="C205" s="228"/>
      <c r="D205" s="268"/>
      <c r="E205" s="228"/>
      <c r="F205" s="228"/>
      <c r="G205" s="228"/>
      <c r="H205" s="245"/>
      <c r="I205" s="245"/>
      <c r="J205" s="245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</row>
    <row r="206" spans="1:31" ht="13.5" customHeight="1">
      <c r="A206" s="228"/>
      <c r="B206" s="228"/>
      <c r="C206" s="228"/>
      <c r="D206" s="268"/>
      <c r="E206" s="228"/>
      <c r="F206" s="228"/>
      <c r="G206" s="228"/>
      <c r="H206" s="245"/>
      <c r="I206" s="245"/>
      <c r="J206" s="245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</row>
    <row r="207" spans="1:31" ht="13.5" customHeight="1">
      <c r="A207" s="228"/>
      <c r="B207" s="228"/>
      <c r="C207" s="228"/>
      <c r="D207" s="268"/>
      <c r="E207" s="228"/>
      <c r="F207" s="228"/>
      <c r="G207" s="228"/>
      <c r="H207" s="245"/>
      <c r="I207" s="245"/>
      <c r="J207" s="245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</row>
    <row r="208" spans="1:31" ht="13.5" customHeight="1">
      <c r="A208" s="228"/>
      <c r="B208" s="228"/>
      <c r="C208" s="228"/>
      <c r="D208" s="268"/>
      <c r="E208" s="228"/>
      <c r="F208" s="228"/>
      <c r="G208" s="228"/>
      <c r="H208" s="245"/>
      <c r="I208" s="245"/>
      <c r="J208" s="245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</row>
    <row r="209" spans="1:31" ht="13.5" customHeight="1">
      <c r="A209" s="228"/>
      <c r="B209" s="228"/>
      <c r="C209" s="228"/>
      <c r="D209" s="268"/>
      <c r="E209" s="228"/>
      <c r="F209" s="228"/>
      <c r="G209" s="228"/>
      <c r="H209" s="245"/>
      <c r="I209" s="245"/>
      <c r="J209" s="245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</row>
    <row r="210" spans="1:31" ht="13.5" customHeight="1">
      <c r="A210" s="228"/>
      <c r="B210" s="228"/>
      <c r="C210" s="228"/>
      <c r="D210" s="268"/>
      <c r="E210" s="228"/>
      <c r="F210" s="228"/>
      <c r="G210" s="228"/>
      <c r="H210" s="245"/>
      <c r="I210" s="245"/>
      <c r="J210" s="245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</row>
    <row r="211" spans="1:31" ht="13.5" customHeight="1">
      <c r="A211" s="228"/>
      <c r="B211" s="228"/>
      <c r="C211" s="228"/>
      <c r="D211" s="268"/>
      <c r="E211" s="228"/>
      <c r="F211" s="228"/>
      <c r="G211" s="228"/>
      <c r="H211" s="245"/>
      <c r="I211" s="245"/>
      <c r="J211" s="245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</row>
    <row r="212" spans="1:31" ht="13.5" customHeight="1">
      <c r="A212" s="228"/>
      <c r="B212" s="228"/>
      <c r="C212" s="228"/>
      <c r="D212" s="268"/>
      <c r="E212" s="228"/>
      <c r="F212" s="228"/>
      <c r="G212" s="228"/>
      <c r="H212" s="245"/>
      <c r="I212" s="245"/>
      <c r="J212" s="245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</row>
    <row r="213" spans="1:31" ht="13.5" customHeight="1">
      <c r="A213" s="228"/>
      <c r="B213" s="228"/>
      <c r="C213" s="228"/>
      <c r="D213" s="268"/>
      <c r="E213" s="228"/>
      <c r="F213" s="228"/>
      <c r="G213" s="228"/>
      <c r="H213" s="245"/>
      <c r="I213" s="245"/>
      <c r="J213" s="245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</row>
    <row r="214" spans="1:31" ht="13.5" customHeight="1">
      <c r="A214" s="228"/>
      <c r="B214" s="228"/>
      <c r="C214" s="228"/>
      <c r="D214" s="268"/>
      <c r="E214" s="228"/>
      <c r="F214" s="228"/>
      <c r="G214" s="228"/>
      <c r="H214" s="245"/>
      <c r="I214" s="245"/>
      <c r="J214" s="245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</row>
    <row r="215" spans="1:31" ht="13.5" customHeight="1">
      <c r="A215" s="228"/>
      <c r="B215" s="228"/>
      <c r="C215" s="228"/>
      <c r="D215" s="268"/>
      <c r="E215" s="228"/>
      <c r="F215" s="228"/>
      <c r="G215" s="228"/>
      <c r="H215" s="245"/>
      <c r="I215" s="245"/>
      <c r="J215" s="245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</row>
    <row r="216" spans="1:31" ht="13.5" customHeight="1">
      <c r="A216" s="228"/>
      <c r="B216" s="228"/>
      <c r="C216" s="228"/>
      <c r="D216" s="268"/>
      <c r="E216" s="228"/>
      <c r="F216" s="228"/>
      <c r="G216" s="228"/>
      <c r="H216" s="245"/>
      <c r="I216" s="245"/>
      <c r="J216" s="245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</row>
    <row r="217" spans="1:31" ht="13.5" customHeight="1">
      <c r="A217" s="228"/>
      <c r="B217" s="228"/>
      <c r="C217" s="228"/>
      <c r="D217" s="268"/>
      <c r="E217" s="228"/>
      <c r="F217" s="228"/>
      <c r="G217" s="228"/>
      <c r="H217" s="245"/>
      <c r="I217" s="245"/>
      <c r="J217" s="245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</row>
    <row r="218" spans="1:31" ht="13.5" customHeight="1">
      <c r="A218" s="228"/>
      <c r="B218" s="228"/>
      <c r="C218" s="228"/>
      <c r="D218" s="268"/>
      <c r="E218" s="228"/>
      <c r="F218" s="228"/>
      <c r="G218" s="228"/>
      <c r="H218" s="245"/>
      <c r="I218" s="245"/>
      <c r="J218" s="245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</row>
    <row r="219" spans="1:31" ht="13.5" customHeight="1">
      <c r="A219" s="228"/>
      <c r="B219" s="228"/>
      <c r="C219" s="228"/>
      <c r="D219" s="268"/>
      <c r="E219" s="228"/>
      <c r="F219" s="228"/>
      <c r="G219" s="228"/>
      <c r="H219" s="245"/>
      <c r="I219" s="245"/>
      <c r="J219" s="245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</row>
    <row r="220" spans="1:31" ht="13.5" customHeight="1">
      <c r="A220" s="228"/>
      <c r="B220" s="228"/>
      <c r="C220" s="228"/>
      <c r="D220" s="268"/>
      <c r="E220" s="228"/>
      <c r="F220" s="228"/>
      <c r="G220" s="228"/>
      <c r="H220" s="245"/>
      <c r="I220" s="245"/>
      <c r="J220" s="245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</row>
    <row r="221" spans="1:31" ht="13.5" customHeight="1">
      <c r="A221" s="228"/>
      <c r="B221" s="228"/>
      <c r="C221" s="228"/>
      <c r="D221" s="268"/>
      <c r="E221" s="228"/>
      <c r="F221" s="228"/>
      <c r="G221" s="228"/>
      <c r="H221" s="245"/>
      <c r="I221" s="245"/>
      <c r="J221" s="245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</row>
    <row r="222" spans="1:31" ht="13.5" customHeight="1">
      <c r="A222" s="228"/>
      <c r="B222" s="228"/>
      <c r="C222" s="228"/>
      <c r="D222" s="268"/>
      <c r="E222" s="228"/>
      <c r="F222" s="228"/>
      <c r="G222" s="228"/>
      <c r="H222" s="245"/>
      <c r="I222" s="245"/>
      <c r="J222" s="245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</row>
    <row r="223" spans="1:31" ht="13.5" customHeight="1">
      <c r="A223" s="228"/>
      <c r="B223" s="228"/>
      <c r="C223" s="228"/>
      <c r="D223" s="268"/>
      <c r="E223" s="228"/>
      <c r="F223" s="228"/>
      <c r="G223" s="228"/>
      <c r="H223" s="245"/>
      <c r="I223" s="245"/>
      <c r="J223" s="245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</row>
    <row r="224" spans="1:31" ht="13.5" customHeight="1">
      <c r="A224" s="228"/>
      <c r="B224" s="228"/>
      <c r="C224" s="228"/>
      <c r="D224" s="268"/>
      <c r="E224" s="228"/>
      <c r="F224" s="228"/>
      <c r="G224" s="228"/>
      <c r="H224" s="245"/>
      <c r="I224" s="245"/>
      <c r="J224" s="245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</row>
    <row r="225" spans="1:31" ht="13.5" customHeight="1">
      <c r="A225" s="228"/>
      <c r="B225" s="228"/>
      <c r="C225" s="228"/>
      <c r="D225" s="268"/>
      <c r="E225" s="228"/>
      <c r="F225" s="228"/>
      <c r="G225" s="228"/>
      <c r="H225" s="245"/>
      <c r="I225" s="245"/>
      <c r="J225" s="245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</row>
    <row r="226" spans="1:31" ht="13.5" customHeight="1">
      <c r="A226" s="228"/>
      <c r="B226" s="228"/>
      <c r="C226" s="228"/>
      <c r="D226" s="268"/>
      <c r="E226" s="228"/>
      <c r="F226" s="228"/>
      <c r="G226" s="228"/>
      <c r="H226" s="245"/>
      <c r="I226" s="245"/>
      <c r="J226" s="245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</row>
    <row r="227" spans="1:31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  <row r="990" spans="1:31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</row>
    <row r="991" spans="1:3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</row>
    <row r="992" spans="1:31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</row>
    <row r="993" spans="1:31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</row>
    <row r="994" spans="1:31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</row>
    <row r="995" spans="1:31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</row>
    <row r="996" spans="1:31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</row>
    <row r="997" spans="1:31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</row>
    <row r="998" spans="1:31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</row>
    <row r="999" spans="1:31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</row>
    <row r="1000" spans="1:31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</row>
  </sheetData>
  <mergeCells count="13">
    <mergeCell ref="B22:B24"/>
    <mergeCell ref="C2:K2"/>
    <mergeCell ref="B4:C4"/>
    <mergeCell ref="E4:I4"/>
    <mergeCell ref="B5:C5"/>
    <mergeCell ref="F5:G5"/>
    <mergeCell ref="C8:C9"/>
    <mergeCell ref="K8:K9"/>
    <mergeCell ref="E8:F8"/>
    <mergeCell ref="H8:I8"/>
    <mergeCell ref="B8:B9"/>
    <mergeCell ref="B10:B13"/>
    <mergeCell ref="B15:B21"/>
  </mergeCells>
  <conditionalFormatting sqref="F10:F24">
    <cfRule type="containsText" dxfId="35" priority="20" operator="containsText" text="&quot;No aplica&quot;">
      <formula>NOT(ISERROR(SEARCH(("""No aplica"""),(F10))))</formula>
    </cfRule>
  </conditionalFormatting>
  <conditionalFormatting sqref="F10:F24">
    <cfRule type="containsText" dxfId="34" priority="21" operator="containsText" text="&quot;Medición anual&quot;">
      <formula>NOT(ISERROR(SEARCH(("""Medición anual"""),(F10))))</formula>
    </cfRule>
  </conditionalFormatting>
  <conditionalFormatting sqref="F10:F24">
    <cfRule type="cellIs" dxfId="33" priority="22" operator="greaterThan">
      <formula>0.8001</formula>
    </cfRule>
  </conditionalFormatting>
  <conditionalFormatting sqref="F10:F24">
    <cfRule type="cellIs" dxfId="32" priority="23" operator="between">
      <formula>0.6001</formula>
      <formula>0.8</formula>
    </cfRule>
  </conditionalFormatting>
  <conditionalFormatting sqref="F10:F24">
    <cfRule type="cellIs" dxfId="31" priority="24" operator="between">
      <formula>0</formula>
      <formula>0.6</formula>
    </cfRule>
  </conditionalFormatting>
  <conditionalFormatting sqref="F26">
    <cfRule type="containsText" dxfId="30" priority="25" operator="containsText" text="&quot;No aplica&quot;">
      <formula>NOT(ISERROR(SEARCH(("""No aplica"""),(F26))))</formula>
    </cfRule>
  </conditionalFormatting>
  <conditionalFormatting sqref="F26">
    <cfRule type="containsText" dxfId="29" priority="26" operator="containsText" text="&quot;Medición anual&quot;">
      <formula>NOT(ISERROR(SEARCH(("""Medición anual"""),(F26))))</formula>
    </cfRule>
  </conditionalFormatting>
  <conditionalFormatting sqref="F26">
    <cfRule type="cellIs" dxfId="28" priority="27" operator="greaterThan">
      <formula>0.8001</formula>
    </cfRule>
  </conditionalFormatting>
  <conditionalFormatting sqref="F26">
    <cfRule type="cellIs" dxfId="27" priority="28" operator="between">
      <formula>0.6001</formula>
      <formula>0.8</formula>
    </cfRule>
  </conditionalFormatting>
  <conditionalFormatting sqref="F26">
    <cfRule type="cellIs" dxfId="26" priority="29" operator="between">
      <formula>0</formula>
      <formula>0.6</formula>
    </cfRule>
  </conditionalFormatting>
  <conditionalFormatting sqref="F10:F24">
    <cfRule type="containsText" dxfId="25" priority="35" operator="containsText" text="&quot;Sin medición&quot;">
      <formula>NOT(ISERROR(SEARCH(("""Sin medición"""),(F10))))</formula>
    </cfRule>
  </conditionalFormatting>
  <conditionalFormatting sqref="I10:I11 I13:I20 I24">
    <cfRule type="containsText" dxfId="24" priority="36" operator="containsText" text="&quot;No aplica&quot;">
      <formula>NOT(ISERROR(SEARCH(("""No aplica"""),(I10))))</formula>
    </cfRule>
  </conditionalFormatting>
  <conditionalFormatting sqref="I10:I11 I13:I20 I24">
    <cfRule type="containsText" dxfId="23" priority="37" operator="containsText" text="&quot;Medición anual&quot;">
      <formula>NOT(ISERROR(SEARCH(("""Medición anual"""),(I10))))</formula>
    </cfRule>
  </conditionalFormatting>
  <conditionalFormatting sqref="I10:I11 I13:I20 I24">
    <cfRule type="cellIs" dxfId="22" priority="38" operator="greaterThan">
      <formula>0.8001</formula>
    </cfRule>
  </conditionalFormatting>
  <conditionalFormatting sqref="I10:I11 I13:I20 I24">
    <cfRule type="cellIs" dxfId="21" priority="39" operator="between">
      <formula>0.6001</formula>
      <formula>0.8</formula>
    </cfRule>
  </conditionalFormatting>
  <conditionalFormatting sqref="I10:I11 I13:I20 I24">
    <cfRule type="cellIs" dxfId="20" priority="40" operator="between">
      <formula>0</formula>
      <formula>0.6</formula>
    </cfRule>
  </conditionalFormatting>
  <conditionalFormatting sqref="I10:I11 I13:I20 I24">
    <cfRule type="containsText" dxfId="19" priority="41" operator="containsText" text="&quot;Sin medición&quot;">
      <formula>NOT(ISERROR(SEARCH(("""Sin medición"""),(I10))))</formula>
    </cfRule>
  </conditionalFormatting>
  <conditionalFormatting sqref="I26">
    <cfRule type="cellIs" dxfId="18" priority="4" operator="lessThanOrEqual">
      <formula>0</formula>
    </cfRule>
  </conditionalFormatting>
  <conditionalFormatting sqref="I26">
    <cfRule type="cellIs" dxfId="17" priority="5" operator="lessThanOrEqual">
      <formula>0</formula>
    </cfRule>
  </conditionalFormatting>
  <conditionalFormatting sqref="I26">
    <cfRule type="cellIs" dxfId="16" priority="6" operator="greaterThanOrEqual">
      <formula>"1%"</formula>
    </cfRule>
  </conditionalFormatting>
  <conditionalFormatting sqref="I26">
    <cfRule type="cellIs" dxfId="15" priority="7" operator="lessThanOrEqual">
      <formula>0</formula>
    </cfRule>
  </conditionalFormatting>
  <conditionalFormatting sqref="I26">
    <cfRule type="cellIs" dxfId="14" priority="8" operator="greaterThanOrEqual">
      <formula>"1%"</formula>
    </cfRule>
  </conditionalFormatting>
  <conditionalFormatting sqref="I26">
    <cfRule type="cellIs" dxfId="13" priority="9" operator="lessThanOrEqual">
      <formula>0</formula>
    </cfRule>
  </conditionalFormatting>
  <conditionalFormatting sqref="I26">
    <cfRule type="containsBlanks" dxfId="12" priority="10">
      <formula>LEN(TRIM(I26))=0</formula>
    </cfRule>
  </conditionalFormatting>
  <conditionalFormatting sqref="I26">
    <cfRule type="cellIs" dxfId="11" priority="11" operator="lessThanOrEqual">
      <formula>0.89</formula>
    </cfRule>
  </conditionalFormatting>
  <conditionalFormatting sqref="I26">
    <cfRule type="cellIs" dxfId="10" priority="12" operator="greaterThanOrEqual">
      <formula>1</formula>
    </cfRule>
  </conditionalFormatting>
  <conditionalFormatting sqref="I26">
    <cfRule type="cellIs" dxfId="9" priority="13" operator="between">
      <formula>0.9</formula>
      <formula>0.99</formula>
    </cfRule>
  </conditionalFormatting>
  <conditionalFormatting sqref="I26">
    <cfRule type="cellIs" dxfId="8" priority="14" operator="between">
      <formula>0.01</formula>
      <formula>"3.90%"</formula>
    </cfRule>
  </conditionalFormatting>
  <conditionalFormatting sqref="I26">
    <cfRule type="cellIs" dxfId="7" priority="15" operator="lessThanOrEqual">
      <formula>"0.10%"</formula>
    </cfRule>
  </conditionalFormatting>
  <conditionalFormatting sqref="I26">
    <cfRule type="cellIs" dxfId="6" priority="16" operator="greaterThanOrEqual">
      <formula>"4%"</formula>
    </cfRule>
  </conditionalFormatting>
  <conditionalFormatting sqref="I26">
    <cfRule type="cellIs" dxfId="5" priority="17" operator="lessThanOrEqual">
      <formula>0.97</formula>
    </cfRule>
  </conditionalFormatting>
  <conditionalFormatting sqref="I26">
    <cfRule type="cellIs" dxfId="4" priority="18" operator="between">
      <formula>0.98</formula>
      <formula>0.99</formula>
    </cfRule>
  </conditionalFormatting>
  <conditionalFormatting sqref="I26">
    <cfRule type="cellIs" dxfId="3" priority="19" operator="greaterThanOrEqual">
      <formula>1</formula>
    </cfRule>
  </conditionalFormatting>
  <conditionalFormatting sqref="I26">
    <cfRule type="containsBlanks" dxfId="2" priority="1">
      <formula>LEN(TRIM(K26))=0</formula>
    </cfRule>
  </conditionalFormatting>
  <conditionalFormatting sqref="I26">
    <cfRule type="cellIs" dxfId="1" priority="2" operator="greaterThanOrEqual">
      <formula>"0,1%"</formula>
    </cfRule>
  </conditionalFormatting>
  <conditionalFormatting sqref="I26">
    <cfRule type="cellIs" dxfId="0" priority="3" operator="lessThanOrEqual">
      <formula>0</formula>
    </cfRule>
  </conditionalFormatting>
  <pageMargins left="0.7" right="0.7" top="0.75" bottom="0.75" header="0" footer="0"/>
  <pageSetup orientation="landscape"/>
  <ignoredErrors>
    <ignoredError sqref="I13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Z1000"/>
  <sheetViews>
    <sheetView showGridLines="0" topLeftCell="A64" workbookViewId="0"/>
  </sheetViews>
  <sheetFormatPr baseColWidth="10" defaultColWidth="14.375" defaultRowHeight="15" customHeight="1"/>
  <cols>
    <col min="1" max="1" width="1.125" customWidth="1"/>
    <col min="2" max="2" width="1" customWidth="1"/>
    <col min="3" max="3" width="11.375" customWidth="1"/>
    <col min="4" max="4" width="13.875" customWidth="1"/>
    <col min="5" max="5" width="96" customWidth="1"/>
    <col min="6" max="6" width="1" customWidth="1"/>
    <col min="7" max="7" width="10.875" hidden="1" customWidth="1"/>
    <col min="8" max="25" width="10.75" customWidth="1"/>
    <col min="26" max="26" width="10" customWidth="1"/>
  </cols>
  <sheetData>
    <row r="1" spans="1:26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.5" customHeight="1">
      <c r="A2" s="18"/>
      <c r="B2" s="269"/>
      <c r="C2" s="270"/>
      <c r="D2" s="270"/>
      <c r="E2" s="269"/>
      <c r="F2" s="269"/>
      <c r="G2" s="269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8"/>
    </row>
    <row r="3" spans="1:26" ht="18" customHeight="1">
      <c r="A3" s="18"/>
      <c r="B3" s="269"/>
      <c r="C3" s="344" t="s">
        <v>714</v>
      </c>
      <c r="D3" s="345"/>
      <c r="E3" s="346"/>
      <c r="F3" s="269"/>
      <c r="G3" s="271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8"/>
    </row>
    <row r="4" spans="1:26" ht="14.25" customHeight="1">
      <c r="A4" s="18"/>
      <c r="B4" s="272"/>
      <c r="C4" s="273" t="s">
        <v>715</v>
      </c>
      <c r="D4" s="274" t="s">
        <v>716</v>
      </c>
      <c r="E4" s="275" t="s">
        <v>717</v>
      </c>
      <c r="F4" s="272"/>
      <c r="G4" s="276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18"/>
    </row>
    <row r="5" spans="1:26" ht="14.25" customHeight="1">
      <c r="A5" s="18"/>
      <c r="B5" s="278"/>
      <c r="C5" s="279">
        <v>0</v>
      </c>
      <c r="D5" s="280">
        <v>44331</v>
      </c>
      <c r="E5" s="281" t="s">
        <v>718</v>
      </c>
      <c r="F5" s="278"/>
      <c r="G5" s="13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25" customHeight="1">
      <c r="A6" s="18"/>
      <c r="B6" s="278"/>
      <c r="C6" s="279">
        <v>1</v>
      </c>
      <c r="D6" s="280">
        <v>44377</v>
      </c>
      <c r="E6" s="281" t="s">
        <v>719</v>
      </c>
      <c r="F6" s="278"/>
      <c r="G6" s="1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37.5" customHeight="1">
      <c r="A7" s="18"/>
      <c r="B7" s="278"/>
      <c r="C7" s="279">
        <v>2</v>
      </c>
      <c r="D7" s="280">
        <v>44414</v>
      </c>
      <c r="E7" s="281" t="s">
        <v>720</v>
      </c>
      <c r="F7" s="278"/>
      <c r="G7" s="1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4.25" customHeight="1">
      <c r="A8" s="18"/>
      <c r="B8" s="278"/>
      <c r="C8" s="279">
        <v>3</v>
      </c>
      <c r="D8" s="280">
        <v>44417</v>
      </c>
      <c r="E8" s="281" t="s">
        <v>721</v>
      </c>
      <c r="F8" s="278"/>
      <c r="G8" s="1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4.75" customHeight="1">
      <c r="A9" s="18"/>
      <c r="B9" s="278"/>
      <c r="C9" s="279">
        <v>3</v>
      </c>
      <c r="D9" s="280">
        <v>44438</v>
      </c>
      <c r="E9" s="281" t="s">
        <v>722</v>
      </c>
      <c r="F9" s="278"/>
      <c r="G9" s="1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99.5" customHeight="1">
      <c r="A10" s="18"/>
      <c r="B10" s="278"/>
      <c r="C10" s="279">
        <v>3</v>
      </c>
      <c r="D10" s="280">
        <v>44441</v>
      </c>
      <c r="E10" s="281" t="s">
        <v>723</v>
      </c>
      <c r="F10" s="278"/>
      <c r="G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4.75" customHeight="1">
      <c r="A11" s="18"/>
      <c r="B11" s="278"/>
      <c r="C11" s="279">
        <v>3</v>
      </c>
      <c r="D11" s="280">
        <v>44494</v>
      </c>
      <c r="E11" s="281" t="s">
        <v>724</v>
      </c>
      <c r="F11" s="278"/>
      <c r="G11" s="1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4.75" customHeight="1">
      <c r="A12" s="18"/>
      <c r="B12" s="278"/>
      <c r="C12" s="279">
        <v>3</v>
      </c>
      <c r="D12" s="280">
        <v>44495</v>
      </c>
      <c r="E12" s="281" t="s">
        <v>725</v>
      </c>
      <c r="F12" s="278"/>
      <c r="G12" s="1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4.75" customHeight="1">
      <c r="A13" s="18"/>
      <c r="B13" s="278"/>
      <c r="C13" s="279">
        <v>3</v>
      </c>
      <c r="D13" s="280">
        <v>44509</v>
      </c>
      <c r="E13" s="281" t="s">
        <v>726</v>
      </c>
      <c r="F13" s="278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customHeight="1">
      <c r="A14" s="18"/>
      <c r="B14" s="278"/>
      <c r="C14" s="279">
        <v>3</v>
      </c>
      <c r="D14" s="280">
        <v>44509</v>
      </c>
      <c r="E14" s="281" t="s">
        <v>727</v>
      </c>
      <c r="F14" s="278"/>
      <c r="G14" s="1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4.25" customHeight="1">
      <c r="A15" s="18"/>
      <c r="B15" s="278"/>
      <c r="C15" s="279">
        <v>3</v>
      </c>
      <c r="D15" s="280">
        <v>44509</v>
      </c>
      <c r="E15" s="281" t="s">
        <v>728</v>
      </c>
      <c r="F15" s="278"/>
      <c r="G15" s="1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4.75" customHeight="1">
      <c r="A16" s="18"/>
      <c r="B16" s="278"/>
      <c r="C16" s="279">
        <v>3</v>
      </c>
      <c r="D16" s="280">
        <v>44517</v>
      </c>
      <c r="E16" s="281" t="s">
        <v>729</v>
      </c>
      <c r="F16" s="278"/>
      <c r="G16" s="1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4.75" customHeight="1">
      <c r="A17" s="18"/>
      <c r="B17" s="269"/>
      <c r="C17" s="279">
        <v>3</v>
      </c>
      <c r="D17" s="280">
        <v>44517</v>
      </c>
      <c r="E17" s="281" t="s">
        <v>730</v>
      </c>
      <c r="F17" s="269"/>
      <c r="G17" s="271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8"/>
    </row>
    <row r="18" spans="1:26" ht="14.25" customHeight="1">
      <c r="A18" s="18"/>
      <c r="B18" s="269"/>
      <c r="C18" s="279">
        <v>3</v>
      </c>
      <c r="D18" s="280">
        <v>44533</v>
      </c>
      <c r="E18" s="281" t="s">
        <v>731</v>
      </c>
      <c r="F18" s="269"/>
      <c r="G18" s="271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8"/>
    </row>
    <row r="19" spans="1:26" ht="24.75" customHeight="1">
      <c r="A19" s="18"/>
      <c r="B19" s="269"/>
      <c r="C19" s="279">
        <v>3</v>
      </c>
      <c r="D19" s="280">
        <v>44544</v>
      </c>
      <c r="E19" s="281" t="s">
        <v>732</v>
      </c>
      <c r="F19" s="269"/>
      <c r="G19" s="271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8"/>
    </row>
    <row r="20" spans="1:26" ht="24.75" customHeight="1">
      <c r="A20" s="18"/>
      <c r="B20" s="269"/>
      <c r="C20" s="279">
        <v>3</v>
      </c>
      <c r="D20" s="280">
        <v>44544</v>
      </c>
      <c r="E20" s="281" t="s">
        <v>733</v>
      </c>
      <c r="F20" s="269"/>
      <c r="G20" s="271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8"/>
    </row>
    <row r="21" spans="1:26" ht="14.25" customHeight="1">
      <c r="A21" s="18"/>
      <c r="B21" s="269"/>
      <c r="C21" s="279">
        <v>3</v>
      </c>
      <c r="D21" s="280">
        <v>44545</v>
      </c>
      <c r="E21" s="281" t="s">
        <v>734</v>
      </c>
      <c r="F21" s="269"/>
      <c r="G21" s="271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8"/>
    </row>
    <row r="22" spans="1:26" ht="24.75" customHeight="1">
      <c r="A22" s="18"/>
      <c r="B22" s="269"/>
      <c r="C22" s="279">
        <v>3</v>
      </c>
      <c r="D22" s="280">
        <v>44560</v>
      </c>
      <c r="E22" s="281" t="s">
        <v>735</v>
      </c>
      <c r="F22" s="269"/>
      <c r="G22" s="271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8"/>
    </row>
    <row r="23" spans="1:26" ht="37.5" customHeight="1">
      <c r="A23" s="18"/>
      <c r="B23" s="269"/>
      <c r="C23" s="279">
        <v>3</v>
      </c>
      <c r="D23" s="280">
        <v>44578</v>
      </c>
      <c r="E23" s="281" t="s">
        <v>736</v>
      </c>
      <c r="F23" s="269"/>
      <c r="G23" s="271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8"/>
    </row>
    <row r="24" spans="1:26" ht="49.5" customHeight="1">
      <c r="A24" s="18"/>
      <c r="B24" s="269"/>
      <c r="C24" s="279">
        <v>3</v>
      </c>
      <c r="D24" s="280">
        <v>44582</v>
      </c>
      <c r="E24" s="281" t="s">
        <v>737</v>
      </c>
      <c r="F24" s="269"/>
      <c r="G24" s="271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8"/>
    </row>
    <row r="25" spans="1:26" ht="37.5" customHeight="1">
      <c r="A25" s="18"/>
      <c r="B25" s="269"/>
      <c r="C25" s="279">
        <v>3</v>
      </c>
      <c r="D25" s="280">
        <v>44585</v>
      </c>
      <c r="E25" s="281" t="s">
        <v>738</v>
      </c>
      <c r="F25" s="269"/>
      <c r="G25" s="271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8"/>
    </row>
    <row r="26" spans="1:26" ht="37.5" customHeight="1">
      <c r="A26" s="18"/>
      <c r="B26" s="269"/>
      <c r="C26" s="279">
        <v>3</v>
      </c>
      <c r="D26" s="280">
        <v>44585</v>
      </c>
      <c r="E26" s="281" t="s">
        <v>739</v>
      </c>
      <c r="F26" s="269"/>
      <c r="G26" s="271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8"/>
    </row>
    <row r="27" spans="1:26" ht="37.5" customHeight="1">
      <c r="A27" s="18"/>
      <c r="B27" s="269"/>
      <c r="C27" s="279">
        <v>3</v>
      </c>
      <c r="D27" s="280">
        <v>44585</v>
      </c>
      <c r="E27" s="281" t="s">
        <v>740</v>
      </c>
      <c r="F27" s="269"/>
      <c r="G27" s="271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8"/>
    </row>
    <row r="28" spans="1:26" ht="37.5" customHeight="1">
      <c r="A28" s="18"/>
      <c r="B28" s="269"/>
      <c r="C28" s="279">
        <v>3</v>
      </c>
      <c r="D28" s="280">
        <v>44585</v>
      </c>
      <c r="E28" s="281" t="s">
        <v>741</v>
      </c>
      <c r="F28" s="269"/>
      <c r="G28" s="271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8"/>
    </row>
    <row r="29" spans="1:26" ht="24.75" customHeight="1">
      <c r="A29" s="18"/>
      <c r="B29" s="269"/>
      <c r="C29" s="279">
        <v>3</v>
      </c>
      <c r="D29" s="280">
        <v>44585</v>
      </c>
      <c r="E29" s="281" t="s">
        <v>742</v>
      </c>
      <c r="F29" s="269"/>
      <c r="G29" s="271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8"/>
    </row>
    <row r="30" spans="1:26" ht="49.5" customHeight="1">
      <c r="A30" s="18"/>
      <c r="B30" s="269"/>
      <c r="C30" s="279">
        <v>3</v>
      </c>
      <c r="D30" s="280">
        <v>44588</v>
      </c>
      <c r="E30" s="281" t="s">
        <v>743</v>
      </c>
      <c r="F30" s="269"/>
      <c r="G30" s="271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8"/>
    </row>
    <row r="31" spans="1:26" ht="37.5" customHeight="1">
      <c r="A31" s="18"/>
      <c r="B31" s="269"/>
      <c r="C31" s="279">
        <v>3</v>
      </c>
      <c r="D31" s="280">
        <v>44588</v>
      </c>
      <c r="E31" s="281" t="s">
        <v>744</v>
      </c>
      <c r="F31" s="269"/>
      <c r="G31" s="27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8"/>
    </row>
    <row r="32" spans="1:26" ht="37.5" customHeight="1">
      <c r="A32" s="18"/>
      <c r="B32" s="269"/>
      <c r="C32" s="279">
        <v>3</v>
      </c>
      <c r="D32" s="280">
        <v>44588</v>
      </c>
      <c r="E32" s="281" t="s">
        <v>745</v>
      </c>
      <c r="F32" s="269"/>
      <c r="G32" s="271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8"/>
    </row>
    <row r="33" spans="1:26" ht="37.5" customHeight="1">
      <c r="A33" s="18"/>
      <c r="B33" s="269"/>
      <c r="C33" s="279">
        <v>3</v>
      </c>
      <c r="D33" s="280">
        <v>44588</v>
      </c>
      <c r="E33" s="281" t="s">
        <v>746</v>
      </c>
      <c r="F33" s="269"/>
      <c r="G33" s="271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8"/>
    </row>
    <row r="34" spans="1:26" ht="37.5" customHeight="1">
      <c r="A34" s="18"/>
      <c r="B34" s="269"/>
      <c r="C34" s="279">
        <v>3</v>
      </c>
      <c r="D34" s="280">
        <v>44588</v>
      </c>
      <c r="E34" s="281" t="s">
        <v>747</v>
      </c>
      <c r="F34" s="269"/>
      <c r="G34" s="27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8"/>
    </row>
    <row r="35" spans="1:26" ht="49.5" customHeight="1">
      <c r="A35" s="18"/>
      <c r="B35" s="269"/>
      <c r="C35" s="279">
        <v>3</v>
      </c>
      <c r="D35" s="280">
        <v>44588</v>
      </c>
      <c r="E35" s="281" t="s">
        <v>748</v>
      </c>
      <c r="F35" s="269"/>
      <c r="G35" s="271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8"/>
    </row>
    <row r="36" spans="1:26" ht="37.5" customHeight="1">
      <c r="A36" s="18"/>
      <c r="B36" s="269"/>
      <c r="C36" s="279">
        <v>3</v>
      </c>
      <c r="D36" s="280">
        <v>44588</v>
      </c>
      <c r="E36" s="281" t="s">
        <v>749</v>
      </c>
      <c r="F36" s="269"/>
      <c r="G36" s="271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8"/>
    </row>
    <row r="37" spans="1:26" ht="24.75" customHeight="1">
      <c r="A37" s="18"/>
      <c r="B37" s="269"/>
      <c r="C37" s="279">
        <v>3</v>
      </c>
      <c r="D37" s="280">
        <v>44622</v>
      </c>
      <c r="E37" s="281" t="s">
        <v>750</v>
      </c>
      <c r="F37" s="269"/>
      <c r="G37" s="271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8"/>
    </row>
    <row r="38" spans="1:26" ht="37.5" customHeight="1">
      <c r="A38" s="18"/>
      <c r="B38" s="269"/>
      <c r="C38" s="279">
        <v>4</v>
      </c>
      <c r="D38" s="280">
        <v>44685</v>
      </c>
      <c r="E38" s="281" t="s">
        <v>751</v>
      </c>
      <c r="F38" s="269"/>
      <c r="G38" s="271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8"/>
    </row>
    <row r="39" spans="1:26" ht="14.25" customHeight="1">
      <c r="A39" s="18"/>
      <c r="B39" s="269"/>
      <c r="C39" s="279">
        <v>4</v>
      </c>
      <c r="D39" s="280">
        <v>44685</v>
      </c>
      <c r="E39" s="281" t="s">
        <v>752</v>
      </c>
      <c r="F39" s="269"/>
      <c r="G39" s="271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8"/>
    </row>
    <row r="40" spans="1:26" ht="14.25" customHeight="1">
      <c r="A40" s="18"/>
      <c r="B40" s="269"/>
      <c r="C40" s="279">
        <v>4</v>
      </c>
      <c r="D40" s="280">
        <v>44690</v>
      </c>
      <c r="E40" s="281" t="s">
        <v>753</v>
      </c>
      <c r="F40" s="269"/>
      <c r="G40" s="271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8"/>
    </row>
    <row r="41" spans="1:26" ht="14.25" customHeight="1">
      <c r="A41" s="18"/>
      <c r="B41" s="269"/>
      <c r="C41" s="279">
        <v>4</v>
      </c>
      <c r="D41" s="280">
        <v>44699</v>
      </c>
      <c r="E41" s="281" t="s">
        <v>754</v>
      </c>
      <c r="F41" s="269"/>
      <c r="G41" s="271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8"/>
    </row>
    <row r="42" spans="1:26" ht="14.25" customHeight="1">
      <c r="A42" s="18"/>
      <c r="B42" s="269"/>
      <c r="C42" s="279">
        <v>4</v>
      </c>
      <c r="D42" s="280">
        <v>44701</v>
      </c>
      <c r="E42" s="281" t="s">
        <v>755</v>
      </c>
      <c r="F42" s="269"/>
      <c r="G42" s="271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8"/>
    </row>
    <row r="43" spans="1:26" ht="14.25" customHeight="1">
      <c r="A43" s="18"/>
      <c r="B43" s="269"/>
      <c r="C43" s="282">
        <v>4</v>
      </c>
      <c r="D43" s="283">
        <v>44704</v>
      </c>
      <c r="E43" s="281" t="s">
        <v>756</v>
      </c>
      <c r="F43" s="269"/>
      <c r="G43" s="271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8"/>
    </row>
    <row r="44" spans="1:26" ht="130.5" customHeight="1">
      <c r="A44" s="18"/>
      <c r="B44" s="269"/>
      <c r="C44" s="282">
        <v>4</v>
      </c>
      <c r="D44" s="283">
        <v>44705</v>
      </c>
      <c r="E44" s="281" t="s">
        <v>757</v>
      </c>
      <c r="F44" s="269"/>
      <c r="G44" s="271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8"/>
    </row>
    <row r="45" spans="1:26" ht="14.25" customHeight="1">
      <c r="A45" s="18"/>
      <c r="B45" s="269"/>
      <c r="C45" s="282">
        <v>4</v>
      </c>
      <c r="D45" s="283">
        <v>44706</v>
      </c>
      <c r="E45" s="281" t="s">
        <v>758</v>
      </c>
      <c r="F45" s="269"/>
      <c r="G45" s="271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8"/>
    </row>
    <row r="46" spans="1:26" ht="14.25" customHeight="1">
      <c r="A46" s="18"/>
      <c r="B46" s="269"/>
      <c r="C46" s="282">
        <v>4</v>
      </c>
      <c r="D46" s="283">
        <v>44715</v>
      </c>
      <c r="E46" s="281" t="s">
        <v>759</v>
      </c>
      <c r="F46" s="269"/>
      <c r="G46" s="271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8"/>
    </row>
    <row r="47" spans="1:26" ht="14.25" customHeight="1">
      <c r="A47" s="18"/>
      <c r="B47" s="269"/>
      <c r="C47" s="282">
        <v>4</v>
      </c>
      <c r="D47" s="283">
        <v>44750</v>
      </c>
      <c r="E47" s="284" t="s">
        <v>760</v>
      </c>
      <c r="F47" s="269"/>
      <c r="G47" s="271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8"/>
    </row>
    <row r="48" spans="1:26" ht="14.25" customHeight="1">
      <c r="A48" s="18"/>
      <c r="B48" s="269"/>
      <c r="C48" s="282">
        <v>4</v>
      </c>
      <c r="D48" s="283">
        <v>44770</v>
      </c>
      <c r="E48" s="284" t="s">
        <v>761</v>
      </c>
      <c r="F48" s="269"/>
      <c r="G48" s="271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8"/>
    </row>
    <row r="49" spans="1:26" ht="14.25" customHeight="1">
      <c r="A49" s="18"/>
      <c r="B49" s="269"/>
      <c r="C49" s="282">
        <v>4</v>
      </c>
      <c r="D49" s="283">
        <v>44812</v>
      </c>
      <c r="E49" s="284" t="s">
        <v>762</v>
      </c>
      <c r="F49" s="269"/>
      <c r="G49" s="271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8"/>
    </row>
    <row r="50" spans="1:26" ht="14.25" customHeight="1">
      <c r="A50" s="18"/>
      <c r="B50" s="269"/>
      <c r="C50" s="285">
        <v>4</v>
      </c>
      <c r="D50" s="286">
        <v>44837</v>
      </c>
      <c r="E50" s="287" t="s">
        <v>763</v>
      </c>
      <c r="F50" s="269"/>
      <c r="G50" s="271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8"/>
    </row>
    <row r="51" spans="1:26" ht="67.5" customHeight="1">
      <c r="A51" s="18"/>
      <c r="B51" s="269"/>
      <c r="C51" s="347">
        <v>4</v>
      </c>
      <c r="D51" s="350">
        <v>44944</v>
      </c>
      <c r="E51" s="284" t="s">
        <v>764</v>
      </c>
      <c r="F51" s="269"/>
      <c r="G51" s="271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8"/>
    </row>
    <row r="52" spans="1:26" ht="153.75" customHeight="1">
      <c r="A52" s="18"/>
      <c r="B52" s="269"/>
      <c r="C52" s="348"/>
      <c r="D52" s="330"/>
      <c r="E52" s="284" t="s">
        <v>765</v>
      </c>
      <c r="F52" s="269"/>
      <c r="G52" s="271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8"/>
    </row>
    <row r="53" spans="1:26" ht="152.25" customHeight="1">
      <c r="A53" s="18"/>
      <c r="B53" s="269"/>
      <c r="C53" s="349"/>
      <c r="D53" s="331"/>
      <c r="E53" s="284" t="s">
        <v>766</v>
      </c>
      <c r="F53" s="269"/>
      <c r="G53" s="271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8"/>
    </row>
    <row r="54" spans="1:26" ht="59.25" customHeight="1">
      <c r="A54" s="18"/>
      <c r="B54" s="269"/>
      <c r="C54" s="282">
        <v>4</v>
      </c>
      <c r="D54" s="283">
        <v>44952</v>
      </c>
      <c r="E54" s="284" t="s">
        <v>767</v>
      </c>
      <c r="F54" s="269"/>
      <c r="G54" s="271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8"/>
    </row>
    <row r="55" spans="1:26" ht="42" customHeight="1">
      <c r="A55" s="18"/>
      <c r="B55" s="269"/>
      <c r="C55" s="351">
        <v>4</v>
      </c>
      <c r="D55" s="352">
        <v>44966</v>
      </c>
      <c r="E55" s="281" t="s">
        <v>768</v>
      </c>
      <c r="F55" s="269"/>
      <c r="G55" s="271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8"/>
    </row>
    <row r="56" spans="1:26" ht="33.75" customHeight="1">
      <c r="A56" s="18"/>
      <c r="B56" s="269"/>
      <c r="C56" s="349"/>
      <c r="D56" s="331"/>
      <c r="E56" s="281" t="s">
        <v>769</v>
      </c>
      <c r="F56" s="269"/>
      <c r="G56" s="271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8"/>
    </row>
    <row r="57" spans="1:26" ht="58.5" customHeight="1">
      <c r="A57" s="288"/>
      <c r="B57" s="289"/>
      <c r="C57" s="290">
        <v>4</v>
      </c>
      <c r="D57" s="291">
        <v>44973</v>
      </c>
      <c r="E57" s="292" t="s">
        <v>770</v>
      </c>
      <c r="F57" s="289"/>
      <c r="G57" s="293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88"/>
    </row>
    <row r="58" spans="1:26" ht="127.5" customHeight="1">
      <c r="A58" s="18"/>
      <c r="B58" s="269"/>
      <c r="C58" s="282">
        <v>4</v>
      </c>
      <c r="D58" s="283">
        <v>45041</v>
      </c>
      <c r="E58" s="284" t="s">
        <v>771</v>
      </c>
      <c r="F58" s="269"/>
      <c r="G58" s="271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8"/>
    </row>
    <row r="59" spans="1:26" ht="56.25" customHeight="1">
      <c r="A59" s="18"/>
      <c r="B59" s="269"/>
      <c r="C59" s="282">
        <v>4</v>
      </c>
      <c r="D59" s="283">
        <v>45058</v>
      </c>
      <c r="E59" s="284" t="s">
        <v>772</v>
      </c>
      <c r="F59" s="269"/>
      <c r="G59" s="271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8"/>
    </row>
    <row r="60" spans="1:26" ht="14.25" customHeight="1">
      <c r="A60" s="18"/>
      <c r="B60" s="269"/>
      <c r="C60" s="282"/>
      <c r="D60" s="283"/>
      <c r="E60" s="284"/>
      <c r="F60" s="269"/>
      <c r="G60" s="271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8"/>
    </row>
    <row r="61" spans="1:26" ht="14.25" customHeight="1">
      <c r="A61" s="18"/>
      <c r="B61" s="269"/>
      <c r="C61" s="282"/>
      <c r="D61" s="283"/>
      <c r="E61" s="284"/>
      <c r="F61" s="269"/>
      <c r="G61" s="271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8"/>
    </row>
    <row r="62" spans="1:26" ht="14.25" customHeight="1">
      <c r="A62" s="18"/>
      <c r="B62" s="269"/>
      <c r="C62" s="282"/>
      <c r="D62" s="283"/>
      <c r="E62" s="284"/>
      <c r="F62" s="269"/>
      <c r="G62" s="271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8"/>
    </row>
    <row r="63" spans="1:26" ht="14.25" customHeight="1">
      <c r="A63" s="18"/>
      <c r="B63" s="269"/>
      <c r="C63" s="282"/>
      <c r="D63" s="283"/>
      <c r="E63" s="284"/>
      <c r="F63" s="269"/>
      <c r="G63" s="271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8"/>
    </row>
    <row r="64" spans="1:26" ht="14.25" customHeight="1">
      <c r="A64" s="18"/>
      <c r="B64" s="269"/>
      <c r="C64" s="282"/>
      <c r="D64" s="283"/>
      <c r="E64" s="284"/>
      <c r="F64" s="269"/>
      <c r="G64" s="271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8"/>
    </row>
    <row r="65" spans="1:26" ht="14.25" customHeight="1">
      <c r="A65" s="18"/>
      <c r="B65" s="269"/>
      <c r="C65" s="282"/>
      <c r="D65" s="283"/>
      <c r="E65" s="284"/>
      <c r="F65" s="269"/>
      <c r="G65" s="271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8"/>
    </row>
    <row r="66" spans="1:26" ht="14.25" customHeight="1">
      <c r="A66" s="18"/>
      <c r="B66" s="269"/>
      <c r="C66" s="282"/>
      <c r="D66" s="283"/>
      <c r="E66" s="284"/>
      <c r="F66" s="269"/>
      <c r="G66" s="271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8"/>
    </row>
    <row r="67" spans="1:26" ht="14.25" customHeight="1">
      <c r="A67" s="18"/>
      <c r="B67" s="269"/>
      <c r="C67" s="282"/>
      <c r="D67" s="283"/>
      <c r="E67" s="284"/>
      <c r="F67" s="269"/>
      <c r="G67" s="271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8"/>
    </row>
    <row r="68" spans="1:26" ht="14.25" customHeight="1">
      <c r="A68" s="18"/>
      <c r="B68" s="269"/>
      <c r="C68" s="282"/>
      <c r="D68" s="283"/>
      <c r="E68" s="284"/>
      <c r="F68" s="269"/>
      <c r="G68" s="271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8"/>
    </row>
    <row r="69" spans="1:26" ht="14.25" customHeight="1">
      <c r="A69" s="18"/>
      <c r="B69" s="269"/>
      <c r="C69" s="282"/>
      <c r="D69" s="283"/>
      <c r="E69" s="284"/>
      <c r="F69" s="269"/>
      <c r="G69" s="271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8"/>
    </row>
    <row r="70" spans="1:26" ht="14.25" customHeight="1">
      <c r="A70" s="18"/>
      <c r="B70" s="269"/>
      <c r="C70" s="282"/>
      <c r="D70" s="283"/>
      <c r="E70" s="284"/>
      <c r="F70" s="269"/>
      <c r="G70" s="271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8"/>
    </row>
    <row r="71" spans="1:26" ht="14.25" customHeight="1">
      <c r="A71" s="18"/>
      <c r="B71" s="269"/>
      <c r="C71" s="282"/>
      <c r="D71" s="283"/>
      <c r="E71" s="284"/>
      <c r="F71" s="269"/>
      <c r="G71" s="271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8"/>
    </row>
    <row r="72" spans="1:26" ht="14.25" customHeight="1">
      <c r="A72" s="18"/>
      <c r="B72" s="269"/>
      <c r="C72" s="295"/>
      <c r="D72" s="296"/>
      <c r="E72" s="297"/>
      <c r="F72" s="269"/>
      <c r="G72" s="271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8"/>
    </row>
    <row r="73" spans="1:26" ht="14.25" customHeight="1">
      <c r="A73" s="18"/>
      <c r="B73" s="269"/>
      <c r="C73" s="270"/>
      <c r="D73" s="270"/>
      <c r="E73" s="269"/>
      <c r="F73" s="269"/>
      <c r="G73" s="269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8"/>
    </row>
    <row r="74" spans="1:26" ht="14.25" customHeight="1">
      <c r="A74" s="18"/>
      <c r="B74" s="144"/>
      <c r="C74" s="298"/>
      <c r="D74" s="298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8"/>
    </row>
    <row r="75" spans="1:26" ht="14.25" customHeight="1">
      <c r="A75" s="18"/>
      <c r="B75" s="144"/>
      <c r="C75" s="298"/>
      <c r="D75" s="298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8"/>
    </row>
    <row r="76" spans="1:26" ht="14.25" customHeight="1">
      <c r="A76" s="18"/>
      <c r="B76" s="144"/>
      <c r="C76" s="298"/>
      <c r="D76" s="298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8"/>
    </row>
    <row r="77" spans="1:26" ht="14.25" customHeight="1">
      <c r="A77" s="18"/>
      <c r="B77" s="144"/>
      <c r="C77" s="298"/>
      <c r="D77" s="298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8"/>
    </row>
    <row r="78" spans="1:26" ht="14.25" customHeight="1">
      <c r="A78" s="18"/>
      <c r="B78" s="144"/>
      <c r="C78" s="298"/>
      <c r="D78" s="298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8"/>
    </row>
    <row r="79" spans="1:26" ht="14.25" customHeight="1">
      <c r="A79" s="18"/>
      <c r="B79" s="144"/>
      <c r="C79" s="298"/>
      <c r="D79" s="298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8"/>
    </row>
    <row r="80" spans="1:26" ht="14.25" customHeight="1">
      <c r="A80" s="18"/>
      <c r="B80" s="144"/>
      <c r="C80" s="298"/>
      <c r="D80" s="298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8"/>
    </row>
    <row r="81" spans="1:26" ht="14.25" customHeight="1">
      <c r="A81" s="18"/>
      <c r="B81" s="144"/>
      <c r="C81" s="298"/>
      <c r="D81" s="298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8"/>
    </row>
    <row r="82" spans="1:26" ht="14.25" customHeight="1">
      <c r="A82" s="18"/>
      <c r="B82" s="144"/>
      <c r="C82" s="298"/>
      <c r="D82" s="298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8"/>
    </row>
    <row r="83" spans="1:26" ht="14.25" customHeight="1">
      <c r="A83" s="18"/>
      <c r="B83" s="144"/>
      <c r="C83" s="298"/>
      <c r="D83" s="298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8"/>
    </row>
    <row r="84" spans="1:26" ht="14.25" customHeight="1">
      <c r="A84" s="18"/>
      <c r="B84" s="144"/>
      <c r="C84" s="298"/>
      <c r="D84" s="298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8"/>
    </row>
    <row r="85" spans="1:26" ht="14.25" customHeight="1">
      <c r="A85" s="18"/>
      <c r="B85" s="144"/>
      <c r="C85" s="298"/>
      <c r="D85" s="298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8"/>
    </row>
    <row r="86" spans="1:26" ht="14.25" customHeight="1">
      <c r="A86" s="18"/>
      <c r="B86" s="144"/>
      <c r="C86" s="298"/>
      <c r="D86" s="298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8"/>
    </row>
    <row r="87" spans="1:26" ht="14.25" customHeight="1">
      <c r="A87" s="18"/>
      <c r="B87" s="144"/>
      <c r="C87" s="298"/>
      <c r="D87" s="298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8"/>
    </row>
    <row r="88" spans="1:26" ht="14.25" customHeight="1">
      <c r="A88" s="18"/>
      <c r="B88" s="144"/>
      <c r="C88" s="298"/>
      <c r="D88" s="298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8"/>
    </row>
    <row r="89" spans="1:26" ht="14.25" customHeight="1">
      <c r="A89" s="18"/>
      <c r="B89" s="144"/>
      <c r="C89" s="298"/>
      <c r="D89" s="298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8"/>
    </row>
    <row r="90" spans="1:26" ht="14.25" customHeight="1">
      <c r="A90" s="18"/>
      <c r="B90" s="144"/>
      <c r="C90" s="298"/>
      <c r="D90" s="298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8"/>
    </row>
    <row r="91" spans="1:26" ht="14.25" customHeight="1">
      <c r="A91" s="18"/>
      <c r="B91" s="144"/>
      <c r="C91" s="298"/>
      <c r="D91" s="298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8"/>
    </row>
    <row r="92" spans="1:26" ht="14.25" customHeight="1">
      <c r="A92" s="18"/>
      <c r="B92" s="144"/>
      <c r="C92" s="298"/>
      <c r="D92" s="298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8"/>
    </row>
    <row r="93" spans="1:26" ht="14.25" customHeight="1">
      <c r="A93" s="18"/>
      <c r="B93" s="144"/>
      <c r="C93" s="298"/>
      <c r="D93" s="298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8"/>
    </row>
    <row r="94" spans="1:26" ht="14.25" customHeight="1">
      <c r="A94" s="18"/>
      <c r="B94" s="144"/>
      <c r="C94" s="298"/>
      <c r="D94" s="298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8"/>
    </row>
    <row r="95" spans="1:26" ht="14.25" customHeight="1">
      <c r="A95" s="18"/>
      <c r="B95" s="144"/>
      <c r="C95" s="298"/>
      <c r="D95" s="298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8"/>
    </row>
    <row r="96" spans="1:26" ht="14.25" customHeight="1">
      <c r="A96" s="18"/>
      <c r="B96" s="144"/>
      <c r="C96" s="298"/>
      <c r="D96" s="298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8"/>
    </row>
    <row r="97" spans="1:26" ht="14.25" customHeight="1">
      <c r="A97" s="18"/>
      <c r="B97" s="144"/>
      <c r="C97" s="298"/>
      <c r="D97" s="298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8"/>
    </row>
    <row r="98" spans="1:26" ht="14.25" customHeight="1">
      <c r="A98" s="18"/>
      <c r="B98" s="144"/>
      <c r="C98" s="298"/>
      <c r="D98" s="298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8"/>
    </row>
    <row r="99" spans="1:26" ht="14.25" customHeight="1">
      <c r="A99" s="18"/>
      <c r="B99" s="144"/>
      <c r="C99" s="298"/>
      <c r="D99" s="298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8"/>
    </row>
    <row r="100" spans="1:26" ht="14.25" customHeight="1">
      <c r="A100" s="18"/>
      <c r="B100" s="144"/>
      <c r="C100" s="298"/>
      <c r="D100" s="298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8"/>
    </row>
    <row r="101" spans="1:26" ht="14.25" customHeight="1">
      <c r="A101" s="18"/>
      <c r="B101" s="144"/>
      <c r="C101" s="298"/>
      <c r="D101" s="298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8"/>
    </row>
    <row r="102" spans="1:26" ht="14.25" customHeight="1">
      <c r="A102" s="18"/>
      <c r="B102" s="144"/>
      <c r="C102" s="298"/>
      <c r="D102" s="298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8"/>
    </row>
    <row r="103" spans="1:26" ht="14.25" customHeight="1">
      <c r="A103" s="18"/>
      <c r="B103" s="144"/>
      <c r="C103" s="298"/>
      <c r="D103" s="298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8"/>
    </row>
    <row r="104" spans="1:26" ht="14.25" customHeight="1">
      <c r="A104" s="18"/>
      <c r="B104" s="144"/>
      <c r="C104" s="298"/>
      <c r="D104" s="298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8"/>
    </row>
    <row r="105" spans="1:26" ht="14.25" customHeight="1">
      <c r="A105" s="18"/>
      <c r="B105" s="144"/>
      <c r="C105" s="298"/>
      <c r="D105" s="298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8"/>
    </row>
    <row r="106" spans="1:26" ht="14.25" customHeight="1">
      <c r="A106" s="18"/>
      <c r="B106" s="144"/>
      <c r="C106" s="298"/>
      <c r="D106" s="298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8"/>
    </row>
    <row r="107" spans="1:26" ht="14.25" customHeight="1">
      <c r="A107" s="18"/>
      <c r="B107" s="144"/>
      <c r="C107" s="298"/>
      <c r="D107" s="298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8"/>
    </row>
    <row r="108" spans="1:26" ht="14.25" customHeight="1">
      <c r="A108" s="18"/>
      <c r="B108" s="144"/>
      <c r="C108" s="298"/>
      <c r="D108" s="298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8"/>
    </row>
    <row r="109" spans="1:26" ht="14.25" customHeight="1">
      <c r="A109" s="18"/>
      <c r="B109" s="144"/>
      <c r="C109" s="298"/>
      <c r="D109" s="298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8"/>
    </row>
    <row r="110" spans="1:26" ht="14.25" customHeight="1">
      <c r="A110" s="18"/>
      <c r="B110" s="144"/>
      <c r="C110" s="298"/>
      <c r="D110" s="298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8"/>
    </row>
    <row r="111" spans="1:26" ht="14.25" customHeight="1">
      <c r="A111" s="18"/>
      <c r="B111" s="144"/>
      <c r="C111" s="298"/>
      <c r="D111" s="298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8"/>
    </row>
    <row r="112" spans="1:26" ht="14.25" customHeight="1">
      <c r="A112" s="18"/>
      <c r="B112" s="144"/>
      <c r="C112" s="298"/>
      <c r="D112" s="298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8"/>
    </row>
    <row r="113" spans="1:26" ht="14.25" customHeight="1">
      <c r="A113" s="18"/>
      <c r="B113" s="144"/>
      <c r="C113" s="298"/>
      <c r="D113" s="298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8"/>
    </row>
    <row r="114" spans="1:26" ht="14.25" customHeight="1">
      <c r="A114" s="18"/>
      <c r="B114" s="144"/>
      <c r="C114" s="298"/>
      <c r="D114" s="298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8"/>
    </row>
    <row r="115" spans="1:26" ht="14.25" customHeight="1">
      <c r="A115" s="18"/>
      <c r="B115" s="144"/>
      <c r="C115" s="298"/>
      <c r="D115" s="298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8"/>
    </row>
    <row r="116" spans="1:26" ht="14.25" customHeight="1">
      <c r="A116" s="18"/>
      <c r="B116" s="144"/>
      <c r="C116" s="298"/>
      <c r="D116" s="298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8"/>
    </row>
    <row r="117" spans="1:26" ht="14.25" customHeight="1">
      <c r="A117" s="18"/>
      <c r="B117" s="144"/>
      <c r="C117" s="298"/>
      <c r="D117" s="298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8"/>
    </row>
    <row r="118" spans="1:26" ht="14.25" customHeight="1">
      <c r="A118" s="18"/>
      <c r="B118" s="144"/>
      <c r="C118" s="298"/>
      <c r="D118" s="298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8"/>
    </row>
    <row r="119" spans="1:26" ht="14.25" customHeight="1">
      <c r="A119" s="18"/>
      <c r="B119" s="144"/>
      <c r="C119" s="298"/>
      <c r="D119" s="298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8"/>
    </row>
    <row r="120" spans="1:26" ht="14.25" customHeight="1">
      <c r="A120" s="18"/>
      <c r="B120" s="144"/>
      <c r="C120" s="298"/>
      <c r="D120" s="298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8"/>
    </row>
    <row r="121" spans="1:26" ht="14.25" customHeight="1">
      <c r="A121" s="18"/>
      <c r="B121" s="144"/>
      <c r="C121" s="298"/>
      <c r="D121" s="298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8"/>
    </row>
    <row r="122" spans="1:26" ht="14.25" customHeight="1">
      <c r="A122" s="18"/>
      <c r="B122" s="144"/>
      <c r="C122" s="298"/>
      <c r="D122" s="298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8"/>
    </row>
    <row r="123" spans="1:26" ht="14.25" customHeight="1">
      <c r="A123" s="18"/>
      <c r="B123" s="144"/>
      <c r="C123" s="298"/>
      <c r="D123" s="298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8"/>
    </row>
    <row r="124" spans="1:26" ht="14.25" customHeight="1">
      <c r="A124" s="18"/>
      <c r="B124" s="144"/>
      <c r="C124" s="298"/>
      <c r="D124" s="298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8"/>
    </row>
    <row r="125" spans="1:26" ht="14.25" customHeight="1">
      <c r="A125" s="18"/>
      <c r="B125" s="144"/>
      <c r="C125" s="298"/>
      <c r="D125" s="298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8"/>
    </row>
    <row r="126" spans="1:26" ht="14.25" customHeight="1">
      <c r="A126" s="18"/>
      <c r="B126" s="144"/>
      <c r="C126" s="298"/>
      <c r="D126" s="298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8"/>
    </row>
    <row r="127" spans="1:26" ht="14.25" customHeight="1">
      <c r="A127" s="18"/>
      <c r="B127" s="144"/>
      <c r="C127" s="298"/>
      <c r="D127" s="298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8"/>
    </row>
    <row r="128" spans="1:26" ht="14.25" customHeight="1">
      <c r="A128" s="18"/>
      <c r="B128" s="144"/>
      <c r="C128" s="298"/>
      <c r="D128" s="298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8"/>
    </row>
    <row r="129" spans="1:26" ht="14.25" customHeight="1">
      <c r="A129" s="18"/>
      <c r="B129" s="144"/>
      <c r="C129" s="298"/>
      <c r="D129" s="298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8"/>
    </row>
    <row r="130" spans="1:26" ht="14.25" customHeight="1">
      <c r="A130" s="18"/>
      <c r="B130" s="144"/>
      <c r="C130" s="298"/>
      <c r="D130" s="298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8"/>
    </row>
    <row r="131" spans="1:26" ht="14.25" customHeight="1">
      <c r="A131" s="18"/>
      <c r="B131" s="144"/>
      <c r="C131" s="298"/>
      <c r="D131" s="298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8"/>
    </row>
    <row r="132" spans="1:26" ht="14.25" customHeight="1">
      <c r="A132" s="18"/>
      <c r="B132" s="144"/>
      <c r="C132" s="298"/>
      <c r="D132" s="298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8"/>
    </row>
    <row r="133" spans="1:26" ht="14.25" customHeight="1">
      <c r="A133" s="18"/>
      <c r="B133" s="144"/>
      <c r="C133" s="298"/>
      <c r="D133" s="298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8"/>
    </row>
    <row r="134" spans="1:26" ht="14.25" customHeight="1">
      <c r="A134" s="18"/>
      <c r="B134" s="144"/>
      <c r="C134" s="298"/>
      <c r="D134" s="298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8"/>
    </row>
    <row r="135" spans="1:26" ht="14.25" customHeight="1">
      <c r="A135" s="18"/>
      <c r="B135" s="144"/>
      <c r="C135" s="298"/>
      <c r="D135" s="298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8"/>
    </row>
    <row r="136" spans="1:26" ht="14.25" customHeight="1">
      <c r="A136" s="18"/>
      <c r="B136" s="144"/>
      <c r="C136" s="298"/>
      <c r="D136" s="298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8"/>
    </row>
    <row r="137" spans="1:26" ht="14.25" customHeight="1">
      <c r="A137" s="18"/>
      <c r="B137" s="144"/>
      <c r="C137" s="298"/>
      <c r="D137" s="298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8"/>
    </row>
    <row r="138" spans="1:26" ht="14.25" customHeight="1">
      <c r="A138" s="18"/>
      <c r="B138" s="144"/>
      <c r="C138" s="298"/>
      <c r="D138" s="298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8"/>
    </row>
    <row r="139" spans="1:26" ht="14.25" customHeight="1">
      <c r="A139" s="18"/>
      <c r="B139" s="144"/>
      <c r="C139" s="298"/>
      <c r="D139" s="298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8"/>
    </row>
    <row r="140" spans="1:26" ht="14.25" customHeight="1">
      <c r="A140" s="18"/>
      <c r="B140" s="144"/>
      <c r="C140" s="298"/>
      <c r="D140" s="298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8"/>
    </row>
    <row r="141" spans="1:26" ht="14.25" customHeight="1">
      <c r="A141" s="18"/>
      <c r="B141" s="144"/>
      <c r="C141" s="298"/>
      <c r="D141" s="298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8"/>
    </row>
    <row r="142" spans="1:26" ht="14.25" customHeight="1">
      <c r="A142" s="18"/>
      <c r="B142" s="144"/>
      <c r="C142" s="298"/>
      <c r="D142" s="298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8"/>
    </row>
    <row r="143" spans="1:26" ht="14.25" customHeight="1">
      <c r="A143" s="18"/>
      <c r="B143" s="144"/>
      <c r="C143" s="298"/>
      <c r="D143" s="298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8"/>
    </row>
    <row r="144" spans="1:26" ht="14.25" customHeight="1">
      <c r="A144" s="18"/>
      <c r="B144" s="144"/>
      <c r="C144" s="298"/>
      <c r="D144" s="298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8"/>
    </row>
    <row r="145" spans="1:26" ht="14.25" customHeight="1">
      <c r="A145" s="18"/>
      <c r="B145" s="144"/>
      <c r="C145" s="298"/>
      <c r="D145" s="298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8"/>
    </row>
    <row r="146" spans="1:26" ht="14.25" customHeight="1">
      <c r="A146" s="18"/>
      <c r="B146" s="144"/>
      <c r="C146" s="298"/>
      <c r="D146" s="298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8"/>
    </row>
    <row r="147" spans="1:26" ht="14.25" customHeight="1">
      <c r="A147" s="18"/>
      <c r="B147" s="144"/>
      <c r="C147" s="298"/>
      <c r="D147" s="298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8"/>
    </row>
    <row r="148" spans="1:26" ht="14.25" customHeight="1">
      <c r="A148" s="18"/>
      <c r="B148" s="144"/>
      <c r="C148" s="298"/>
      <c r="D148" s="298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8"/>
    </row>
    <row r="149" spans="1:26" ht="14.25" customHeight="1">
      <c r="A149" s="18"/>
      <c r="B149" s="144"/>
      <c r="C149" s="298"/>
      <c r="D149" s="298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8"/>
    </row>
    <row r="150" spans="1:26" ht="14.25" customHeight="1">
      <c r="A150" s="18"/>
      <c r="B150" s="144"/>
      <c r="C150" s="298"/>
      <c r="D150" s="298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8"/>
    </row>
    <row r="151" spans="1:26" ht="14.25" customHeight="1">
      <c r="A151" s="18"/>
      <c r="B151" s="144"/>
      <c r="C151" s="298"/>
      <c r="D151" s="298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8"/>
    </row>
    <row r="152" spans="1:26" ht="14.25" customHeight="1">
      <c r="A152" s="18"/>
      <c r="B152" s="144"/>
      <c r="C152" s="298"/>
      <c r="D152" s="298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8"/>
    </row>
    <row r="153" spans="1:26" ht="14.25" customHeight="1">
      <c r="A153" s="18"/>
      <c r="B153" s="144"/>
      <c r="C153" s="298"/>
      <c r="D153" s="298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8"/>
    </row>
    <row r="154" spans="1:26" ht="14.25" customHeight="1">
      <c r="A154" s="18"/>
      <c r="B154" s="144"/>
      <c r="C154" s="298"/>
      <c r="D154" s="298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8"/>
    </row>
    <row r="155" spans="1:26" ht="14.25" customHeight="1">
      <c r="A155" s="18"/>
      <c r="B155" s="144"/>
      <c r="C155" s="298"/>
      <c r="D155" s="298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8"/>
    </row>
    <row r="156" spans="1:26" ht="14.25" customHeight="1">
      <c r="A156" s="18"/>
      <c r="B156" s="144"/>
      <c r="C156" s="298"/>
      <c r="D156" s="298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8"/>
    </row>
    <row r="157" spans="1:26" ht="14.25" customHeight="1">
      <c r="A157" s="18"/>
      <c r="B157" s="144"/>
      <c r="C157" s="298"/>
      <c r="D157" s="298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8"/>
    </row>
    <row r="158" spans="1:26" ht="14.25" customHeight="1">
      <c r="A158" s="18"/>
      <c r="B158" s="144"/>
      <c r="C158" s="298"/>
      <c r="D158" s="298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8"/>
    </row>
    <row r="159" spans="1:26" ht="14.25" customHeight="1">
      <c r="A159" s="18"/>
      <c r="B159" s="144"/>
      <c r="C159" s="298"/>
      <c r="D159" s="298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8"/>
    </row>
    <row r="160" spans="1:26" ht="14.25" customHeight="1">
      <c r="A160" s="18"/>
      <c r="B160" s="144"/>
      <c r="C160" s="298"/>
      <c r="D160" s="298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8"/>
    </row>
    <row r="161" spans="1:26" ht="14.25" customHeight="1">
      <c r="A161" s="18"/>
      <c r="B161" s="144"/>
      <c r="C161" s="298"/>
      <c r="D161" s="298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8"/>
    </row>
    <row r="162" spans="1:26" ht="14.25" customHeight="1">
      <c r="A162" s="18"/>
      <c r="B162" s="144"/>
      <c r="C162" s="298"/>
      <c r="D162" s="298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8"/>
    </row>
    <row r="163" spans="1:26" ht="14.25" customHeight="1">
      <c r="A163" s="18"/>
      <c r="B163" s="144"/>
      <c r="C163" s="298"/>
      <c r="D163" s="298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8"/>
    </row>
    <row r="164" spans="1:26" ht="14.25" customHeight="1">
      <c r="A164" s="18"/>
      <c r="B164" s="144"/>
      <c r="C164" s="298"/>
      <c r="D164" s="298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8"/>
    </row>
    <row r="165" spans="1:26" ht="14.25" customHeight="1">
      <c r="A165" s="18"/>
      <c r="B165" s="144"/>
      <c r="C165" s="298"/>
      <c r="D165" s="298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8"/>
    </row>
    <row r="166" spans="1:26" ht="14.25" customHeight="1">
      <c r="A166" s="18"/>
      <c r="B166" s="144"/>
      <c r="C166" s="298"/>
      <c r="D166" s="298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8"/>
    </row>
    <row r="167" spans="1:26" ht="14.25" customHeight="1">
      <c r="A167" s="18"/>
      <c r="B167" s="144"/>
      <c r="C167" s="298"/>
      <c r="D167" s="298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8"/>
    </row>
    <row r="168" spans="1:26" ht="14.25" customHeight="1">
      <c r="A168" s="18"/>
      <c r="B168" s="144"/>
      <c r="C168" s="298"/>
      <c r="D168" s="298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8"/>
    </row>
    <row r="169" spans="1:26" ht="14.25" customHeight="1">
      <c r="A169" s="18"/>
      <c r="B169" s="144"/>
      <c r="C169" s="298"/>
      <c r="D169" s="298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8"/>
    </row>
    <row r="170" spans="1:26" ht="14.25" customHeight="1">
      <c r="A170" s="18"/>
      <c r="B170" s="144"/>
      <c r="C170" s="298"/>
      <c r="D170" s="298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8"/>
    </row>
    <row r="171" spans="1:26" ht="14.25" customHeight="1">
      <c r="A171" s="18"/>
      <c r="B171" s="144"/>
      <c r="C171" s="298"/>
      <c r="D171" s="298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8"/>
    </row>
    <row r="172" spans="1:26" ht="14.25" customHeight="1">
      <c r="A172" s="18"/>
      <c r="B172" s="144"/>
      <c r="C172" s="298"/>
      <c r="D172" s="298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8"/>
    </row>
    <row r="173" spans="1:26" ht="14.25" customHeight="1">
      <c r="A173" s="18"/>
      <c r="B173" s="144"/>
      <c r="C173" s="298"/>
      <c r="D173" s="298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8"/>
    </row>
    <row r="174" spans="1:26" ht="14.25" customHeight="1">
      <c r="A174" s="18"/>
      <c r="B174" s="144"/>
      <c r="C174" s="298"/>
      <c r="D174" s="298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8"/>
    </row>
    <row r="175" spans="1:26" ht="14.25" customHeight="1">
      <c r="A175" s="18"/>
      <c r="B175" s="144"/>
      <c r="C175" s="298"/>
      <c r="D175" s="298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8"/>
    </row>
    <row r="176" spans="1:26" ht="14.25" customHeight="1">
      <c r="A176" s="18"/>
      <c r="B176" s="144"/>
      <c r="C176" s="298"/>
      <c r="D176" s="298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8"/>
    </row>
    <row r="177" spans="1:26" ht="14.25" customHeight="1">
      <c r="A177" s="18"/>
      <c r="B177" s="144"/>
      <c r="C177" s="298"/>
      <c r="D177" s="298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8"/>
    </row>
    <row r="178" spans="1:26" ht="14.25" customHeight="1">
      <c r="A178" s="18"/>
      <c r="B178" s="144"/>
      <c r="C178" s="298"/>
      <c r="D178" s="298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8"/>
    </row>
    <row r="179" spans="1:26" ht="14.25" customHeight="1">
      <c r="A179" s="18"/>
      <c r="B179" s="144"/>
      <c r="C179" s="298"/>
      <c r="D179" s="298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8"/>
    </row>
    <row r="180" spans="1:26" ht="14.25" customHeight="1">
      <c r="A180" s="18"/>
      <c r="B180" s="144"/>
      <c r="C180" s="298"/>
      <c r="D180" s="298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8"/>
    </row>
    <row r="181" spans="1:26" ht="14.25" customHeight="1">
      <c r="A181" s="18"/>
      <c r="B181" s="144"/>
      <c r="C181" s="298"/>
      <c r="D181" s="298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8"/>
    </row>
    <row r="182" spans="1:26" ht="14.25" customHeight="1">
      <c r="A182" s="18"/>
      <c r="B182" s="144"/>
      <c r="C182" s="298"/>
      <c r="D182" s="298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8"/>
    </row>
    <row r="183" spans="1:26" ht="14.25" customHeight="1">
      <c r="A183" s="18"/>
      <c r="B183" s="144"/>
      <c r="C183" s="298"/>
      <c r="D183" s="298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8"/>
    </row>
    <row r="184" spans="1:26" ht="14.25" customHeight="1">
      <c r="A184" s="18"/>
      <c r="B184" s="144"/>
      <c r="C184" s="298"/>
      <c r="D184" s="298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8"/>
    </row>
    <row r="185" spans="1:26" ht="14.25" customHeight="1">
      <c r="A185" s="18"/>
      <c r="B185" s="144"/>
      <c r="C185" s="298"/>
      <c r="D185" s="298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8"/>
    </row>
    <row r="186" spans="1:26" ht="14.25" customHeight="1">
      <c r="A186" s="18"/>
      <c r="B186" s="144"/>
      <c r="C186" s="298"/>
      <c r="D186" s="298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8"/>
    </row>
    <row r="187" spans="1:26" ht="14.25" customHeight="1">
      <c r="A187" s="18"/>
      <c r="B187" s="144"/>
      <c r="C187" s="298"/>
      <c r="D187" s="298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8"/>
    </row>
    <row r="188" spans="1:26" ht="14.25" customHeight="1">
      <c r="A188" s="18"/>
      <c r="B188" s="144"/>
      <c r="C188" s="298"/>
      <c r="D188" s="298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8"/>
    </row>
    <row r="189" spans="1:26" ht="14.25" customHeight="1">
      <c r="A189" s="18"/>
      <c r="B189" s="144"/>
      <c r="C189" s="298"/>
      <c r="D189" s="298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8"/>
    </row>
    <row r="190" spans="1:26" ht="14.25" customHeight="1">
      <c r="A190" s="18"/>
      <c r="B190" s="144"/>
      <c r="C190" s="298"/>
      <c r="D190" s="298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8"/>
    </row>
    <row r="191" spans="1:26" ht="14.25" customHeight="1">
      <c r="A191" s="18"/>
      <c r="B191" s="144"/>
      <c r="C191" s="298"/>
      <c r="D191" s="298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8"/>
    </row>
    <row r="192" spans="1:26" ht="14.25" customHeight="1">
      <c r="A192" s="18"/>
      <c r="B192" s="144"/>
      <c r="C192" s="298"/>
      <c r="D192" s="298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8"/>
    </row>
    <row r="193" spans="1:26" ht="14.25" customHeight="1">
      <c r="A193" s="18"/>
      <c r="B193" s="144"/>
      <c r="C193" s="298"/>
      <c r="D193" s="298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8"/>
    </row>
    <row r="194" spans="1:26" ht="14.25" customHeight="1">
      <c r="A194" s="18"/>
      <c r="B194" s="144"/>
      <c r="C194" s="298"/>
      <c r="D194" s="298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8"/>
    </row>
    <row r="195" spans="1:26" ht="14.25" customHeight="1">
      <c r="A195" s="18"/>
      <c r="B195" s="144"/>
      <c r="C195" s="298"/>
      <c r="D195" s="298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8"/>
    </row>
    <row r="196" spans="1:26" ht="14.25" customHeight="1">
      <c r="A196" s="18"/>
      <c r="B196" s="144"/>
      <c r="C196" s="298"/>
      <c r="D196" s="298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8"/>
    </row>
    <row r="197" spans="1:26" ht="14.25" customHeight="1">
      <c r="A197" s="18"/>
      <c r="B197" s="144"/>
      <c r="C197" s="298"/>
      <c r="D197" s="298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8"/>
    </row>
    <row r="198" spans="1:26" ht="14.25" customHeight="1">
      <c r="A198" s="18"/>
      <c r="B198" s="144"/>
      <c r="C198" s="298"/>
      <c r="D198" s="298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8"/>
    </row>
    <row r="199" spans="1:26" ht="14.25" customHeight="1">
      <c r="A199" s="18"/>
      <c r="B199" s="144"/>
      <c r="C199" s="298"/>
      <c r="D199" s="298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8"/>
    </row>
    <row r="200" spans="1:26" ht="14.25" customHeight="1">
      <c r="A200" s="18"/>
      <c r="B200" s="144"/>
      <c r="C200" s="298"/>
      <c r="D200" s="298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8"/>
    </row>
    <row r="201" spans="1:26" ht="14.25" customHeight="1">
      <c r="A201" s="18"/>
      <c r="B201" s="144"/>
      <c r="C201" s="298"/>
      <c r="D201" s="298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8"/>
    </row>
    <row r="202" spans="1:26" ht="14.25" customHeight="1">
      <c r="A202" s="18"/>
      <c r="B202" s="144"/>
      <c r="C202" s="298"/>
      <c r="D202" s="298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8"/>
    </row>
    <row r="203" spans="1:26" ht="14.25" customHeight="1">
      <c r="A203" s="18"/>
      <c r="B203" s="144"/>
      <c r="C203" s="298"/>
      <c r="D203" s="298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8"/>
    </row>
    <row r="204" spans="1:26" ht="14.25" customHeight="1">
      <c r="A204" s="18"/>
      <c r="B204" s="144"/>
      <c r="C204" s="298"/>
      <c r="D204" s="298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8"/>
    </row>
    <row r="205" spans="1:26" ht="14.25" customHeight="1">
      <c r="A205" s="18"/>
      <c r="B205" s="144"/>
      <c r="C205" s="298"/>
      <c r="D205" s="298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8"/>
    </row>
    <row r="206" spans="1:26" ht="14.25" customHeight="1">
      <c r="A206" s="18"/>
      <c r="B206" s="144"/>
      <c r="C206" s="298"/>
      <c r="D206" s="298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8"/>
    </row>
    <row r="207" spans="1:26" ht="14.25" customHeight="1">
      <c r="A207" s="18"/>
      <c r="B207" s="144"/>
      <c r="C207" s="298"/>
      <c r="D207" s="298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8"/>
    </row>
    <row r="208" spans="1:26" ht="14.25" customHeight="1">
      <c r="A208" s="18"/>
      <c r="B208" s="144"/>
      <c r="C208" s="298"/>
      <c r="D208" s="298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8"/>
    </row>
    <row r="209" spans="1:26" ht="14.25" customHeight="1">
      <c r="A209" s="18"/>
      <c r="B209" s="144"/>
      <c r="C209" s="298"/>
      <c r="D209" s="298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8"/>
    </row>
    <row r="210" spans="1:26" ht="14.25" customHeight="1">
      <c r="A210" s="18"/>
      <c r="B210" s="144"/>
      <c r="C210" s="298"/>
      <c r="D210" s="298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8"/>
    </row>
    <row r="211" spans="1:26" ht="14.25" customHeight="1">
      <c r="A211" s="18"/>
      <c r="B211" s="144"/>
      <c r="C211" s="298"/>
      <c r="D211" s="298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8"/>
    </row>
    <row r="212" spans="1:26" ht="14.25" customHeight="1">
      <c r="A212" s="18"/>
      <c r="B212" s="144"/>
      <c r="C212" s="298"/>
      <c r="D212" s="298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8"/>
    </row>
    <row r="213" spans="1:26" ht="14.25" customHeight="1">
      <c r="A213" s="18"/>
      <c r="B213" s="144"/>
      <c r="C213" s="298"/>
      <c r="D213" s="298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8"/>
    </row>
    <row r="214" spans="1:26" ht="14.25" customHeight="1">
      <c r="A214" s="18"/>
      <c r="B214" s="144"/>
      <c r="C214" s="298"/>
      <c r="D214" s="298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8"/>
    </row>
    <row r="215" spans="1:26" ht="14.25" customHeight="1">
      <c r="A215" s="18"/>
      <c r="B215" s="144"/>
      <c r="C215" s="298"/>
      <c r="D215" s="298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8"/>
    </row>
    <row r="216" spans="1:26" ht="14.25" customHeight="1">
      <c r="A216" s="18"/>
      <c r="B216" s="144"/>
      <c r="C216" s="298"/>
      <c r="D216" s="298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8"/>
    </row>
    <row r="217" spans="1:26" ht="14.25" customHeight="1">
      <c r="A217" s="18"/>
      <c r="B217" s="144"/>
      <c r="C217" s="298"/>
      <c r="D217" s="298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8"/>
    </row>
    <row r="218" spans="1:26" ht="14.25" customHeight="1">
      <c r="A218" s="18"/>
      <c r="B218" s="144"/>
      <c r="C218" s="298"/>
      <c r="D218" s="298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8"/>
    </row>
    <row r="219" spans="1:26" ht="14.25" customHeight="1">
      <c r="A219" s="18"/>
      <c r="B219" s="144"/>
      <c r="C219" s="298"/>
      <c r="D219" s="298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8"/>
    </row>
    <row r="220" spans="1:26" ht="14.25" customHeight="1">
      <c r="A220" s="18"/>
      <c r="B220" s="144"/>
      <c r="C220" s="298"/>
      <c r="D220" s="298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8"/>
    </row>
    <row r="221" spans="1:26" ht="14.25" customHeight="1">
      <c r="A221" s="18"/>
      <c r="B221" s="144"/>
      <c r="C221" s="298"/>
      <c r="D221" s="298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8"/>
    </row>
    <row r="222" spans="1:26" ht="14.25" customHeight="1">
      <c r="A222" s="18"/>
      <c r="B222" s="144"/>
      <c r="C222" s="298"/>
      <c r="D222" s="298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8"/>
    </row>
    <row r="223" spans="1:26" ht="14.25" customHeight="1">
      <c r="A223" s="18"/>
      <c r="B223" s="144"/>
      <c r="C223" s="298"/>
      <c r="D223" s="298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8"/>
    </row>
    <row r="224" spans="1:26" ht="14.25" customHeight="1">
      <c r="A224" s="18"/>
      <c r="B224" s="144"/>
      <c r="C224" s="298"/>
      <c r="D224" s="298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8"/>
    </row>
    <row r="225" spans="1:26" ht="14.25" customHeight="1">
      <c r="A225" s="18"/>
      <c r="B225" s="144"/>
      <c r="C225" s="298"/>
      <c r="D225" s="298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8"/>
    </row>
    <row r="226" spans="1:26" ht="14.25" customHeight="1">
      <c r="A226" s="18"/>
      <c r="B226" s="144"/>
      <c r="C226" s="298"/>
      <c r="D226" s="298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8"/>
    </row>
    <row r="227" spans="1:26" ht="14.25" customHeight="1">
      <c r="A227" s="18"/>
      <c r="B227" s="144"/>
      <c r="C227" s="298"/>
      <c r="D227" s="298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8"/>
    </row>
    <row r="228" spans="1:26" ht="14.25" customHeight="1">
      <c r="A228" s="18"/>
      <c r="B228" s="144"/>
      <c r="C228" s="298"/>
      <c r="D228" s="298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8"/>
    </row>
    <row r="229" spans="1:26" ht="14.25" customHeight="1">
      <c r="A229" s="18"/>
      <c r="B229" s="144"/>
      <c r="C229" s="298"/>
      <c r="D229" s="298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8"/>
    </row>
    <row r="230" spans="1:26" ht="14.25" customHeight="1">
      <c r="A230" s="18"/>
      <c r="B230" s="144"/>
      <c r="C230" s="298"/>
      <c r="D230" s="298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8"/>
    </row>
    <row r="231" spans="1:26" ht="14.25" customHeight="1">
      <c r="A231" s="18"/>
      <c r="B231" s="144"/>
      <c r="C231" s="298"/>
      <c r="D231" s="298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8"/>
    </row>
    <row r="232" spans="1:26" ht="14.25" customHeight="1">
      <c r="A232" s="18"/>
      <c r="B232" s="144"/>
      <c r="C232" s="298"/>
      <c r="D232" s="298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8"/>
    </row>
    <row r="233" spans="1:26" ht="14.25" customHeight="1">
      <c r="A233" s="18"/>
      <c r="B233" s="144"/>
      <c r="C233" s="298"/>
      <c r="D233" s="298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8"/>
    </row>
    <row r="234" spans="1:26" ht="14.25" customHeight="1">
      <c r="A234" s="18"/>
      <c r="B234" s="144"/>
      <c r="C234" s="298"/>
      <c r="D234" s="298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8"/>
    </row>
    <row r="235" spans="1:26" ht="14.25" customHeight="1">
      <c r="A235" s="18"/>
      <c r="B235" s="144"/>
      <c r="C235" s="298"/>
      <c r="D235" s="298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8"/>
    </row>
    <row r="236" spans="1:26" ht="14.25" customHeight="1">
      <c r="A236" s="18"/>
      <c r="B236" s="144"/>
      <c r="C236" s="298"/>
      <c r="D236" s="298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8"/>
    </row>
    <row r="237" spans="1:26" ht="14.25" customHeight="1">
      <c r="A237" s="18"/>
      <c r="B237" s="144"/>
      <c r="C237" s="298"/>
      <c r="D237" s="298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8"/>
    </row>
    <row r="238" spans="1:26" ht="14.25" customHeight="1">
      <c r="A238" s="18"/>
      <c r="B238" s="144"/>
      <c r="C238" s="298"/>
      <c r="D238" s="298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8"/>
    </row>
    <row r="239" spans="1:26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5">
    <mergeCell ref="C3:E3"/>
    <mergeCell ref="C51:C53"/>
    <mergeCell ref="D51:D53"/>
    <mergeCell ref="C55:C56"/>
    <mergeCell ref="D55:D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Desempeño por dependencia</vt:lpstr>
      <vt:lpstr>Hoja2</vt:lpstr>
      <vt:lpstr>Tablero Indicadores de Gestión</vt:lpstr>
      <vt:lpstr>Estratégicos</vt:lpstr>
      <vt:lpstr>Misionales</vt:lpstr>
      <vt:lpstr>De Apoyo</vt:lpstr>
      <vt:lpstr>De Evaluación</vt:lpstr>
      <vt:lpstr>Desempeño consolidado</vt:lpstr>
      <vt:lpstr>Control de cambios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Huertas Tobon</dc:creator>
  <cp:lastModifiedBy>Usuario de Windows</cp:lastModifiedBy>
  <dcterms:created xsi:type="dcterms:W3CDTF">2022-05-04T16:10:48Z</dcterms:created>
  <dcterms:modified xsi:type="dcterms:W3CDTF">2023-10-22T01:03:31Z</dcterms:modified>
</cp:coreProperties>
</file>