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_GASTOS\"/>
    </mc:Choice>
  </mc:AlternateContent>
  <xr:revisionPtr revIDLastSave="0" documentId="13_ncr:1_{A14ABBD1-E02D-4765-8547-BA143D1B84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1" l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9" i="1" s="1"/>
  <c r="AA33" i="1" s="1"/>
  <c r="Z12" i="1"/>
  <c r="Z23" i="1" s="1"/>
  <c r="Z29" i="1" s="1"/>
  <c r="Z33" i="1" s="1"/>
  <c r="Y12" i="1"/>
  <c r="Y23" i="1" s="1"/>
  <c r="Y29" i="1" s="1"/>
  <c r="Y33" i="1" s="1"/>
  <c r="X12" i="1"/>
  <c r="X23" i="1" s="1"/>
  <c r="X29" i="1" s="1"/>
  <c r="X33" i="1" s="1"/>
  <c r="W12" i="1"/>
  <c r="W23" i="1" s="1"/>
  <c r="W29" i="1" s="1"/>
  <c r="W33" i="1" s="1"/>
  <c r="V12" i="1"/>
  <c r="V23" i="1" s="1"/>
  <c r="V29" i="1" s="1"/>
  <c r="V33" i="1" s="1"/>
  <c r="U12" i="1"/>
  <c r="U23" i="1" s="1"/>
  <c r="U29" i="1" s="1"/>
  <c r="U33" i="1" s="1"/>
  <c r="T12" i="1"/>
  <c r="T23" i="1" s="1"/>
  <c r="T29" i="1" s="1"/>
  <c r="T33" i="1" s="1"/>
  <c r="S12" i="1"/>
  <c r="S23" i="1" s="1"/>
  <c r="S29" i="1" s="1"/>
  <c r="S33" i="1" s="1"/>
  <c r="R12" i="1"/>
  <c r="R23" i="1" s="1"/>
  <c r="R29" i="1" s="1"/>
  <c r="R33" i="1" s="1"/>
  <c r="Q12" i="1"/>
  <c r="Q23" i="1" s="1"/>
  <c r="Q29" i="1" s="1"/>
  <c r="Q33" i="1" s="1"/>
  <c r="K5" i="3" l="1"/>
  <c r="K6" i="3"/>
  <c r="K7" i="3"/>
  <c r="L7" i="3" s="1"/>
  <c r="K4" i="3"/>
  <c r="I5" i="3"/>
  <c r="I6" i="3"/>
  <c r="I7" i="3"/>
  <c r="I4" i="3"/>
  <c r="G5" i="3"/>
  <c r="G6" i="3"/>
  <c r="G7" i="3"/>
  <c r="H7" i="3" s="1"/>
  <c r="G4" i="3"/>
  <c r="D5" i="3"/>
  <c r="D6" i="3"/>
  <c r="D7" i="3"/>
  <c r="D4" i="3"/>
  <c r="C5" i="3"/>
  <c r="F5" i="3" s="1"/>
  <c r="C6" i="3"/>
  <c r="F6" i="3" s="1"/>
  <c r="C7" i="3"/>
  <c r="C4" i="3"/>
  <c r="J7" i="2"/>
  <c r="C6" i="2"/>
  <c r="F5" i="2"/>
  <c r="C4" i="2"/>
  <c r="F7" i="3"/>
  <c r="F4" i="3"/>
  <c r="H7" i="2"/>
  <c r="F7" i="2"/>
  <c r="C7" i="2"/>
  <c r="B7" i="2"/>
  <c r="B6" i="2"/>
  <c r="H6" i="2"/>
  <c r="J6" i="2"/>
  <c r="J5" i="2"/>
  <c r="H5" i="2"/>
  <c r="C5" i="2"/>
  <c r="B5" i="2"/>
  <c r="F4" i="2"/>
  <c r="E4" i="3" l="1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E7" i="3"/>
  <c r="K7" i="2"/>
  <c r="B4" i="2"/>
  <c r="E4" i="2" s="1"/>
  <c r="E7" i="2"/>
  <c r="C8" i="2"/>
  <c r="D4" i="4" s="1"/>
  <c r="E5" i="2"/>
  <c r="I8" i="3"/>
  <c r="J4" i="3"/>
  <c r="D8" i="3"/>
  <c r="D5" i="4" s="1"/>
  <c r="J6" i="3"/>
  <c r="F8" i="3"/>
  <c r="H5" i="3"/>
  <c r="L6" i="3"/>
  <c r="J5" i="3"/>
  <c r="H6" i="3"/>
  <c r="L5" i="3"/>
  <c r="J7" i="3"/>
  <c r="E6" i="3"/>
  <c r="C8" i="3"/>
  <c r="C5" i="4" s="1"/>
  <c r="E6" i="2"/>
  <c r="D6" i="2"/>
  <c r="K6" i="2"/>
  <c r="D5" i="2"/>
  <c r="G5" i="2"/>
  <c r="K5" i="2"/>
  <c r="I5" i="2"/>
  <c r="G8" i="3"/>
  <c r="K8" i="3"/>
  <c r="E5" i="4" l="1"/>
  <c r="K4" i="2"/>
  <c r="G6" i="2"/>
  <c r="D4" i="2"/>
  <c r="D6" i="4"/>
  <c r="F5" i="4"/>
  <c r="L8" i="3"/>
  <c r="K5" i="4"/>
  <c r="L5" i="4" s="1"/>
  <c r="I4" i="2"/>
  <c r="B8" i="2"/>
  <c r="I8" i="2" s="1"/>
  <c r="H8" i="3"/>
  <c r="G5" i="4"/>
  <c r="H5" i="4" s="1"/>
  <c r="E8" i="3"/>
  <c r="J8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M6" i="4" l="1"/>
  <c r="L6" i="4"/>
  <c r="J6" i="4"/>
  <c r="H6" i="4"/>
</calcChain>
</file>

<file path=xl/sharedStrings.xml><?xml version="1.0" encoding="utf-8"?>
<sst xmlns="http://schemas.openxmlformats.org/spreadsheetml/2006/main" count="395" uniqueCount="115">
  <si>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</si>
  <si>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</si>
  <si>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</si>
  <si>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</si>
  <si>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</si>
  <si>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</si>
  <si>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</si>
  <si>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</si>
  <si>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</si>
  <si>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</si>
  <si>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</si>
  <si>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</si>
  <si>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</si>
  <si>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</si>
  <si>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</si>
  <si>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</si>
  <si>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</si>
  <si>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</si>
  <si>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</si>
  <si>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</si>
  <si>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</si>
  <si>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</si>
  <si>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</si>
  <si>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</si>
  <si>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</si>
  <si>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</si>
  <si>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</si>
  <si>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</si>
  <si>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</si>
  <si>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</si>
  <si>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</si>
  <si>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</si>
  <si>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</si>
  <si>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</si>
  <si>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</si>
  <si>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</si>
  <si>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</si>
  <si>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</si>
  <si>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</si>
  <si>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</si>
  <si>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</si>
  <si>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</si>
  <si>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</si>
  <si>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</si>
  <si>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</si>
  <si>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</si>
  <si>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</si>
  <si>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</si>
  <si>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</si>
  <si>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</si>
  <si>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</si>
  <si>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</si>
  <si>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</si>
  <si>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</si>
  <si>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</si>
  <si>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</si>
  <si>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</si>
  <si>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</si>
  <si>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</si>
  <si>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</si>
  <si>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</si>
  <si>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</si>
  <si>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</si>
  <si>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</si>
  <si>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</si>
  <si>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</si>
  <si>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</si>
  <si>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</si>
  <si>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</si>
  <si>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</si>
  <si>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</si>
  <si>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</si>
  <si>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</si>
  <si>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</si>
  <si>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</si>
  <si>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</si>
  <si>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</si>
  <si>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</si>
  <si>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</si>
  <si>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</si>
  <si>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</si>
  <si>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</si>
  <si>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</si>
  <si>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</si>
  <si>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</si>
  <si>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</si>
  <si>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</si>
  <si>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</si>
  <si>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</si>
  <si>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</si>
  <si>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</si>
  <si>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</si>
  <si>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</si>
  <si>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</si>
  <si>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</si>
  <si>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</si>
  <si>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</si>
  <si>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</si>
  <si>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</si>
  <si>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</si>
  <si>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</si>
  <si>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</si>
  <si>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</si>
  <si>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</si>
  <si>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</si>
  <si>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</si>
  <si>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</si>
  <si>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</si>
  <si>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</si>
  <si>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</si>
  <si>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</si>
  <si>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>Enero-Agosto</t>
  </si>
  <si>
    <t>EJECUCIÓN PRESUPUESTAL A 31 DE AGOSTO DE  2024 - SUPERINTENDENCIA DE LA ECONOMIA SOLIDARIA</t>
  </si>
  <si>
    <t xml:space="preserve">SUPERINTENDENCIA DE LA ECONOMÍA SOLIDARIA 
GASTOS DE FUNCIONAMIENTO - 31 DE AGOSTO DE 2024
</t>
  </si>
  <si>
    <t xml:space="preserve">SUPERINTENDENCIA DE LA ECONOMIA SOLIDARIA
GASTOS DE INVERSIÓN - 31 DE AGOSTO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</si>
</sst>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3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9" fillId="0" borderId="0" xfId="0" applyFont="1"/>
    <xf numFmtId="0" fontId="18" fillId="2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20" fillId="0" borderId="1" xfId="0" applyFont="1" applyBorder="1" applyAlignment="1">
      <alignment vertical="center" wrapText="1" readingOrder="1"/>
    </xf>
    <xf numFmtId="164" fontId="20" fillId="0" borderId="1" xfId="0" applyNumberFormat="1" applyFont="1" applyBorder="1" applyAlignment="1">
      <alignment horizontal="right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44" fontId="19" fillId="0" borderId="0" xfId="9" applyFont="1" applyFill="1" applyBorder="1"/>
    <xf numFmtId="44" fontId="19" fillId="0" borderId="0" xfId="0" applyNumberFormat="1" applyFont="1"/>
    <xf numFmtId="41" fontId="10" fillId="0" borderId="0" xfId="1" applyNumberFormat="1" applyFont="1" applyAlignment="1">
      <alignment vertical="center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</cellXfs>
  <cellStyles count="10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Moneda" xfId="9" builtinId="4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8000000}"/>
    <cellStyle name="Porcentaje 3" xfId="8" xr:uid="{00000000-0005-0000-0000-000009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baseColWidth="10" defaultColWidth="11.42578125" defaultRowHeight="12" x14ac:dyDescent="0.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8.710937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 x14ac:dyDescent="0.25"/>
    <row r="2" spans="1:14" ht="39.75" customHeight="1" thickBot="1" x14ac:dyDescent="0.25">
      <c r="A2" s="80" t="s">
        <v>113</v>
      </c>
      <c r="B2" s="81"/>
      <c r="C2" s="81"/>
      <c r="D2" s="81"/>
      <c r="E2" s="81"/>
      <c r="F2" s="81"/>
      <c r="G2" s="81"/>
      <c r="H2" s="81"/>
      <c r="I2" s="81"/>
      <c r="J2" s="81"/>
      <c r="K2" s="82"/>
      <c r="M2" s="3"/>
      <c r="N2" s="4"/>
    </row>
    <row r="3" spans="1:14" ht="32.25" customHeight="1" x14ac:dyDescent="0.2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 x14ac:dyDescent="0.2">
      <c r="A4" s="12" t="s">
        <v>95</v>
      </c>
      <c r="B4" s="13">
        <f>+'3.EJECUCION RUBROS'!T12</f>
        <v>18133000000</v>
      </c>
      <c r="C4" s="13">
        <f>+'3.EJECUCION RUBROS'!V12</f>
        <v>16404000000</v>
      </c>
      <c r="D4" s="14">
        <f>+C4/B4</f>
        <v>0.90464898251806103</v>
      </c>
      <c r="E4" s="15">
        <f>+B4-C4</f>
        <v>1729000000</v>
      </c>
      <c r="F4" s="13">
        <f>+'3.EJECUCION RUBROS'!X12</f>
        <v>10989083524</v>
      </c>
      <c r="G4" s="14">
        <f>+F4/B4</f>
        <v>0.60602677571278885</v>
      </c>
      <c r="H4" s="16">
        <f>+'3.EJECUCION RUBROS'!Y12</f>
        <v>10669909103</v>
      </c>
      <c r="I4" s="14">
        <f>H4/B4</f>
        <v>0.58842492157944082</v>
      </c>
      <c r="J4" s="13">
        <f>+'3.EJECUCION RUBROS'!AA12</f>
        <v>10669909103</v>
      </c>
      <c r="K4" s="17">
        <f>+J4/B4</f>
        <v>0.58842492157944082</v>
      </c>
    </row>
    <row r="5" spans="1:14" ht="33" customHeight="1" x14ac:dyDescent="0.2">
      <c r="A5" s="12" t="s">
        <v>96</v>
      </c>
      <c r="B5" s="13">
        <f>+'3.EJECUCION RUBROS'!T15</f>
        <v>4098000000</v>
      </c>
      <c r="C5" s="13">
        <f>+'3.EJECUCION RUBROS'!V15</f>
        <v>3301172522.3599997</v>
      </c>
      <c r="D5" s="14">
        <f>+C5/B5</f>
        <v>0.8055569844704733</v>
      </c>
      <c r="E5" s="15">
        <f>+B5-C5</f>
        <v>796827477.64000034</v>
      </c>
      <c r="F5" s="13">
        <f>+'3.EJECUCION RUBROS'!X15</f>
        <v>2595134351.3400002</v>
      </c>
      <c r="G5" s="14">
        <f>+F5/B5</f>
        <v>0.63326850935578338</v>
      </c>
      <c r="H5" s="16">
        <f>+'3.EJECUCION RUBROS'!Y15</f>
        <v>1548951842.55</v>
      </c>
      <c r="I5" s="14">
        <f>H5/B5</f>
        <v>0.37797751160322107</v>
      </c>
      <c r="J5" s="13">
        <f>+'3.EJECUCION RUBROS'!AA15</f>
        <v>1548951842.55</v>
      </c>
      <c r="K5" s="17">
        <f>+J5/B5</f>
        <v>0.37797751160322107</v>
      </c>
    </row>
    <row r="6" spans="1:14" ht="30.75" customHeight="1" x14ac:dyDescent="0.2">
      <c r="A6" s="12" t="s">
        <v>97</v>
      </c>
      <c r="B6" s="13">
        <f>+'3.EJECUCION RUBROS'!T19</f>
        <v>1291000000</v>
      </c>
      <c r="C6" s="13">
        <f>+'3.EJECUCION RUBROS'!V19</f>
        <v>58029000</v>
      </c>
      <c r="D6" s="14">
        <f>+C6/B6</f>
        <v>4.4948876839659181E-2</v>
      </c>
      <c r="E6" s="15">
        <f>+B6-C6</f>
        <v>1232971000</v>
      </c>
      <c r="F6" s="13">
        <f>+'3.EJECUCION RUBROS'!X19</f>
        <v>18795214</v>
      </c>
      <c r="G6" s="14">
        <f>+F6/B6</f>
        <v>1.4558647560030984E-2</v>
      </c>
      <c r="H6" s="16">
        <f>+'3.EJECUCION RUBROS'!Y19</f>
        <v>18795214</v>
      </c>
      <c r="I6" s="14">
        <f>H6/B6</f>
        <v>1.4558647560030984E-2</v>
      </c>
      <c r="J6" s="13">
        <f>+'3.EJECUCION RUBROS'!AA19</f>
        <v>18795214</v>
      </c>
      <c r="K6" s="17">
        <f>+J6/B6</f>
        <v>1.4558647560030984E-2</v>
      </c>
      <c r="L6" s="11"/>
    </row>
    <row r="7" spans="1:14" ht="30.75" customHeight="1" x14ac:dyDescent="0.2">
      <c r="A7" s="12" t="s">
        <v>98</v>
      </c>
      <c r="B7" s="13">
        <f>+'3.EJECUCION RUBROS'!T22</f>
        <v>485000000</v>
      </c>
      <c r="C7" s="13">
        <f>+'3.EJECUCION RUBROS'!V22</f>
        <v>248986000</v>
      </c>
      <c r="D7" s="14">
        <f>+C7/B7</f>
        <v>0.51337319587628871</v>
      </c>
      <c r="E7" s="15">
        <f>+B7-C7</f>
        <v>236014000</v>
      </c>
      <c r="F7" s="13">
        <f>+'3.EJECUCION RUBROS'!X22</f>
        <v>248986000</v>
      </c>
      <c r="G7" s="14">
        <f>+F7/B7</f>
        <v>0.51337319587628871</v>
      </c>
      <c r="H7" s="16">
        <f>+'3.EJECUCION RUBROS'!Y22</f>
        <v>248986000</v>
      </c>
      <c r="I7" s="14">
        <f>H7/B7</f>
        <v>0.51337319587628871</v>
      </c>
      <c r="J7" s="13">
        <f>+'3.EJECUCION RUBROS'!AA22</f>
        <v>248986000</v>
      </c>
      <c r="K7" s="17">
        <f>+J7/B7</f>
        <v>0.51337319587628871</v>
      </c>
    </row>
    <row r="8" spans="1:14" ht="26.25" customHeight="1" thickBot="1" x14ac:dyDescent="0.25">
      <c r="A8" s="18" t="s">
        <v>99</v>
      </c>
      <c r="B8" s="19">
        <f>SUM(B4:B7)</f>
        <v>24007000000</v>
      </c>
      <c r="C8" s="19">
        <f>SUM(C4:C7)</f>
        <v>20012187522.360001</v>
      </c>
      <c r="D8" s="20">
        <f>+C8/B8</f>
        <v>0.83359801401091349</v>
      </c>
      <c r="E8" s="19">
        <f>SUM(E4:E7)</f>
        <v>3994812477.6400003</v>
      </c>
      <c r="F8" s="19">
        <f>SUM(F4:F7)</f>
        <v>13851999089.34</v>
      </c>
      <c r="G8" s="20">
        <f>+F8/B8</f>
        <v>0.57699833754071728</v>
      </c>
      <c r="H8" s="19">
        <f>SUM(H4:H7)</f>
        <v>12486642159.549999</v>
      </c>
      <c r="I8" s="20">
        <f>H8/B8</f>
        <v>0.52012505350731031</v>
      </c>
      <c r="J8" s="19">
        <f>SUM(J4:J7)</f>
        <v>12486642159.549999</v>
      </c>
      <c r="K8" s="21">
        <f>+J8/B8</f>
        <v>0.52012505350731031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showGridLines="0" zoomScale="90" zoomScaleNormal="90" workbookViewId="0">
      <selection activeCell="D16" sqref="D16"/>
    </sheetView>
  </sheetViews>
  <sheetFormatPr baseColWidth="10" defaultColWidth="11.42578125" defaultRowHeight="12" x14ac:dyDescent="0.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 x14ac:dyDescent="0.25"/>
    <row r="2" spans="1:16" ht="54" customHeight="1" thickBot="1" x14ac:dyDescent="0.3">
      <c r="A2" s="83" t="s">
        <v>114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O2" s="23"/>
    </row>
    <row r="3" spans="1:16" ht="24" x14ac:dyDescent="0.2">
      <c r="A3" s="86" t="s">
        <v>100</v>
      </c>
      <c r="B3" s="87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1" customFormat="1" ht="64.5" customHeight="1" x14ac:dyDescent="0.25">
      <c r="A4" s="25" t="s">
        <v>101</v>
      </c>
      <c r="B4" s="26" t="s">
        <v>102</v>
      </c>
      <c r="C4" s="27">
        <f>+'3.EJECUCION RUBROS'!T24</f>
        <v>11009975000</v>
      </c>
      <c r="D4" s="28">
        <f>+'3.EJECUCION RUBROS'!V24</f>
        <v>10537410104</v>
      </c>
      <c r="E4" s="29">
        <f>+D4/C4</f>
        <v>0.95707847692660519</v>
      </c>
      <c r="F4" s="15">
        <f>+C4-D4</f>
        <v>472564896</v>
      </c>
      <c r="G4" s="28">
        <f>+'3.EJECUCION RUBROS'!X24</f>
        <v>9995739676</v>
      </c>
      <c r="H4" s="29">
        <f>+G4/C4</f>
        <v>0.90788032452389766</v>
      </c>
      <c r="I4" s="28">
        <f>+'3.EJECUCION RUBROS'!Y24</f>
        <v>5088855041.6700001</v>
      </c>
      <c r="J4" s="29">
        <f>I4/C4</f>
        <v>0.46220405056959712</v>
      </c>
      <c r="K4" s="28">
        <f>+'3.EJECUCION RUBROS'!AA24</f>
        <v>5088855041.6700001</v>
      </c>
      <c r="L4" s="29">
        <f>+K4/C4</f>
        <v>0.46220405056959712</v>
      </c>
      <c r="M4" s="30"/>
      <c r="O4" s="32"/>
      <c r="P4" s="33"/>
    </row>
    <row r="5" spans="1:16" s="31" customFormat="1" ht="48" x14ac:dyDescent="0.2">
      <c r="A5" s="25" t="s">
        <v>103</v>
      </c>
      <c r="B5" s="26" t="s">
        <v>104</v>
      </c>
      <c r="C5" s="27">
        <f>+'3.EJECUCION RUBROS'!T25</f>
        <v>1271127010</v>
      </c>
      <c r="D5" s="28">
        <f>+'3.EJECUCION RUBROS'!V25</f>
        <v>1149073816</v>
      </c>
      <c r="E5" s="29">
        <f>+D5/C5</f>
        <v>0.90398033159566016</v>
      </c>
      <c r="F5" s="15">
        <f>+C5-D5</f>
        <v>122053194</v>
      </c>
      <c r="G5" s="28">
        <f>+'3.EJECUCION RUBROS'!X25</f>
        <v>1092415737</v>
      </c>
      <c r="H5" s="29">
        <f>+G5/C5</f>
        <v>0.85940722556119709</v>
      </c>
      <c r="I5" s="28">
        <f>+'3.EJECUCION RUBROS'!Y25</f>
        <v>507635345</v>
      </c>
      <c r="J5" s="29">
        <f>I5/C5</f>
        <v>0.39935847559403209</v>
      </c>
      <c r="K5" s="28">
        <f>+'3.EJECUCION RUBROS'!AA25</f>
        <v>507635345</v>
      </c>
      <c r="L5" s="29">
        <f>+K5/C5</f>
        <v>0.39935847559403209</v>
      </c>
      <c r="M5" s="34"/>
      <c r="O5" s="32"/>
      <c r="P5" s="33"/>
    </row>
    <row r="6" spans="1:16" s="31" customFormat="1" ht="48" x14ac:dyDescent="0.2">
      <c r="A6" s="25" t="s">
        <v>103</v>
      </c>
      <c r="B6" s="26" t="s">
        <v>105</v>
      </c>
      <c r="C6" s="27">
        <f>+'3.EJECUCION RUBROS'!T26</f>
        <v>4818705038</v>
      </c>
      <c r="D6" s="28">
        <f>+'3.EJECUCION RUBROS'!V26</f>
        <v>4340583917</v>
      </c>
      <c r="E6" s="29">
        <f>+D6/C6</f>
        <v>0.90077808929379011</v>
      </c>
      <c r="F6" s="15">
        <f>+C6-D6</f>
        <v>478121121</v>
      </c>
      <c r="G6" s="28">
        <f>+'3.EJECUCION RUBROS'!X26</f>
        <v>4110843127</v>
      </c>
      <c r="H6" s="29">
        <f>+G6/C6</f>
        <v>0.85310121590388988</v>
      </c>
      <c r="I6" s="28">
        <f>+'3.EJECUCION RUBROS'!Y26</f>
        <v>2014351903.9300001</v>
      </c>
      <c r="J6" s="29">
        <f>I6/C6</f>
        <v>0.41802764187576325</v>
      </c>
      <c r="K6" s="28">
        <f>+'3.EJECUCION RUBROS'!AA26</f>
        <v>2014351903.9300001</v>
      </c>
      <c r="L6" s="29">
        <f>+K6/C6</f>
        <v>0.41802764187576325</v>
      </c>
      <c r="M6" s="34"/>
      <c r="O6" s="32"/>
      <c r="P6" s="33"/>
    </row>
    <row r="7" spans="1:16" s="31" customFormat="1" ht="56.25" customHeight="1" x14ac:dyDescent="0.2">
      <c r="A7" s="25" t="s">
        <v>106</v>
      </c>
      <c r="B7" s="26" t="s">
        <v>107</v>
      </c>
      <c r="C7" s="27">
        <f>+'3.EJECUCION RUBROS'!T27</f>
        <v>7820646847</v>
      </c>
      <c r="D7" s="28">
        <f>+'3.EJECUCION RUBROS'!V27</f>
        <v>4470232492.1999998</v>
      </c>
      <c r="E7" s="29">
        <f>+D7/C7</f>
        <v>0.57159370313656099</v>
      </c>
      <c r="F7" s="15">
        <f>+C7-D7</f>
        <v>3350414354.8000002</v>
      </c>
      <c r="G7" s="28">
        <f>+'3.EJECUCION RUBROS'!X27</f>
        <v>2905330796.1999998</v>
      </c>
      <c r="H7" s="29">
        <f>+G7/C7</f>
        <v>0.37149494831293711</v>
      </c>
      <c r="I7" s="28">
        <f>+'3.EJECUCION RUBROS'!Y27</f>
        <v>1817783543.2</v>
      </c>
      <c r="J7" s="29">
        <f>I7/C7</f>
        <v>0.23243391227891869</v>
      </c>
      <c r="K7" s="28">
        <f>+'3.EJECUCION RUBROS'!AA27</f>
        <v>1817783543.2</v>
      </c>
      <c r="L7" s="29">
        <f>+K7/C7</f>
        <v>0.23243391227891869</v>
      </c>
      <c r="M7" s="34"/>
      <c r="O7" s="32"/>
      <c r="P7" s="33"/>
    </row>
    <row r="8" spans="1:16" s="36" customFormat="1" ht="39" customHeight="1" thickBot="1" x14ac:dyDescent="0.25">
      <c r="A8" s="88" t="s">
        <v>99</v>
      </c>
      <c r="B8" s="89"/>
      <c r="C8" s="35">
        <f>SUM(C4:C7)</f>
        <v>24920453895</v>
      </c>
      <c r="D8" s="35">
        <f>SUM(D4:D7)</f>
        <v>20497300329.200001</v>
      </c>
      <c r="E8" s="20">
        <f>+D8/C8</f>
        <v>0.82250910900593777</v>
      </c>
      <c r="F8" s="35">
        <f>SUM(F4:F7)</f>
        <v>4423153565.8000002</v>
      </c>
      <c r="G8" s="35">
        <f>SUM(G4:G7)</f>
        <v>18104329336.200001</v>
      </c>
      <c r="H8" s="20">
        <f>+G8/C8</f>
        <v>0.72648473468745389</v>
      </c>
      <c r="I8" s="35">
        <f>SUM(I4:I7)</f>
        <v>9428625833.8000011</v>
      </c>
      <c r="J8" s="20">
        <f>I8/C8</f>
        <v>0.3783488805431327</v>
      </c>
      <c r="K8" s="35">
        <f>SUM(K4:K7)</f>
        <v>9428625833.8000011</v>
      </c>
      <c r="L8" s="20">
        <f>+K8/C8</f>
        <v>0.3783488805431327</v>
      </c>
    </row>
    <row r="9" spans="1:16" x14ac:dyDescent="0.2">
      <c r="C9" s="37"/>
      <c r="D9" s="37"/>
      <c r="E9" s="37"/>
      <c r="F9" s="37"/>
      <c r="G9" s="37"/>
      <c r="H9" s="37"/>
    </row>
    <row r="10" spans="1:16" x14ac:dyDescent="0.2">
      <c r="C10" s="37"/>
      <c r="D10" s="37"/>
      <c r="E10" s="37"/>
      <c r="F10" s="37"/>
      <c r="G10" s="37"/>
      <c r="H10" s="37"/>
    </row>
    <row r="11" spans="1:16" x14ac:dyDescent="0.2">
      <c r="G11" s="37"/>
      <c r="H11" s="37"/>
      <c r="I11" s="37"/>
      <c r="J11" s="37"/>
      <c r="K11" s="37"/>
      <c r="L11" s="37"/>
    </row>
    <row r="12" spans="1:16" x14ac:dyDescent="0.2"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6" x14ac:dyDescent="0.2">
      <c r="L13" s="37"/>
      <c r="M13" s="37"/>
      <c r="N13" s="37"/>
      <c r="O13" s="37"/>
    </row>
    <row r="14" spans="1:16" x14ac:dyDescent="0.2">
      <c r="C14" s="38"/>
      <c r="D14" s="38"/>
      <c r="G14" s="38"/>
      <c r="I14" s="38"/>
      <c r="K14" s="38"/>
    </row>
    <row r="15" spans="1:16" x14ac:dyDescent="0.2"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baseColWidth="10" defaultRowHeight="15" x14ac:dyDescent="0.25"/>
  <cols>
    <col min="1" max="1" width="13.42578125" style="70" customWidth="1"/>
    <col min="2" max="2" width="27" style="70" customWidth="1"/>
    <col min="3" max="3" width="21.5703125" style="70" customWidth="1"/>
    <col min="4" max="11" width="5.42578125" style="70" customWidth="1"/>
    <col min="12" max="12" width="7" style="70" customWidth="1"/>
    <col min="13" max="13" width="9.5703125" style="70" customWidth="1"/>
    <col min="14" max="14" width="8" style="70" customWidth="1"/>
    <col min="15" max="15" width="9.5703125" style="70" customWidth="1"/>
    <col min="16" max="16" width="27.5703125" style="70" customWidth="1"/>
    <col min="17" max="27" width="18.85546875" style="70" customWidth="1"/>
    <col min="28" max="28" width="0" style="70" hidden="1" customWidth="1"/>
    <col min="29" max="29" width="6.42578125" style="70" customWidth="1"/>
    <col min="30" max="16384" width="11.42578125" style="70"/>
  </cols>
  <sheetData>
    <row r="1" spans="1:27" x14ac:dyDescent="0.25">
      <c r="A1" s="68" t="s">
        <v>0</v>
      </c>
      <c r="B1" s="68">
        <v>2024</v>
      </c>
      <c r="C1" s="69" t="s">
        <v>1</v>
      </c>
      <c r="D1" s="69" t="s">
        <v>1</v>
      </c>
      <c r="E1" s="69" t="s">
        <v>1</v>
      </c>
      <c r="F1" s="69" t="s">
        <v>1</v>
      </c>
      <c r="G1" s="69" t="s">
        <v>1</v>
      </c>
      <c r="H1" s="69" t="s">
        <v>1</v>
      </c>
      <c r="I1" s="69" t="s">
        <v>1</v>
      </c>
      <c r="J1" s="69" t="s">
        <v>1</v>
      </c>
      <c r="K1" s="69" t="s">
        <v>1</v>
      </c>
      <c r="L1" s="69" t="s">
        <v>1</v>
      </c>
      <c r="M1" s="69" t="s">
        <v>1</v>
      </c>
      <c r="N1" s="69" t="s">
        <v>1</v>
      </c>
      <c r="O1" s="69" t="s">
        <v>1</v>
      </c>
      <c r="P1" s="69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 t="s">
        <v>1</v>
      </c>
      <c r="Y1" s="69" t="s">
        <v>1</v>
      </c>
      <c r="Z1" s="69" t="s">
        <v>1</v>
      </c>
      <c r="AA1" s="69" t="s">
        <v>1</v>
      </c>
    </row>
    <row r="2" spans="1:27" x14ac:dyDescent="0.25">
      <c r="A2" s="68" t="s">
        <v>2</v>
      </c>
      <c r="B2" s="68" t="s">
        <v>3</v>
      </c>
      <c r="C2" s="69" t="s">
        <v>1</v>
      </c>
      <c r="D2" s="69" t="s">
        <v>1</v>
      </c>
      <c r="E2" s="69" t="s">
        <v>1</v>
      </c>
      <c r="F2" s="69" t="s">
        <v>1</v>
      </c>
      <c r="G2" s="69" t="s">
        <v>1</v>
      </c>
      <c r="H2" s="69" t="s">
        <v>1</v>
      </c>
      <c r="I2" s="69" t="s">
        <v>1</v>
      </c>
      <c r="J2" s="69" t="s">
        <v>1</v>
      </c>
      <c r="K2" s="69" t="s">
        <v>1</v>
      </c>
      <c r="L2" s="69" t="s">
        <v>1</v>
      </c>
      <c r="M2" s="69" t="s">
        <v>1</v>
      </c>
      <c r="N2" s="69" t="s">
        <v>1</v>
      </c>
      <c r="O2" s="69" t="s">
        <v>1</v>
      </c>
      <c r="P2" s="69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x14ac:dyDescent="0.25">
      <c r="A3" s="68" t="s">
        <v>4</v>
      </c>
      <c r="B3" s="71" t="s">
        <v>111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ht="24" x14ac:dyDescent="0.25">
      <c r="A4" s="68" t="s">
        <v>5</v>
      </c>
      <c r="B4" s="68" t="s">
        <v>6</v>
      </c>
      <c r="C4" s="68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8" t="s">
        <v>12</v>
      </c>
      <c r="I4" s="68" t="s">
        <v>13</v>
      </c>
      <c r="J4" s="68" t="s">
        <v>14</v>
      </c>
      <c r="K4" s="68" t="s">
        <v>15</v>
      </c>
      <c r="L4" s="68" t="s">
        <v>16</v>
      </c>
      <c r="M4" s="68" t="s">
        <v>17</v>
      </c>
      <c r="N4" s="68" t="s">
        <v>18</v>
      </c>
      <c r="O4" s="68" t="s">
        <v>19</v>
      </c>
      <c r="P4" s="68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26</v>
      </c>
      <c r="W4" s="68" t="s">
        <v>27</v>
      </c>
      <c r="X4" s="68" t="s">
        <v>28</v>
      </c>
      <c r="Y4" s="68" t="s">
        <v>29</v>
      </c>
      <c r="Z4" s="68" t="s">
        <v>30</v>
      </c>
      <c r="AA4" s="68" t="s">
        <v>31</v>
      </c>
    </row>
    <row r="5" spans="1:27" ht="22.5" x14ac:dyDescent="0.25">
      <c r="A5" s="72" t="s">
        <v>32</v>
      </c>
      <c r="B5" s="73" t="s">
        <v>33</v>
      </c>
      <c r="C5" s="74" t="s">
        <v>34</v>
      </c>
      <c r="D5" s="72" t="s">
        <v>35</v>
      </c>
      <c r="E5" s="72" t="s">
        <v>36</v>
      </c>
      <c r="F5" s="72" t="s">
        <v>36</v>
      </c>
      <c r="G5" s="72" t="s">
        <v>36</v>
      </c>
      <c r="H5" s="72"/>
      <c r="I5" s="72"/>
      <c r="J5" s="72"/>
      <c r="K5" s="72"/>
      <c r="L5" s="72"/>
      <c r="M5" s="72" t="s">
        <v>37</v>
      </c>
      <c r="N5" s="72" t="s">
        <v>38</v>
      </c>
      <c r="O5" s="72" t="s">
        <v>39</v>
      </c>
      <c r="P5" s="73" t="s">
        <v>40</v>
      </c>
      <c r="Q5" s="75">
        <v>5330000000</v>
      </c>
      <c r="R5" s="75">
        <v>0</v>
      </c>
      <c r="S5" s="75">
        <v>0</v>
      </c>
      <c r="T5" s="75">
        <v>5330000000</v>
      </c>
      <c r="U5" s="75">
        <v>0</v>
      </c>
      <c r="V5" s="75">
        <v>5330000000</v>
      </c>
      <c r="W5" s="75">
        <v>0</v>
      </c>
      <c r="X5" s="75">
        <v>3154502984</v>
      </c>
      <c r="Y5" s="75">
        <v>3154502984</v>
      </c>
      <c r="Z5" s="75">
        <v>3154502984</v>
      </c>
      <c r="AA5" s="75">
        <v>3154502984</v>
      </c>
    </row>
    <row r="6" spans="1:27" ht="22.5" x14ac:dyDescent="0.25">
      <c r="A6" s="72" t="s">
        <v>32</v>
      </c>
      <c r="B6" s="73" t="s">
        <v>33</v>
      </c>
      <c r="C6" s="74" t="s">
        <v>34</v>
      </c>
      <c r="D6" s="72" t="s">
        <v>35</v>
      </c>
      <c r="E6" s="72" t="s">
        <v>36</v>
      </c>
      <c r="F6" s="72" t="s">
        <v>36</v>
      </c>
      <c r="G6" s="72" t="s">
        <v>36</v>
      </c>
      <c r="H6" s="72"/>
      <c r="I6" s="72"/>
      <c r="J6" s="72"/>
      <c r="K6" s="72"/>
      <c r="L6" s="72"/>
      <c r="M6" s="72" t="s">
        <v>37</v>
      </c>
      <c r="N6" s="72" t="s">
        <v>41</v>
      </c>
      <c r="O6" s="72" t="s">
        <v>39</v>
      </c>
      <c r="P6" s="73" t="s">
        <v>40</v>
      </c>
      <c r="Q6" s="75">
        <v>5330000000</v>
      </c>
      <c r="R6" s="75">
        <v>0</v>
      </c>
      <c r="S6" s="75">
        <v>0</v>
      </c>
      <c r="T6" s="75">
        <v>5330000000</v>
      </c>
      <c r="U6" s="75">
        <v>0</v>
      </c>
      <c r="V6" s="75">
        <v>5330000000</v>
      </c>
      <c r="W6" s="75">
        <v>0</v>
      </c>
      <c r="X6" s="75">
        <v>3886869120</v>
      </c>
      <c r="Y6" s="75">
        <v>3886869120</v>
      </c>
      <c r="Z6" s="75">
        <v>3886869120</v>
      </c>
      <c r="AA6" s="75">
        <v>3886869120</v>
      </c>
    </row>
    <row r="7" spans="1:27" ht="22.5" x14ac:dyDescent="0.25">
      <c r="A7" s="72" t="s">
        <v>32</v>
      </c>
      <c r="B7" s="73" t="s">
        <v>33</v>
      </c>
      <c r="C7" s="74" t="s">
        <v>42</v>
      </c>
      <c r="D7" s="72" t="s">
        <v>35</v>
      </c>
      <c r="E7" s="72" t="s">
        <v>36</v>
      </c>
      <c r="F7" s="72" t="s">
        <v>36</v>
      </c>
      <c r="G7" s="72" t="s">
        <v>43</v>
      </c>
      <c r="H7" s="72"/>
      <c r="I7" s="72"/>
      <c r="J7" s="72"/>
      <c r="K7" s="72"/>
      <c r="L7" s="72"/>
      <c r="M7" s="72" t="s">
        <v>37</v>
      </c>
      <c r="N7" s="72" t="s">
        <v>38</v>
      </c>
      <c r="O7" s="72" t="s">
        <v>39</v>
      </c>
      <c r="P7" s="73" t="s">
        <v>44</v>
      </c>
      <c r="Q7" s="75">
        <v>1963000000</v>
      </c>
      <c r="R7" s="75">
        <v>0</v>
      </c>
      <c r="S7" s="75">
        <v>0</v>
      </c>
      <c r="T7" s="75">
        <v>1963000000</v>
      </c>
      <c r="U7" s="75">
        <v>0</v>
      </c>
      <c r="V7" s="75">
        <v>1963000000</v>
      </c>
      <c r="W7" s="75">
        <v>0</v>
      </c>
      <c r="X7" s="75">
        <v>1221974159</v>
      </c>
      <c r="Y7" s="75">
        <v>1221974159</v>
      </c>
      <c r="Z7" s="75">
        <v>1221974159</v>
      </c>
      <c r="AA7" s="75">
        <v>1221974159</v>
      </c>
    </row>
    <row r="8" spans="1:27" ht="22.5" x14ac:dyDescent="0.25">
      <c r="A8" s="72" t="s">
        <v>32</v>
      </c>
      <c r="B8" s="73" t="s">
        <v>33</v>
      </c>
      <c r="C8" s="74" t="s">
        <v>42</v>
      </c>
      <c r="D8" s="72" t="s">
        <v>35</v>
      </c>
      <c r="E8" s="72" t="s">
        <v>36</v>
      </c>
      <c r="F8" s="72" t="s">
        <v>36</v>
      </c>
      <c r="G8" s="72" t="s">
        <v>43</v>
      </c>
      <c r="H8" s="72"/>
      <c r="I8" s="72"/>
      <c r="J8" s="72"/>
      <c r="K8" s="72"/>
      <c r="L8" s="72"/>
      <c r="M8" s="72" t="s">
        <v>37</v>
      </c>
      <c r="N8" s="72" t="s">
        <v>41</v>
      </c>
      <c r="O8" s="72" t="s">
        <v>39</v>
      </c>
      <c r="P8" s="73" t="s">
        <v>44</v>
      </c>
      <c r="Q8" s="75">
        <v>1963000000</v>
      </c>
      <c r="R8" s="75">
        <v>0</v>
      </c>
      <c r="S8" s="75">
        <v>0</v>
      </c>
      <c r="T8" s="75">
        <v>1963000000</v>
      </c>
      <c r="U8" s="75">
        <v>0</v>
      </c>
      <c r="V8" s="75">
        <v>1963000000</v>
      </c>
      <c r="W8" s="75">
        <v>0</v>
      </c>
      <c r="X8" s="75">
        <v>1646964465</v>
      </c>
      <c r="Y8" s="75">
        <v>1327790044</v>
      </c>
      <c r="Z8" s="75">
        <v>1327790044</v>
      </c>
      <c r="AA8" s="75">
        <v>1327790044</v>
      </c>
    </row>
    <row r="9" spans="1:27" ht="33.75" x14ac:dyDescent="0.25">
      <c r="A9" s="72" t="s">
        <v>32</v>
      </c>
      <c r="B9" s="73" t="s">
        <v>33</v>
      </c>
      <c r="C9" s="74" t="s">
        <v>45</v>
      </c>
      <c r="D9" s="72" t="s">
        <v>35</v>
      </c>
      <c r="E9" s="72" t="s">
        <v>36</v>
      </c>
      <c r="F9" s="72" t="s">
        <v>36</v>
      </c>
      <c r="G9" s="72" t="s">
        <v>46</v>
      </c>
      <c r="H9" s="72"/>
      <c r="I9" s="72"/>
      <c r="J9" s="72"/>
      <c r="K9" s="72"/>
      <c r="L9" s="72"/>
      <c r="M9" s="72" t="s">
        <v>37</v>
      </c>
      <c r="N9" s="72" t="s">
        <v>38</v>
      </c>
      <c r="O9" s="72" t="s">
        <v>39</v>
      </c>
      <c r="P9" s="73" t="s">
        <v>47</v>
      </c>
      <c r="Q9" s="75">
        <v>909000000</v>
      </c>
      <c r="R9" s="75">
        <v>0</v>
      </c>
      <c r="S9" s="75">
        <v>0</v>
      </c>
      <c r="T9" s="75">
        <v>909000000</v>
      </c>
      <c r="U9" s="75">
        <v>0</v>
      </c>
      <c r="V9" s="75">
        <v>909000000</v>
      </c>
      <c r="W9" s="75">
        <v>0</v>
      </c>
      <c r="X9" s="75">
        <v>396734842</v>
      </c>
      <c r="Y9" s="75">
        <v>396734842</v>
      </c>
      <c r="Z9" s="75">
        <v>396734842</v>
      </c>
      <c r="AA9" s="75">
        <v>396734842</v>
      </c>
    </row>
    <row r="10" spans="1:27" ht="33.75" x14ac:dyDescent="0.25">
      <c r="A10" s="72" t="s">
        <v>32</v>
      </c>
      <c r="B10" s="73" t="s">
        <v>33</v>
      </c>
      <c r="C10" s="74" t="s">
        <v>45</v>
      </c>
      <c r="D10" s="72" t="s">
        <v>35</v>
      </c>
      <c r="E10" s="72" t="s">
        <v>36</v>
      </c>
      <c r="F10" s="72" t="s">
        <v>36</v>
      </c>
      <c r="G10" s="72" t="s">
        <v>46</v>
      </c>
      <c r="H10" s="72"/>
      <c r="I10" s="72"/>
      <c r="J10" s="72"/>
      <c r="K10" s="72"/>
      <c r="L10" s="72"/>
      <c r="M10" s="72" t="s">
        <v>37</v>
      </c>
      <c r="N10" s="72" t="s">
        <v>41</v>
      </c>
      <c r="O10" s="72" t="s">
        <v>39</v>
      </c>
      <c r="P10" s="73" t="s">
        <v>47</v>
      </c>
      <c r="Q10" s="75">
        <v>909000000</v>
      </c>
      <c r="R10" s="75">
        <v>0</v>
      </c>
      <c r="S10" s="75">
        <v>0</v>
      </c>
      <c r="T10" s="75">
        <v>909000000</v>
      </c>
      <c r="U10" s="75">
        <v>0</v>
      </c>
      <c r="V10" s="75">
        <v>909000000</v>
      </c>
      <c r="W10" s="75">
        <v>0</v>
      </c>
      <c r="X10" s="75">
        <v>682037954</v>
      </c>
      <c r="Y10" s="75">
        <v>682037954</v>
      </c>
      <c r="Z10" s="75">
        <v>682037954</v>
      </c>
      <c r="AA10" s="75">
        <v>682037954</v>
      </c>
    </row>
    <row r="11" spans="1:27" ht="33.75" x14ac:dyDescent="0.25">
      <c r="A11" s="72" t="s">
        <v>32</v>
      </c>
      <c r="B11" s="73" t="s">
        <v>33</v>
      </c>
      <c r="C11" s="74" t="s">
        <v>48</v>
      </c>
      <c r="D11" s="72" t="s">
        <v>35</v>
      </c>
      <c r="E11" s="72" t="s">
        <v>36</v>
      </c>
      <c r="F11" s="72" t="s">
        <v>36</v>
      </c>
      <c r="G11" s="72" t="s">
        <v>49</v>
      </c>
      <c r="H11" s="72"/>
      <c r="I11" s="72"/>
      <c r="J11" s="72"/>
      <c r="K11" s="72"/>
      <c r="L11" s="72"/>
      <c r="M11" s="72" t="s">
        <v>37</v>
      </c>
      <c r="N11" s="72" t="s">
        <v>41</v>
      </c>
      <c r="O11" s="72" t="s">
        <v>39</v>
      </c>
      <c r="P11" s="73" t="s">
        <v>50</v>
      </c>
      <c r="Q11" s="75">
        <v>1729000000</v>
      </c>
      <c r="R11" s="75">
        <v>0</v>
      </c>
      <c r="S11" s="75">
        <v>0</v>
      </c>
      <c r="T11" s="75">
        <v>1729000000</v>
      </c>
      <c r="U11" s="75">
        <v>1729000000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</row>
    <row r="12" spans="1:27" x14ac:dyDescent="0.25">
      <c r="A12" s="72"/>
      <c r="B12" s="73"/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58" t="s">
        <v>78</v>
      </c>
      <c r="Q12" s="59">
        <f>SUM(Q5:Q11)</f>
        <v>18133000000</v>
      </c>
      <c r="R12" s="59">
        <f t="shared" ref="R12:Z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1729000000</v>
      </c>
      <c r="V12" s="59">
        <f t="shared" si="0"/>
        <v>16404000000</v>
      </c>
      <c r="W12" s="59">
        <f t="shared" si="0"/>
        <v>0</v>
      </c>
      <c r="X12" s="59">
        <f t="shared" si="0"/>
        <v>10989083524</v>
      </c>
      <c r="Y12" s="59">
        <f t="shared" si="0"/>
        <v>10669909103</v>
      </c>
      <c r="Z12" s="59">
        <f t="shared" si="0"/>
        <v>10669909103</v>
      </c>
      <c r="AA12" s="59">
        <f>SUM(AA5:AA11)</f>
        <v>10669909103</v>
      </c>
    </row>
    <row r="13" spans="1:27" ht="22.5" x14ac:dyDescent="0.25">
      <c r="A13" s="72" t="s">
        <v>32</v>
      </c>
      <c r="B13" s="73" t="s">
        <v>33</v>
      </c>
      <c r="C13" s="74" t="s">
        <v>51</v>
      </c>
      <c r="D13" s="72" t="s">
        <v>35</v>
      </c>
      <c r="E13" s="72" t="s">
        <v>43</v>
      </c>
      <c r="F13" s="72"/>
      <c r="G13" s="72"/>
      <c r="H13" s="72"/>
      <c r="I13" s="72"/>
      <c r="J13" s="72"/>
      <c r="K13" s="72"/>
      <c r="L13" s="72"/>
      <c r="M13" s="72" t="s">
        <v>37</v>
      </c>
      <c r="N13" s="72" t="s">
        <v>38</v>
      </c>
      <c r="O13" s="72" t="s">
        <v>39</v>
      </c>
      <c r="P13" s="73" t="s">
        <v>52</v>
      </c>
      <c r="Q13" s="75">
        <v>1619000000</v>
      </c>
      <c r="R13" s="75">
        <v>0</v>
      </c>
      <c r="S13" s="75">
        <v>0</v>
      </c>
      <c r="T13" s="75">
        <v>1619000000</v>
      </c>
      <c r="U13" s="75">
        <v>0</v>
      </c>
      <c r="V13" s="75">
        <v>1398339472</v>
      </c>
      <c r="W13" s="75">
        <v>220660528</v>
      </c>
      <c r="X13" s="75">
        <v>901513736.34000003</v>
      </c>
      <c r="Y13" s="75">
        <v>646350692.13</v>
      </c>
      <c r="Z13" s="75">
        <v>646350692.13</v>
      </c>
      <c r="AA13" s="75">
        <v>646350692.13</v>
      </c>
    </row>
    <row r="14" spans="1:27" ht="22.5" x14ac:dyDescent="0.25">
      <c r="A14" s="72" t="s">
        <v>32</v>
      </c>
      <c r="B14" s="73" t="s">
        <v>33</v>
      </c>
      <c r="C14" s="74" t="s">
        <v>51</v>
      </c>
      <c r="D14" s="72" t="s">
        <v>35</v>
      </c>
      <c r="E14" s="72" t="s">
        <v>43</v>
      </c>
      <c r="F14" s="72"/>
      <c r="G14" s="72"/>
      <c r="H14" s="72"/>
      <c r="I14" s="72"/>
      <c r="J14" s="72"/>
      <c r="K14" s="72"/>
      <c r="L14" s="72"/>
      <c r="M14" s="72" t="s">
        <v>37</v>
      </c>
      <c r="N14" s="72" t="s">
        <v>41</v>
      </c>
      <c r="O14" s="72" t="s">
        <v>39</v>
      </c>
      <c r="P14" s="73" t="s">
        <v>52</v>
      </c>
      <c r="Q14" s="75">
        <v>2479000000</v>
      </c>
      <c r="R14" s="75">
        <v>0</v>
      </c>
      <c r="S14" s="75">
        <v>0</v>
      </c>
      <c r="T14" s="75">
        <v>2479000000</v>
      </c>
      <c r="U14" s="75">
        <v>0</v>
      </c>
      <c r="V14" s="75">
        <v>1902833050.3599999</v>
      </c>
      <c r="W14" s="75">
        <v>576166949.63999999</v>
      </c>
      <c r="X14" s="75">
        <v>1693620615</v>
      </c>
      <c r="Y14" s="75">
        <v>902601150.41999996</v>
      </c>
      <c r="Z14" s="75">
        <v>902601150.41999996</v>
      </c>
      <c r="AA14" s="75">
        <v>902601150.41999996</v>
      </c>
    </row>
    <row r="15" spans="1:27" ht="24" x14ac:dyDescent="0.25">
      <c r="A15" s="72"/>
      <c r="B15" s="73"/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58" t="s">
        <v>79</v>
      </c>
      <c r="Q15" s="59">
        <f>SUM(Q13:Q14)</f>
        <v>4098000000</v>
      </c>
      <c r="R15" s="59">
        <f t="shared" ref="R15:Z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3301172522.3599997</v>
      </c>
      <c r="W15" s="59">
        <f t="shared" si="1"/>
        <v>796827477.63999999</v>
      </c>
      <c r="X15" s="59">
        <f t="shared" si="1"/>
        <v>2595134351.3400002</v>
      </c>
      <c r="Y15" s="59">
        <f t="shared" si="1"/>
        <v>1548951842.55</v>
      </c>
      <c r="Z15" s="59">
        <f t="shared" si="1"/>
        <v>1548951842.55</v>
      </c>
      <c r="AA15" s="59">
        <f>SUM(AA13:AA14)</f>
        <v>1548951842.55</v>
      </c>
    </row>
    <row r="16" spans="1:27" ht="33.75" x14ac:dyDescent="0.25">
      <c r="A16" s="72" t="s">
        <v>32</v>
      </c>
      <c r="B16" s="73" t="s">
        <v>33</v>
      </c>
      <c r="C16" s="74" t="s">
        <v>53</v>
      </c>
      <c r="D16" s="72" t="s">
        <v>35</v>
      </c>
      <c r="E16" s="72" t="s">
        <v>46</v>
      </c>
      <c r="F16" s="72" t="s">
        <v>46</v>
      </c>
      <c r="G16" s="72" t="s">
        <v>36</v>
      </c>
      <c r="H16" s="72" t="s">
        <v>54</v>
      </c>
      <c r="I16" s="72"/>
      <c r="J16" s="72"/>
      <c r="K16" s="72"/>
      <c r="L16" s="72"/>
      <c r="M16" s="72" t="s">
        <v>37</v>
      </c>
      <c r="N16" s="72" t="s">
        <v>38</v>
      </c>
      <c r="O16" s="72" t="s">
        <v>39</v>
      </c>
      <c r="P16" s="73" t="s">
        <v>55</v>
      </c>
      <c r="Q16" s="75">
        <v>1069000000</v>
      </c>
      <c r="R16" s="75">
        <v>0</v>
      </c>
      <c r="S16" s="75">
        <v>0</v>
      </c>
      <c r="T16" s="75">
        <v>1069000000</v>
      </c>
      <c r="U16" s="75">
        <v>1069000000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</row>
    <row r="17" spans="1:27" ht="33.75" x14ac:dyDescent="0.25">
      <c r="A17" s="72" t="s">
        <v>32</v>
      </c>
      <c r="B17" s="73" t="s">
        <v>33</v>
      </c>
      <c r="C17" s="74" t="s">
        <v>56</v>
      </c>
      <c r="D17" s="72" t="s">
        <v>35</v>
      </c>
      <c r="E17" s="72" t="s">
        <v>46</v>
      </c>
      <c r="F17" s="72" t="s">
        <v>49</v>
      </c>
      <c r="G17" s="72" t="s">
        <v>43</v>
      </c>
      <c r="H17" s="72" t="s">
        <v>57</v>
      </c>
      <c r="I17" s="72"/>
      <c r="J17" s="72"/>
      <c r="K17" s="72"/>
      <c r="L17" s="72"/>
      <c r="M17" s="72" t="s">
        <v>37</v>
      </c>
      <c r="N17" s="72" t="s">
        <v>41</v>
      </c>
      <c r="O17" s="72" t="s">
        <v>39</v>
      </c>
      <c r="P17" s="73" t="s">
        <v>58</v>
      </c>
      <c r="Q17" s="75">
        <v>55000000</v>
      </c>
      <c r="R17" s="75">
        <v>0</v>
      </c>
      <c r="S17" s="75">
        <v>0</v>
      </c>
      <c r="T17" s="75">
        <v>55000000</v>
      </c>
      <c r="U17" s="75">
        <v>0</v>
      </c>
      <c r="V17" s="75">
        <v>55000000</v>
      </c>
      <c r="W17" s="75">
        <v>0</v>
      </c>
      <c r="X17" s="75">
        <v>15766214</v>
      </c>
      <c r="Y17" s="75">
        <v>15766214</v>
      </c>
      <c r="Z17" s="75">
        <v>15766214</v>
      </c>
      <c r="AA17" s="75">
        <v>15766214</v>
      </c>
    </row>
    <row r="18" spans="1:27" ht="22.5" x14ac:dyDescent="0.25">
      <c r="A18" s="72" t="s">
        <v>32</v>
      </c>
      <c r="B18" s="73" t="s">
        <v>33</v>
      </c>
      <c r="C18" s="74" t="s">
        <v>59</v>
      </c>
      <c r="D18" s="72" t="s">
        <v>35</v>
      </c>
      <c r="E18" s="72" t="s">
        <v>46</v>
      </c>
      <c r="F18" s="72" t="s">
        <v>60</v>
      </c>
      <c r="G18" s="72"/>
      <c r="H18" s="72"/>
      <c r="I18" s="72"/>
      <c r="J18" s="72"/>
      <c r="K18" s="72"/>
      <c r="L18" s="72"/>
      <c r="M18" s="72" t="s">
        <v>37</v>
      </c>
      <c r="N18" s="72" t="s">
        <v>38</v>
      </c>
      <c r="O18" s="72" t="s">
        <v>39</v>
      </c>
      <c r="P18" s="73" t="s">
        <v>61</v>
      </c>
      <c r="Q18" s="75">
        <v>167000000</v>
      </c>
      <c r="R18" s="75">
        <v>0</v>
      </c>
      <c r="S18" s="75">
        <v>0</v>
      </c>
      <c r="T18" s="75">
        <v>167000000</v>
      </c>
      <c r="U18" s="75">
        <v>0</v>
      </c>
      <c r="V18" s="75">
        <v>3029000</v>
      </c>
      <c r="W18" s="75">
        <v>163971000</v>
      </c>
      <c r="X18" s="75">
        <v>3029000</v>
      </c>
      <c r="Y18" s="75">
        <v>3029000</v>
      </c>
      <c r="Z18" s="75">
        <v>3029000</v>
      </c>
      <c r="AA18" s="75">
        <v>3029000</v>
      </c>
    </row>
    <row r="19" spans="1:27" ht="24" x14ac:dyDescent="0.25">
      <c r="A19" s="72"/>
      <c r="B19" s="73"/>
      <c r="C19" s="74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1" t="s">
        <v>80</v>
      </c>
      <c r="Q19" s="59">
        <f>SUM(Q16:Q18)</f>
        <v>1291000000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1291000000</v>
      </c>
      <c r="U19" s="59">
        <f t="shared" si="2"/>
        <v>1069000000</v>
      </c>
      <c r="V19" s="59">
        <f t="shared" si="2"/>
        <v>58029000</v>
      </c>
      <c r="W19" s="59">
        <f t="shared" si="2"/>
        <v>163971000</v>
      </c>
      <c r="X19" s="59">
        <f t="shared" si="2"/>
        <v>18795214</v>
      </c>
      <c r="Y19" s="59">
        <f t="shared" si="2"/>
        <v>18795214</v>
      </c>
      <c r="Z19" s="59">
        <f>SUM(Z16:Z18)</f>
        <v>18795214</v>
      </c>
      <c r="AA19" s="59">
        <f t="shared" si="2"/>
        <v>18795214</v>
      </c>
    </row>
    <row r="20" spans="1:27" ht="22.5" x14ac:dyDescent="0.25">
      <c r="A20" s="72" t="s">
        <v>32</v>
      </c>
      <c r="B20" s="73" t="s">
        <v>33</v>
      </c>
      <c r="C20" s="74" t="s">
        <v>62</v>
      </c>
      <c r="D20" s="72" t="s">
        <v>35</v>
      </c>
      <c r="E20" s="72" t="s">
        <v>63</v>
      </c>
      <c r="F20" s="72" t="s">
        <v>36</v>
      </c>
      <c r="G20" s="72"/>
      <c r="H20" s="72"/>
      <c r="I20" s="72"/>
      <c r="J20" s="72"/>
      <c r="K20" s="72"/>
      <c r="L20" s="72"/>
      <c r="M20" s="72" t="s">
        <v>37</v>
      </c>
      <c r="N20" s="72" t="s">
        <v>38</v>
      </c>
      <c r="O20" s="72" t="s">
        <v>39</v>
      </c>
      <c r="P20" s="73" t="s">
        <v>64</v>
      </c>
      <c r="Q20" s="75">
        <v>317000000</v>
      </c>
      <c r="R20" s="75">
        <v>0</v>
      </c>
      <c r="S20" s="75">
        <v>0</v>
      </c>
      <c r="T20" s="75">
        <v>317000000</v>
      </c>
      <c r="U20" s="75">
        <v>0</v>
      </c>
      <c r="V20" s="75">
        <v>248986000</v>
      </c>
      <c r="W20" s="75">
        <v>68014000</v>
      </c>
      <c r="X20" s="75">
        <v>248986000</v>
      </c>
      <c r="Y20" s="75">
        <v>248986000</v>
      </c>
      <c r="Z20" s="75">
        <v>248986000</v>
      </c>
      <c r="AA20" s="75">
        <v>248986000</v>
      </c>
    </row>
    <row r="21" spans="1:27" ht="22.5" x14ac:dyDescent="0.25">
      <c r="A21" s="72" t="s">
        <v>32</v>
      </c>
      <c r="B21" s="73" t="s">
        <v>33</v>
      </c>
      <c r="C21" s="74" t="s">
        <v>65</v>
      </c>
      <c r="D21" s="72" t="s">
        <v>35</v>
      </c>
      <c r="E21" s="72" t="s">
        <v>63</v>
      </c>
      <c r="F21" s="72" t="s">
        <v>49</v>
      </c>
      <c r="G21" s="72" t="s">
        <v>36</v>
      </c>
      <c r="H21" s="72"/>
      <c r="I21" s="72"/>
      <c r="J21" s="72"/>
      <c r="K21" s="72"/>
      <c r="L21" s="72"/>
      <c r="M21" s="72" t="s">
        <v>37</v>
      </c>
      <c r="N21" s="72" t="s">
        <v>38</v>
      </c>
      <c r="O21" s="72" t="s">
        <v>39</v>
      </c>
      <c r="P21" s="73" t="s">
        <v>66</v>
      </c>
      <c r="Q21" s="75">
        <v>168000000</v>
      </c>
      <c r="R21" s="75">
        <v>0</v>
      </c>
      <c r="S21" s="75">
        <v>0</v>
      </c>
      <c r="T21" s="75">
        <v>168000000</v>
      </c>
      <c r="U21" s="75">
        <v>0</v>
      </c>
      <c r="V21" s="75">
        <v>0</v>
      </c>
      <c r="W21" s="75">
        <v>168000000</v>
      </c>
      <c r="X21" s="75">
        <v>0</v>
      </c>
      <c r="Y21" s="75">
        <v>0</v>
      </c>
      <c r="Z21" s="75">
        <v>0</v>
      </c>
      <c r="AA21" s="75">
        <v>0</v>
      </c>
    </row>
    <row r="22" spans="1:27" ht="31.5" x14ac:dyDescent="0.25">
      <c r="A22" s="72"/>
      <c r="B22" s="73"/>
      <c r="C22" s="74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60" t="s">
        <v>81</v>
      </c>
      <c r="Q22" s="61">
        <f>SUM(Q20:Q21)</f>
        <v>485000000</v>
      </c>
      <c r="R22" s="61">
        <f t="shared" ref="R22:Z22" si="3">SUM(R20:R21)</f>
        <v>0</v>
      </c>
      <c r="S22" s="61">
        <f t="shared" si="3"/>
        <v>0</v>
      </c>
      <c r="T22" s="61">
        <f t="shared" si="3"/>
        <v>485000000</v>
      </c>
      <c r="U22" s="61">
        <f t="shared" si="3"/>
        <v>0</v>
      </c>
      <c r="V22" s="61">
        <f t="shared" si="3"/>
        <v>248986000</v>
      </c>
      <c r="W22" s="61">
        <f>SUM(W20:W21)</f>
        <v>236014000</v>
      </c>
      <c r="X22" s="61">
        <f t="shared" si="3"/>
        <v>248986000</v>
      </c>
      <c r="Y22" s="61">
        <f t="shared" si="3"/>
        <v>248986000</v>
      </c>
      <c r="Z22" s="61">
        <f t="shared" si="3"/>
        <v>248986000</v>
      </c>
      <c r="AA22" s="61">
        <f>SUM(AA20:AA21)</f>
        <v>248986000</v>
      </c>
    </row>
    <row r="23" spans="1:27" x14ac:dyDescent="0.25">
      <c r="A23" s="72"/>
      <c r="B23" s="73"/>
      <c r="C23" s="74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62" t="s">
        <v>82</v>
      </c>
      <c r="Q23" s="63">
        <f>+Q12+Q15+Q19+Q22</f>
        <v>24007000000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20012187522.360001</v>
      </c>
      <c r="W23" s="63">
        <f t="shared" si="4"/>
        <v>1196812477.6399999</v>
      </c>
      <c r="X23" s="63">
        <f t="shared" si="4"/>
        <v>13851999089.34</v>
      </c>
      <c r="Y23" s="63">
        <f t="shared" si="4"/>
        <v>12486642159.549999</v>
      </c>
      <c r="Z23" s="63">
        <f t="shared" si="4"/>
        <v>12486642159.549999</v>
      </c>
      <c r="AA23" s="63">
        <f t="shared" si="4"/>
        <v>12486642159.549999</v>
      </c>
    </row>
    <row r="24" spans="1:27" ht="45" x14ac:dyDescent="0.25">
      <c r="A24" s="72" t="s">
        <v>32</v>
      </c>
      <c r="B24" s="73" t="s">
        <v>33</v>
      </c>
      <c r="C24" s="74" t="s">
        <v>67</v>
      </c>
      <c r="D24" s="72" t="s">
        <v>68</v>
      </c>
      <c r="E24" s="72" t="s">
        <v>69</v>
      </c>
      <c r="F24" s="72" t="s">
        <v>70</v>
      </c>
      <c r="G24" s="72" t="s">
        <v>71</v>
      </c>
      <c r="H24" s="72" t="s">
        <v>72</v>
      </c>
      <c r="I24" s="72"/>
      <c r="J24" s="72"/>
      <c r="K24" s="72"/>
      <c r="L24" s="72"/>
      <c r="M24" s="72" t="s">
        <v>37</v>
      </c>
      <c r="N24" s="72" t="s">
        <v>38</v>
      </c>
      <c r="O24" s="72" t="s">
        <v>39</v>
      </c>
      <c r="P24" s="73" t="s">
        <v>73</v>
      </c>
      <c r="Q24" s="75">
        <v>11009975000</v>
      </c>
      <c r="R24" s="75">
        <v>0</v>
      </c>
      <c r="S24" s="75">
        <v>0</v>
      </c>
      <c r="T24" s="75">
        <v>11009975000</v>
      </c>
      <c r="U24" s="75">
        <v>0</v>
      </c>
      <c r="V24" s="75">
        <v>10537410104</v>
      </c>
      <c r="W24" s="75">
        <v>472564896</v>
      </c>
      <c r="X24" s="75">
        <v>9995739676</v>
      </c>
      <c r="Y24" s="75">
        <v>5088855041.6700001</v>
      </c>
      <c r="Z24" s="75">
        <v>5088855041.6700001</v>
      </c>
      <c r="AA24" s="75">
        <v>5088855041.6700001</v>
      </c>
    </row>
    <row r="25" spans="1:27" ht="45" x14ac:dyDescent="0.25">
      <c r="A25" s="72" t="s">
        <v>32</v>
      </c>
      <c r="B25" s="73" t="s">
        <v>33</v>
      </c>
      <c r="C25" s="74" t="s">
        <v>74</v>
      </c>
      <c r="D25" s="72" t="s">
        <v>68</v>
      </c>
      <c r="E25" s="72" t="s">
        <v>75</v>
      </c>
      <c r="F25" s="72" t="s">
        <v>70</v>
      </c>
      <c r="G25" s="72" t="s">
        <v>76</v>
      </c>
      <c r="H25" s="72" t="s">
        <v>72</v>
      </c>
      <c r="I25" s="72"/>
      <c r="J25" s="72"/>
      <c r="K25" s="72"/>
      <c r="L25" s="72"/>
      <c r="M25" s="72" t="s">
        <v>37</v>
      </c>
      <c r="N25" s="72" t="s">
        <v>38</v>
      </c>
      <c r="O25" s="72" t="s">
        <v>39</v>
      </c>
      <c r="P25" s="73" t="s">
        <v>73</v>
      </c>
      <c r="Q25" s="75">
        <v>1271127010</v>
      </c>
      <c r="R25" s="75">
        <v>0</v>
      </c>
      <c r="S25" s="75">
        <v>0</v>
      </c>
      <c r="T25" s="75">
        <v>1271127010</v>
      </c>
      <c r="U25" s="75">
        <v>0</v>
      </c>
      <c r="V25" s="75">
        <v>1149073816</v>
      </c>
      <c r="W25" s="75">
        <v>122053194</v>
      </c>
      <c r="X25" s="75">
        <v>1092415737</v>
      </c>
      <c r="Y25" s="75">
        <v>507635345</v>
      </c>
      <c r="Z25" s="75">
        <v>507635345</v>
      </c>
      <c r="AA25" s="75">
        <v>507635345</v>
      </c>
    </row>
    <row r="26" spans="1:27" ht="45" x14ac:dyDescent="0.25">
      <c r="A26" s="72" t="s">
        <v>32</v>
      </c>
      <c r="B26" s="73" t="s">
        <v>33</v>
      </c>
      <c r="C26" s="74" t="s">
        <v>74</v>
      </c>
      <c r="D26" s="72" t="s">
        <v>68</v>
      </c>
      <c r="E26" s="72" t="s">
        <v>75</v>
      </c>
      <c r="F26" s="72" t="s">
        <v>70</v>
      </c>
      <c r="G26" s="72" t="s">
        <v>76</v>
      </c>
      <c r="H26" s="72" t="s">
        <v>72</v>
      </c>
      <c r="I26" s="72"/>
      <c r="J26" s="72"/>
      <c r="K26" s="72"/>
      <c r="L26" s="72"/>
      <c r="M26" s="72" t="s">
        <v>37</v>
      </c>
      <c r="N26" s="72" t="s">
        <v>41</v>
      </c>
      <c r="O26" s="72" t="s">
        <v>39</v>
      </c>
      <c r="P26" s="73" t="s">
        <v>73</v>
      </c>
      <c r="Q26" s="75">
        <v>4818705038</v>
      </c>
      <c r="R26" s="75">
        <v>0</v>
      </c>
      <c r="S26" s="75">
        <v>0</v>
      </c>
      <c r="T26" s="75">
        <v>4818705038</v>
      </c>
      <c r="U26" s="75">
        <v>0</v>
      </c>
      <c r="V26" s="75">
        <v>4340583917</v>
      </c>
      <c r="W26" s="75">
        <v>478121121</v>
      </c>
      <c r="X26" s="75">
        <v>4110843127</v>
      </c>
      <c r="Y26" s="75">
        <v>2014351903.9300001</v>
      </c>
      <c r="Z26" s="75">
        <v>2014351903.9300001</v>
      </c>
      <c r="AA26" s="75">
        <v>2014351903.9300001</v>
      </c>
    </row>
    <row r="27" spans="1:27" ht="45" x14ac:dyDescent="0.25">
      <c r="A27" s="72" t="s">
        <v>32</v>
      </c>
      <c r="B27" s="73" t="s">
        <v>33</v>
      </c>
      <c r="C27" s="74" t="s">
        <v>77</v>
      </c>
      <c r="D27" s="72" t="s">
        <v>68</v>
      </c>
      <c r="E27" s="72" t="s">
        <v>75</v>
      </c>
      <c r="F27" s="72" t="s">
        <v>70</v>
      </c>
      <c r="G27" s="72" t="s">
        <v>71</v>
      </c>
      <c r="H27" s="72" t="s">
        <v>72</v>
      </c>
      <c r="I27" s="72"/>
      <c r="J27" s="72"/>
      <c r="K27" s="72"/>
      <c r="L27" s="72"/>
      <c r="M27" s="72" t="s">
        <v>37</v>
      </c>
      <c r="N27" s="72" t="s">
        <v>38</v>
      </c>
      <c r="O27" s="72" t="s">
        <v>39</v>
      </c>
      <c r="P27" s="73" t="s">
        <v>73</v>
      </c>
      <c r="Q27" s="75">
        <v>7820646847</v>
      </c>
      <c r="R27" s="75">
        <v>0</v>
      </c>
      <c r="S27" s="75">
        <v>0</v>
      </c>
      <c r="T27" s="75">
        <v>7820646847</v>
      </c>
      <c r="U27" s="75">
        <v>0</v>
      </c>
      <c r="V27" s="75">
        <v>4470232492.1999998</v>
      </c>
      <c r="W27" s="75">
        <v>3350414354.8000002</v>
      </c>
      <c r="X27" s="75">
        <v>2905330796.1999998</v>
      </c>
      <c r="Y27" s="75">
        <v>1817783543.2</v>
      </c>
      <c r="Z27" s="75">
        <v>1817783543.2</v>
      </c>
      <c r="AA27" s="75">
        <v>1817783543.2</v>
      </c>
    </row>
    <row r="28" spans="1:27" x14ac:dyDescent="0.25">
      <c r="A28" s="72" t="s">
        <v>1</v>
      </c>
      <c r="B28" s="73" t="s">
        <v>1</v>
      </c>
      <c r="C28" s="74" t="s">
        <v>1</v>
      </c>
      <c r="D28" s="72" t="s">
        <v>1</v>
      </c>
      <c r="E28" s="72" t="s">
        <v>1</v>
      </c>
      <c r="F28" s="72" t="s">
        <v>1</v>
      </c>
      <c r="G28" s="72" t="s">
        <v>1</v>
      </c>
      <c r="H28" s="72" t="s">
        <v>1</v>
      </c>
      <c r="I28" s="72" t="s">
        <v>1</v>
      </c>
      <c r="J28" s="72" t="s">
        <v>1</v>
      </c>
      <c r="K28" s="72" t="s">
        <v>1</v>
      </c>
      <c r="L28" s="72" t="s">
        <v>1</v>
      </c>
      <c r="M28" s="72" t="s">
        <v>1</v>
      </c>
      <c r="N28" s="72" t="s">
        <v>1</v>
      </c>
      <c r="O28" s="72" t="s">
        <v>1</v>
      </c>
      <c r="P28" s="64" t="s">
        <v>83</v>
      </c>
      <c r="Q28" s="65">
        <f>+Q24+Q25+Q26+Q27</f>
        <v>24920453895</v>
      </c>
      <c r="R28" s="65">
        <f t="shared" ref="R28:Z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20497300329.200001</v>
      </c>
      <c r="W28" s="65">
        <f t="shared" si="5"/>
        <v>4423153565.8000002</v>
      </c>
      <c r="X28" s="65">
        <f t="shared" si="5"/>
        <v>18104329336.200001</v>
      </c>
      <c r="Y28" s="65">
        <f>+Y24+Y25+Y26+Y27</f>
        <v>9428625833.8000011</v>
      </c>
      <c r="Z28" s="65">
        <f t="shared" si="5"/>
        <v>9428625833.8000011</v>
      </c>
      <c r="AA28" s="65">
        <f>+AA24+AA25+AA26+AA27</f>
        <v>9428625833.8000011</v>
      </c>
    </row>
    <row r="29" spans="1:27" ht="24" x14ac:dyDescent="0.25">
      <c r="A29" s="72" t="s">
        <v>1</v>
      </c>
      <c r="B29" s="76" t="s">
        <v>1</v>
      </c>
      <c r="C29" s="74" t="s">
        <v>1</v>
      </c>
      <c r="D29" s="72" t="s">
        <v>1</v>
      </c>
      <c r="E29" s="72" t="s">
        <v>1</v>
      </c>
      <c r="F29" s="72" t="s">
        <v>1</v>
      </c>
      <c r="G29" s="72" t="s">
        <v>1</v>
      </c>
      <c r="H29" s="72" t="s">
        <v>1</v>
      </c>
      <c r="I29" s="72" t="s">
        <v>1</v>
      </c>
      <c r="J29" s="72" t="s">
        <v>1</v>
      </c>
      <c r="K29" s="72" t="s">
        <v>1</v>
      </c>
      <c r="L29" s="72" t="s">
        <v>1</v>
      </c>
      <c r="M29" s="72" t="s">
        <v>1</v>
      </c>
      <c r="N29" s="72" t="s">
        <v>1</v>
      </c>
      <c r="O29" s="72" t="s">
        <v>1</v>
      </c>
      <c r="P29" s="66" t="s">
        <v>84</v>
      </c>
      <c r="Q29" s="67">
        <f>+Q23+Q28</f>
        <v>48927453895</v>
      </c>
      <c r="R29" s="67">
        <f t="shared" ref="R29:Z29" si="6">+R23+R28</f>
        <v>0</v>
      </c>
      <c r="S29" s="67">
        <f t="shared" si="6"/>
        <v>0</v>
      </c>
      <c r="T29" s="67">
        <f t="shared" si="6"/>
        <v>48927453895</v>
      </c>
      <c r="U29" s="67">
        <f t="shared" si="6"/>
        <v>2798000000</v>
      </c>
      <c r="V29" s="67">
        <f t="shared" si="6"/>
        <v>40509487851.559998</v>
      </c>
      <c r="W29" s="67">
        <f t="shared" si="6"/>
        <v>5619966043.4400005</v>
      </c>
      <c r="X29" s="67">
        <f t="shared" si="6"/>
        <v>31956328425.540001</v>
      </c>
      <c r="Y29" s="67">
        <f t="shared" si="6"/>
        <v>21915267993.349998</v>
      </c>
      <c r="Z29" s="67">
        <f t="shared" si="6"/>
        <v>21915267993.349998</v>
      </c>
      <c r="AA29" s="67">
        <f>+AA23+AA28</f>
        <v>21915267993.349998</v>
      </c>
    </row>
    <row r="30" spans="1:27" ht="0" hidden="1" customHeight="1" x14ac:dyDescent="0.25"/>
    <row r="31" spans="1:27" ht="33.950000000000003" customHeight="1" x14ac:dyDescent="0.25"/>
    <row r="32" spans="1:27" x14ac:dyDescent="0.25">
      <c r="Q32" s="77">
        <v>48927453895</v>
      </c>
      <c r="R32" s="77">
        <v>0</v>
      </c>
      <c r="S32" s="77">
        <v>0</v>
      </c>
      <c r="T32" s="77">
        <v>48927453895</v>
      </c>
      <c r="U32" s="77">
        <v>2798000000</v>
      </c>
      <c r="V32" s="77">
        <v>40509487851.559998</v>
      </c>
      <c r="W32" s="77">
        <v>5619966043.4399996</v>
      </c>
      <c r="X32" s="77">
        <v>31956328425.540001</v>
      </c>
      <c r="Y32" s="77">
        <v>21915267993.349998</v>
      </c>
      <c r="Z32" s="77">
        <v>21915267993.349998</v>
      </c>
      <c r="AA32" s="77">
        <v>21915267993.349998</v>
      </c>
    </row>
    <row r="33" spans="17:27" x14ac:dyDescent="0.25">
      <c r="Q33" s="78">
        <f>+Q29-Q32</f>
        <v>0</v>
      </c>
      <c r="R33" s="78">
        <f t="shared" ref="R33:AA33" si="7">+R29-R32</f>
        <v>0</v>
      </c>
      <c r="S33" s="78">
        <f t="shared" si="7"/>
        <v>0</v>
      </c>
      <c r="T33" s="78">
        <f t="shared" si="7"/>
        <v>0</v>
      </c>
      <c r="U33" s="78">
        <f t="shared" si="7"/>
        <v>0</v>
      </c>
      <c r="V33" s="78">
        <f t="shared" si="7"/>
        <v>0</v>
      </c>
      <c r="W33" s="78">
        <f t="shared" si="7"/>
        <v>0</v>
      </c>
      <c r="X33" s="78">
        <f t="shared" si="7"/>
        <v>0</v>
      </c>
      <c r="Y33" s="78">
        <f t="shared" si="7"/>
        <v>0</v>
      </c>
      <c r="Z33" s="78">
        <f t="shared" si="7"/>
        <v>0</v>
      </c>
      <c r="AA33" s="78">
        <f t="shared" si="7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11"/>
  <sheetViews>
    <sheetView showGridLines="0" tabSelected="1" workbookViewId="0">
      <selection activeCell="D9" sqref="D9"/>
    </sheetView>
  </sheetViews>
  <sheetFormatPr baseColWidth="10" defaultColWidth="11.42578125" defaultRowHeight="12" x14ac:dyDescent="0.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 x14ac:dyDescent="0.25"/>
    <row r="2" spans="2:13" ht="42.75" customHeight="1" x14ac:dyDescent="0.2">
      <c r="B2" s="90" t="s">
        <v>112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3" ht="38.25" customHeight="1" x14ac:dyDescent="0.2">
      <c r="B3" s="40" t="s">
        <v>108</v>
      </c>
      <c r="C3" s="41" t="s">
        <v>85</v>
      </c>
      <c r="D3" s="41" t="s">
        <v>86</v>
      </c>
      <c r="E3" s="41" t="s">
        <v>87</v>
      </c>
      <c r="F3" s="42" t="s">
        <v>88</v>
      </c>
      <c r="G3" s="41" t="s">
        <v>89</v>
      </c>
      <c r="H3" s="41" t="s">
        <v>90</v>
      </c>
      <c r="I3" s="41" t="s">
        <v>91</v>
      </c>
      <c r="J3" s="41" t="s">
        <v>92</v>
      </c>
      <c r="K3" s="41" t="s">
        <v>93</v>
      </c>
      <c r="L3" s="43" t="s">
        <v>94</v>
      </c>
    </row>
    <row r="4" spans="2:13" s="46" customFormat="1" ht="30" customHeight="1" x14ac:dyDescent="0.25">
      <c r="B4" s="44" t="s">
        <v>109</v>
      </c>
      <c r="C4" s="45">
        <f>+'1.FUNCIONAMIENTO'!B8</f>
        <v>24007000000</v>
      </c>
      <c r="D4" s="45">
        <f>+'1.FUNCIONAMIENTO'!C8</f>
        <v>20012187522.360001</v>
      </c>
      <c r="E4" s="29">
        <f>D4/C4</f>
        <v>0.83359801401091349</v>
      </c>
      <c r="F4" s="15">
        <f>+C4-D4</f>
        <v>3994812477.6399994</v>
      </c>
      <c r="G4" s="45">
        <f>+'1.FUNCIONAMIENTO'!F8</f>
        <v>13851999089.34</v>
      </c>
      <c r="H4" s="14">
        <f>+G4/C4</f>
        <v>0.57699833754071728</v>
      </c>
      <c r="I4" s="45">
        <f>+'1.FUNCIONAMIENTO'!H8</f>
        <v>12486642159.549999</v>
      </c>
      <c r="J4" s="14">
        <f>I4/C4</f>
        <v>0.52012505350731031</v>
      </c>
      <c r="K4" s="45">
        <f>+'1.FUNCIONAMIENTO'!J8</f>
        <v>12486642159.549999</v>
      </c>
      <c r="L4" s="17">
        <f>+K4/C4</f>
        <v>0.52012505350731031</v>
      </c>
    </row>
    <row r="5" spans="2:13" s="46" customFormat="1" ht="30" customHeight="1" x14ac:dyDescent="0.25">
      <c r="B5" s="44" t="s">
        <v>110</v>
      </c>
      <c r="C5" s="45">
        <f>+'2.INVERSION'!C8</f>
        <v>24920453895</v>
      </c>
      <c r="D5" s="47">
        <f>+'2.INVERSION'!D8</f>
        <v>20497300329.200001</v>
      </c>
      <c r="E5" s="29">
        <f>D5/C5</f>
        <v>0.82250910900593777</v>
      </c>
      <c r="F5" s="15">
        <f>+C5-D5</f>
        <v>4423153565.7999992</v>
      </c>
      <c r="G5" s="47">
        <f>+'2.INVERSION'!G8</f>
        <v>18104329336.200001</v>
      </c>
      <c r="H5" s="14">
        <f>+G5/C5</f>
        <v>0.72648473468745389</v>
      </c>
      <c r="I5" s="47">
        <f>+'2.INVERSION'!I8</f>
        <v>9428625833.8000011</v>
      </c>
      <c r="J5" s="14">
        <f>I5/C5</f>
        <v>0.3783488805431327</v>
      </c>
      <c r="K5" s="47">
        <f>+'2.INVERSION'!K8</f>
        <v>9428625833.8000011</v>
      </c>
      <c r="L5" s="17">
        <f>+K5/C5</f>
        <v>0.3783488805431327</v>
      </c>
    </row>
    <row r="6" spans="2:13" s="54" customFormat="1" ht="30" customHeight="1" thickBot="1" x14ac:dyDescent="0.3">
      <c r="B6" s="48" t="s">
        <v>99</v>
      </c>
      <c r="C6" s="49">
        <f>SUM(C4:C5)</f>
        <v>48927453895</v>
      </c>
      <c r="D6" s="50">
        <f>SUM(D4:D5)</f>
        <v>40509487851.559998</v>
      </c>
      <c r="E6" s="51">
        <f>D6/C6</f>
        <v>0.8279500490357572</v>
      </c>
      <c r="F6" s="52">
        <f>SUM(F4:F5)</f>
        <v>8417966043.4399986</v>
      </c>
      <c r="G6" s="50">
        <f>SUM(G4:G5)</f>
        <v>31956328425.540001</v>
      </c>
      <c r="H6" s="51">
        <f>+G6/C6</f>
        <v>0.65313695852883291</v>
      </c>
      <c r="I6" s="49">
        <f>SUM(I4:I5)</f>
        <v>21915267993.349998</v>
      </c>
      <c r="J6" s="51">
        <f>I6/C6</f>
        <v>0.44791351784584821</v>
      </c>
      <c r="K6" s="50">
        <f>SUM(K4:K5)</f>
        <v>21915267993.349998</v>
      </c>
      <c r="L6" s="53">
        <f>+K6/C6</f>
        <v>0.44791351784584821</v>
      </c>
      <c r="M6" s="79">
        <f>+K6/C6</f>
        <v>0.44791351784584821</v>
      </c>
    </row>
    <row r="7" spans="2:13" ht="30" customHeight="1" x14ac:dyDescent="0.2">
      <c r="C7" s="55"/>
      <c r="D7" s="56"/>
      <c r="G7" s="56"/>
      <c r="I7" s="57"/>
      <c r="K7" s="56"/>
    </row>
    <row r="8" spans="2:13" ht="30" customHeight="1" x14ac:dyDescent="0.2">
      <c r="C8" s="55"/>
      <c r="D8" s="55"/>
      <c r="E8" s="39"/>
      <c r="F8" s="39"/>
      <c r="G8" s="55"/>
      <c r="H8" s="39"/>
      <c r="I8" s="55"/>
      <c r="K8" s="39"/>
      <c r="L8" s="39"/>
    </row>
    <row r="9" spans="2:13" ht="30" customHeight="1" x14ac:dyDescent="0.2">
      <c r="C9" s="39"/>
      <c r="D9" s="39"/>
      <c r="E9" s="39"/>
      <c r="F9" s="39"/>
      <c r="G9" s="39"/>
      <c r="H9" s="39"/>
      <c r="I9" s="39"/>
      <c r="J9" s="39"/>
      <c r="K9" s="39"/>
    </row>
    <row r="10" spans="2:13" x14ac:dyDescent="0.2"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3" x14ac:dyDescent="0.2">
      <c r="G11" s="39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2024-09-05T18:58:20Z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