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200.GRUPO_ADMINISTRATIVO_FINANCIERO\4200.26.EJECUCION_PRESUPUESTAL\PRESUPUESTO_2024\7.EJECUCION_PRESUPUESTAL_GASTOS\"/>
    </mc:Choice>
  </mc:AlternateContent>
  <bookViews>
    <workbookView xWindow="0" yWindow="0" windowWidth="20490" windowHeight="6930" activeTab="2"/>
  </bookViews>
  <sheets>
    <sheet name="1.FUNCIONAMIENTO" sheetId="2" r:id="rId1"/>
    <sheet name="2.INVERSION" sheetId="3" r:id="rId2"/>
    <sheet name="3.EJECUCION RUBROS" sheetId="1" r:id="rId3"/>
    <sheet name="4.RESUMEN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8" i="1" l="1"/>
  <c r="Z22" i="1"/>
  <c r="Z19" i="1"/>
  <c r="Z23" i="1" s="1"/>
  <c r="Z15" i="1"/>
  <c r="Z12" i="1"/>
  <c r="Q28" i="1" l="1"/>
  <c r="AA28" i="1"/>
  <c r="Y28" i="1"/>
  <c r="X28" i="1"/>
  <c r="W28" i="1"/>
  <c r="V28" i="1"/>
  <c r="U28" i="1"/>
  <c r="T28" i="1"/>
  <c r="S28" i="1"/>
  <c r="R28" i="1"/>
  <c r="Q22" i="1"/>
  <c r="AA22" i="1"/>
  <c r="Y22" i="1"/>
  <c r="X22" i="1"/>
  <c r="W22" i="1"/>
  <c r="V22" i="1"/>
  <c r="U22" i="1"/>
  <c r="T22" i="1"/>
  <c r="S22" i="1"/>
  <c r="R22" i="1"/>
  <c r="Q19" i="1"/>
  <c r="AA19" i="1"/>
  <c r="Y19" i="1"/>
  <c r="X19" i="1"/>
  <c r="W19" i="1"/>
  <c r="V19" i="1"/>
  <c r="C6" i="2" s="1"/>
  <c r="U19" i="1"/>
  <c r="T19" i="1"/>
  <c r="S19" i="1"/>
  <c r="R19" i="1"/>
  <c r="Q15" i="1"/>
  <c r="AA15" i="1"/>
  <c r="Y15" i="1"/>
  <c r="X15" i="1"/>
  <c r="W15" i="1"/>
  <c r="V15" i="1"/>
  <c r="U15" i="1"/>
  <c r="T15" i="1"/>
  <c r="S15" i="1"/>
  <c r="R15" i="1"/>
  <c r="Q12" i="1"/>
  <c r="AA12" i="1"/>
  <c r="Y12" i="1"/>
  <c r="X12" i="1"/>
  <c r="W12" i="1"/>
  <c r="V12" i="1"/>
  <c r="U12" i="1"/>
  <c r="T12" i="1"/>
  <c r="S12" i="1"/>
  <c r="R12" i="1"/>
  <c r="Y23" i="1" l="1"/>
  <c r="Q23" i="1"/>
  <c r="Q29" i="1" s="1"/>
  <c r="Z29" i="1"/>
  <c r="V23" i="1"/>
  <c r="V29" i="1" s="1"/>
  <c r="S23" i="1"/>
  <c r="S29" i="1" s="1"/>
  <c r="AA23" i="1"/>
  <c r="AA29" i="1" s="1"/>
  <c r="T23" i="1"/>
  <c r="T29" i="1" s="1"/>
  <c r="U23" i="1"/>
  <c r="U29" i="1" s="1"/>
  <c r="R23" i="1"/>
  <c r="R29" i="1" s="1"/>
  <c r="W23" i="1"/>
  <c r="W29" i="1" s="1"/>
  <c r="X23" i="1"/>
  <c r="X29" i="1" s="1"/>
  <c r="Y29" i="1"/>
  <c r="K5" i="3"/>
  <c r="K6" i="3"/>
  <c r="K7" i="3"/>
  <c r="K4" i="3"/>
  <c r="I5" i="3"/>
  <c r="I6" i="3"/>
  <c r="I7" i="3"/>
  <c r="I4" i="3"/>
  <c r="G5" i="3"/>
  <c r="G6" i="3"/>
  <c r="G7" i="3"/>
  <c r="G4" i="3"/>
  <c r="D5" i="3"/>
  <c r="D6" i="3"/>
  <c r="D7" i="3"/>
  <c r="D4" i="3"/>
  <c r="C5" i="3"/>
  <c r="C6" i="3"/>
  <c r="C7" i="3"/>
  <c r="C4" i="3"/>
  <c r="J7" i="2"/>
  <c r="F5" i="2"/>
  <c r="C4" i="2"/>
  <c r="H7" i="2"/>
  <c r="F7" i="2"/>
  <c r="C7" i="2"/>
  <c r="B7" i="2"/>
  <c r="B6" i="2"/>
  <c r="H6" i="2"/>
  <c r="J6" i="2"/>
  <c r="J5" i="2"/>
  <c r="H5" i="2"/>
  <c r="C5" i="2"/>
  <c r="B5" i="2"/>
  <c r="F4" i="2"/>
  <c r="D5" i="2" l="1"/>
  <c r="F7" i="3"/>
  <c r="F4" i="3"/>
  <c r="F6" i="3"/>
  <c r="F5" i="3"/>
  <c r="H7" i="3"/>
  <c r="L7" i="3"/>
  <c r="E4" i="3"/>
  <c r="D7" i="2"/>
  <c r="G7" i="2"/>
  <c r="E5" i="3"/>
  <c r="I7" i="2"/>
  <c r="I6" i="2"/>
  <c r="H4" i="2"/>
  <c r="H8" i="2" s="1"/>
  <c r="J4" i="2"/>
  <c r="J8" i="2" s="1"/>
  <c r="F6" i="2"/>
  <c r="F8" i="2" s="1"/>
  <c r="G4" i="4" s="1"/>
  <c r="H4" i="3"/>
  <c r="L4" i="3"/>
  <c r="E7" i="3"/>
  <c r="K7" i="2"/>
  <c r="B4" i="2"/>
  <c r="E4" i="2" s="1"/>
  <c r="E7" i="2"/>
  <c r="C8" i="2"/>
  <c r="D4" i="4" s="1"/>
  <c r="E5" i="2"/>
  <c r="I8" i="3"/>
  <c r="J4" i="3"/>
  <c r="D8" i="3"/>
  <c r="D5" i="4" s="1"/>
  <c r="J6" i="3"/>
  <c r="H5" i="3"/>
  <c r="L6" i="3"/>
  <c r="J5" i="3"/>
  <c r="H6" i="3"/>
  <c r="L5" i="3"/>
  <c r="J7" i="3"/>
  <c r="E6" i="3"/>
  <c r="C8" i="3"/>
  <c r="C5" i="4" s="1"/>
  <c r="E6" i="2"/>
  <c r="D6" i="2"/>
  <c r="K6" i="2"/>
  <c r="G5" i="2"/>
  <c r="K5" i="2"/>
  <c r="I5" i="2"/>
  <c r="G8" i="3"/>
  <c r="K8" i="3"/>
  <c r="F8" i="3" l="1"/>
  <c r="E5" i="4"/>
  <c r="K4" i="2"/>
  <c r="G6" i="2"/>
  <c r="D4" i="2"/>
  <c r="D6" i="4"/>
  <c r="F5" i="4"/>
  <c r="L8" i="3"/>
  <c r="K5" i="4"/>
  <c r="L5" i="4" s="1"/>
  <c r="I4" i="2"/>
  <c r="B8" i="2"/>
  <c r="I8" i="2" s="1"/>
  <c r="H8" i="3"/>
  <c r="G5" i="4"/>
  <c r="H5" i="4" s="1"/>
  <c r="E8" i="3"/>
  <c r="J8" i="3"/>
  <c r="I5" i="4"/>
  <c r="J5" i="4" s="1"/>
  <c r="G4" i="2"/>
  <c r="E8" i="2"/>
  <c r="I4" i="4"/>
  <c r="K4" i="4"/>
  <c r="G8" i="2" l="1"/>
  <c r="K8" i="2"/>
  <c r="C4" i="4"/>
  <c r="J4" i="4" s="1"/>
  <c r="D8" i="2"/>
  <c r="G6" i="4"/>
  <c r="K6" i="4"/>
  <c r="I6" i="4"/>
  <c r="L4" i="4" l="1"/>
  <c r="C6" i="4"/>
  <c r="E6" i="4" s="1"/>
  <c r="F4" i="4"/>
  <c r="F6" i="4" s="1"/>
  <c r="E4" i="4"/>
  <c r="H4" i="4"/>
  <c r="L6" i="4" l="1"/>
  <c r="J6" i="4"/>
  <c r="H6" i="4"/>
</calcChain>
</file>

<file path=xl/sharedStrings.xml><?xml version="1.0" encoding="utf-8"?>
<sst xmlns="http://schemas.openxmlformats.org/spreadsheetml/2006/main" count="381" uniqueCount="116">
  <si>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</si>
  <si>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</si>
  <si>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</si>
  <si>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</si>
  <si>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</si>
  <si>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</si>
  <si>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</si>
  <si>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</si>
  <si>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</si>
  <si>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</si>
  <si>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</si>
  <si>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</si>
  <si>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</si>
  <si>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</si>
  <si>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</si>
  <si>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</si>
  <si>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</si>
  <si>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</si>
  <si>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</si>
  <si>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</si>
  <si>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</si>
  <si>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</si>
  <si>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</si>
  <si>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</si>
  <si>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</si>
  <si>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</si>
  <si>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</si>
  <si>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</si>
  <si>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</si>
  <si>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</si>
  <si>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</si>
  <si>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</si>
  <si>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</si>
  <si>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SUPERINTENDENCIA DE LA ECONOMÍA SOLIDARIA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</si>
  <si>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</si>
  <si>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</si>
  <si>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</si>
  <si>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</si>
  <si>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</si>
  <si>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</si>
  <si>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</si>
  <si>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</si>
  <si>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</si>
  <si>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</si>
  <si>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</si>
  <si>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</si>
  <si>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</si>
  <si>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</si>
  <si>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</si>
  <si>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</si>
  <si>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</si>
  <si>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</si>
  <si>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</si>
  <si>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</si>
  <si>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</si>
  <si>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</si>
  <si>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</si>
  <si>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</si>
  <si>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</si>
  <si>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</si>
  <si>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</si>
  <si>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</si>
  <si>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A-08-01</t>
  </si>
  <si>
    <t>08</t>
  </si>
  <si>
    <t>IMPUESTOS</t>
  </si>
  <si>
    <t>A-08-04-01</t>
  </si>
  <si>
    <t>CUOTA DE FISCALIZACIÓN Y AUDITAJE</t>
  </si>
  <si>
    <t>C-1304-1000-9-803001</t>
  </si>
  <si>
    <t>C</t>
  </si>
  <si>
    <t>1304</t>
  </si>
  <si>
    <t>1000</t>
  </si>
  <si>
    <t>9</t>
  </si>
  <si>
    <t>803001</t>
  </si>
  <si>
    <t>8. ESTABILIDAD MACROECONÓMICA / 1. ADMINISTRACIÓN EFICIENTE DE LOS RECURSOS PÚBLICOS</t>
  </si>
  <si>
    <t>C-1399-1000-8-803001</t>
  </si>
  <si>
    <t>1399</t>
  </si>
  <si>
    <t>8</t>
  </si>
  <si>
    <t>C-1399-1000-9-803001</t>
  </si>
  <si>
    <t xml:space="preserve">TOTAL GASTOS DE PERSONAL </t>
  </si>
  <si>
    <t>TOTAL ADQUISICIÓN DE BIENES  Y SERVICIOS</t>
  </si>
  <si>
    <t>TOTAL TRANSFERENCIAS CORRIENTES</t>
  </si>
  <si>
    <t>TOTAL GASTOS POR TRIBUTOS, MULTAS, SANCIONES E INTERESES DE MORA</t>
  </si>
  <si>
    <t>TOTAL FUNCIONAMIENTO</t>
  </si>
  <si>
    <t>TOTAL INVERSION</t>
  </si>
  <si>
    <t>TOTAL PRESUPUESTO VIGENCIA 2024</t>
  </si>
  <si>
    <t>APROPIACIÓN VIGENTE</t>
  </si>
  <si>
    <t xml:space="preserve">CDP´S </t>
  </si>
  <si>
    <t>% DE EJEC. CDP</t>
  </si>
  <si>
    <t>DISPONIBLE</t>
  </si>
  <si>
    <t>COMPROMISOS - RP</t>
  </si>
  <si>
    <t>% DE EJEC. 
RP</t>
  </si>
  <si>
    <t xml:space="preserve">OBLIGACIONES </t>
  </si>
  <si>
    <t>% DE EJEC. 
OBL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</si>
  <si>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</si>
  <si>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</si>
  <si>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</si>
  <si>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</si>
  <si>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</si>
  <si>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</si>
  <si>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</t>
  </si>
  <si>
    <t>PROYECTO DE INVERSIÓN</t>
  </si>
  <si>
    <t>C-1304-1000-9</t>
  </si>
  <si>
    <t>8. ESTABILIDAD MACROECONÓMICA      /     1. ADMINISTRACIÓN EFICIENTE DE LOS RECURSOS PÚBLICOS.   FORTALECIMIENTO DE LAS CAPACIDADES PARA EJERCER LA LABOR DE SUPERVISIÓN A LAS ORGANIZACIONES VIGILADAS POR LA SUPERINTENDENCIA DE LA ECONOMÍA SOLIDARIA A NIVEL NACIONAL NACIONAL.</t>
  </si>
  <si>
    <t>C-1399-1000-8</t>
  </si>
  <si>
    <t>8. ESTABILIDAD MACROECONÓMICA    /       1. ADMINISTRACIÓN EFICIENTE DE LOS RECURSOS PÚBLICOS.   FORTALECIMIENTO INSTITUCIONAL PARA LA GENERACIÓN DE VALOR PÚBLICO EN EL SECTOR SOLIDARIO NACIONAL.</t>
  </si>
  <si>
    <t>8. ESTABILIDAD MACROECONÓMICA  /       1. ADMINISTRACIÓN EFICIENTE DE LOS RECURSOS PÚBLICOS.   FORTALECIMIENTO INSTITUCIONAL PARA LA GENERACIÓN DE VALOR PÚBLICO EN EL SECTOR SOLIDARIO NACIONAL.</t>
  </si>
  <si>
    <t>C-1399-1000-9</t>
  </si>
  <si>
    <t>8. ESTABILIDAD MACROECONÓMICA      /    1. ADMINISTRACIÓN EFICIENTE DE LOS RECURSOS PÚBLICOS.  FORTALECIMIENTO DE LA INFRAESTRUCTURA Y SERVICIOS TECNOLÓGICOS DE LA SUPERINTENDENCIA DE LA ECONOMÍA SOLIDARIA NACIONAL.</t>
  </si>
  <si>
    <t>CONCEPTO DE GASTO</t>
  </si>
  <si>
    <t>FUNCIONAMIENTO</t>
  </si>
  <si>
    <t>INVERSIÓN</t>
  </si>
  <si>
    <t xml:space="preserve"> </t>
  </si>
  <si>
    <t>Enero-Noviembre</t>
  </si>
  <si>
    <t>EJECUCIÓN PRESUPUESTAL A 30 DE NOVIEMBRE DE 2024 - SUPERINTENDENCIA DE LA ECONOMIA SOLIDARIA</t>
  </si>
  <si>
    <t xml:space="preserve">SUPERINTENDENCIA DE LA ECONOMIA SOLIDARIA
GASTOS DE INVERSIÓN - 30 DE NOVIEMBRE DE 2024
</t>
  </si>
  <si>
    <t xml:space="preserve">SUPERINTENDENCIA DE LA ECONOMÍA SOLIDARIA 
GASTOS DE FUNCIONAMIENTO - 30 DE NOVIEMBRE DE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</si>
</sst>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  <numFmt numFmtId="168" formatCode="_-* #,##0.0000_-;\-* #,##0.0000_-;_-* &quot;-&quot;_-;_-@_-"/>
  </numFmts>
  <fonts count="2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11"/>
      <name val="Calibri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 applyFont="1" applyFill="1" applyBorder="1"/>
    <xf numFmtId="0" fontId="6" fillId="2" borderId="1" xfId="0" applyFont="1" applyFill="1" applyBorder="1" applyAlignment="1">
      <alignment horizontal="left" vertical="center" wrapText="1" readingOrder="1"/>
    </xf>
    <xf numFmtId="0" fontId="7" fillId="0" borderId="0" xfId="1" applyFont="1"/>
    <xf numFmtId="0" fontId="9" fillId="0" borderId="0" xfId="1" applyFont="1"/>
    <xf numFmtId="9" fontId="9" fillId="0" borderId="0" xfId="1" applyNumberFormat="1" applyFont="1"/>
    <xf numFmtId="41" fontId="10" fillId="3" borderId="6" xfId="2" applyFont="1" applyFill="1" applyBorder="1" applyAlignment="1">
      <alignment horizontal="center" vertical="center" wrapText="1"/>
    </xf>
    <xf numFmtId="41" fontId="10" fillId="3" borderId="7" xfId="2" applyFont="1" applyFill="1" applyBorder="1" applyAlignment="1">
      <alignment horizontal="center" vertical="center" wrapText="1"/>
    </xf>
    <xf numFmtId="165" fontId="10" fillId="3" borderId="7" xfId="3" applyNumberFormat="1" applyFont="1" applyFill="1" applyBorder="1" applyAlignment="1">
      <alignment horizontal="center" vertical="center" wrapText="1"/>
    </xf>
    <xf numFmtId="165" fontId="10" fillId="2" borderId="7" xfId="3" applyNumberFormat="1" applyFont="1" applyFill="1" applyBorder="1" applyAlignment="1">
      <alignment horizontal="center" vertical="center" wrapText="1"/>
    </xf>
    <xf numFmtId="166" fontId="10" fillId="3" borderId="7" xfId="3" applyNumberFormat="1" applyFont="1" applyFill="1" applyBorder="1" applyAlignment="1">
      <alignment horizontal="center" vertical="center" wrapText="1"/>
    </xf>
    <xf numFmtId="165" fontId="10" fillId="3" borderId="8" xfId="3" applyNumberFormat="1" applyFont="1" applyFill="1" applyBorder="1" applyAlignment="1">
      <alignment horizontal="center" vertical="center" wrapText="1"/>
    </xf>
    <xf numFmtId="10" fontId="7" fillId="0" borderId="0" xfId="1" applyNumberFormat="1" applyFont="1"/>
    <xf numFmtId="0" fontId="7" fillId="0" borderId="9" xfId="1" applyFont="1" applyBorder="1" applyAlignment="1">
      <alignment horizontal="center" vertical="center" wrapText="1"/>
    </xf>
    <xf numFmtId="41" fontId="7" fillId="0" borderId="10" xfId="2" applyFont="1" applyFill="1" applyBorder="1" applyAlignment="1">
      <alignment horizontal="center" vertical="center" wrapText="1"/>
    </xf>
    <xf numFmtId="10" fontId="11" fillId="0" borderId="10" xfId="4" applyNumberFormat="1" applyFont="1" applyFill="1" applyBorder="1" applyAlignment="1">
      <alignment horizontal="center" vertical="center"/>
    </xf>
    <xf numFmtId="41" fontId="11" fillId="2" borderId="10" xfId="4" applyNumberFormat="1" applyFont="1" applyFill="1" applyBorder="1" applyAlignment="1">
      <alignment horizontal="center" vertical="center"/>
    </xf>
    <xf numFmtId="3" fontId="11" fillId="0" borderId="10" xfId="4" applyNumberFormat="1" applyFont="1" applyFill="1" applyBorder="1" applyAlignment="1">
      <alignment horizontal="right" vertical="center"/>
    </xf>
    <xf numFmtId="10" fontId="11" fillId="0" borderId="11" xfId="4" applyNumberFormat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41" fontId="12" fillId="3" borderId="13" xfId="2" applyFont="1" applyFill="1" applyBorder="1" applyAlignment="1">
      <alignment horizontal="center" vertical="center" wrapText="1"/>
    </xf>
    <xf numFmtId="10" fontId="10" fillId="3" borderId="13" xfId="4" applyNumberFormat="1" applyFont="1" applyFill="1" applyBorder="1" applyAlignment="1">
      <alignment horizontal="center" vertical="center"/>
    </xf>
    <xf numFmtId="10" fontId="10" fillId="3" borderId="14" xfId="4" applyNumberFormat="1" applyFont="1" applyFill="1" applyBorder="1" applyAlignment="1">
      <alignment horizontal="center" vertical="center"/>
    </xf>
    <xf numFmtId="0" fontId="11" fillId="0" borderId="0" xfId="1" applyFont="1"/>
    <xf numFmtId="9" fontId="11" fillId="0" borderId="0" xfId="1" applyNumberFormat="1" applyFont="1"/>
    <xf numFmtId="10" fontId="9" fillId="0" borderId="0" xfId="1" applyNumberFormat="1" applyFont="1"/>
    <xf numFmtId="0" fontId="14" fillId="0" borderId="10" xfId="1" applyFont="1" applyBorder="1" applyAlignment="1">
      <alignment vertical="center" wrapText="1" readingOrder="1"/>
    </xf>
    <xf numFmtId="0" fontId="14" fillId="0" borderId="10" xfId="1" applyFont="1" applyBorder="1" applyAlignment="1">
      <alignment horizontal="left" vertical="center" wrapText="1" readingOrder="1"/>
    </xf>
    <xf numFmtId="41" fontId="11" fillId="5" borderId="10" xfId="2" applyFont="1" applyFill="1" applyBorder="1" applyAlignment="1">
      <alignment horizontal="center" vertical="center" wrapText="1"/>
    </xf>
    <xf numFmtId="41" fontId="11" fillId="5" borderId="10" xfId="2" applyFont="1" applyFill="1" applyBorder="1" applyAlignment="1">
      <alignment vertical="center"/>
    </xf>
    <xf numFmtId="10" fontId="11" fillId="5" borderId="10" xfId="4" applyNumberFormat="1" applyFont="1" applyFill="1" applyBorder="1" applyAlignment="1">
      <alignment horizontal="center" vertical="center"/>
    </xf>
    <xf numFmtId="167" fontId="2" fillId="0" borderId="0" xfId="1" applyNumberFormat="1"/>
    <xf numFmtId="0" fontId="11" fillId="5" borderId="0" xfId="1" applyFont="1" applyFill="1"/>
    <xf numFmtId="164" fontId="5" fillId="0" borderId="0" xfId="0" applyNumberFormat="1" applyFont="1" applyBorder="1" applyAlignment="1">
      <alignment horizontal="right" vertical="center" wrapText="1" readingOrder="1"/>
    </xf>
    <xf numFmtId="7" fontId="11" fillId="5" borderId="0" xfId="1" applyNumberFormat="1" applyFont="1" applyFill="1" applyBorder="1"/>
    <xf numFmtId="41" fontId="11" fillId="0" borderId="0" xfId="2" applyFont="1" applyFill="1"/>
    <xf numFmtId="41" fontId="10" fillId="3" borderId="13" xfId="2" applyFont="1" applyFill="1" applyBorder="1" applyAlignment="1">
      <alignment horizontal="center" vertical="center"/>
    </xf>
    <xf numFmtId="0" fontId="10" fillId="0" borderId="0" xfId="1" applyFont="1"/>
    <xf numFmtId="43" fontId="11" fillId="0" borderId="0" xfId="3" applyFont="1" applyFill="1"/>
    <xf numFmtId="43" fontId="11" fillId="0" borderId="0" xfId="1" applyNumberFormat="1" applyFont="1"/>
    <xf numFmtId="41" fontId="11" fillId="0" borderId="0" xfId="1" applyNumberFormat="1" applyFont="1"/>
    <xf numFmtId="41" fontId="10" fillId="3" borderId="9" xfId="2" applyFont="1" applyFill="1" applyBorder="1" applyAlignment="1">
      <alignment horizontal="center" vertical="center" wrapText="1"/>
    </xf>
    <xf numFmtId="41" fontId="10" fillId="3" borderId="10" xfId="2" applyFont="1" applyFill="1" applyBorder="1" applyAlignment="1">
      <alignment horizontal="center" vertical="center" wrapText="1"/>
    </xf>
    <xf numFmtId="41" fontId="10" fillId="2" borderId="10" xfId="2" applyFont="1" applyFill="1" applyBorder="1" applyAlignment="1">
      <alignment horizontal="center" vertical="center" wrapText="1"/>
    </xf>
    <xf numFmtId="41" fontId="10" fillId="3" borderId="11" xfId="2" applyFont="1" applyFill="1" applyBorder="1" applyAlignment="1">
      <alignment horizontal="center" vertical="center" wrapText="1"/>
    </xf>
    <xf numFmtId="0" fontId="14" fillId="5" borderId="9" xfId="1" applyFont="1" applyFill="1" applyBorder="1" applyAlignment="1">
      <alignment vertical="center"/>
    </xf>
    <xf numFmtId="41" fontId="7" fillId="5" borderId="10" xfId="2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41" fontId="11" fillId="5" borderId="10" xfId="2" applyFont="1" applyFill="1" applyBorder="1" applyAlignment="1">
      <alignment horizontal="center" vertical="center"/>
    </xf>
    <xf numFmtId="0" fontId="16" fillId="5" borderId="12" xfId="1" applyFont="1" applyFill="1" applyBorder="1" applyAlignment="1">
      <alignment vertical="center"/>
    </xf>
    <xf numFmtId="41" fontId="12" fillId="5" borderId="13" xfId="2" applyFont="1" applyFill="1" applyBorder="1" applyAlignment="1">
      <alignment horizontal="center" vertical="center" wrapText="1"/>
    </xf>
    <xf numFmtId="41" fontId="16" fillId="5" borderId="13" xfId="1" applyNumberFormat="1" applyFont="1" applyFill="1" applyBorder="1" applyAlignment="1">
      <alignment vertical="center"/>
    </xf>
    <xf numFmtId="10" fontId="10" fillId="6" borderId="13" xfId="4" applyNumberFormat="1" applyFont="1" applyFill="1" applyBorder="1" applyAlignment="1">
      <alignment horizontal="center" vertical="center"/>
    </xf>
    <xf numFmtId="41" fontId="10" fillId="2" borderId="13" xfId="4" applyNumberFormat="1" applyFont="1" applyFill="1" applyBorder="1" applyAlignment="1">
      <alignment horizontal="center" vertical="center"/>
    </xf>
    <xf numFmtId="10" fontId="10" fillId="6" borderId="14" xfId="4" applyNumberFormat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43" fontId="11" fillId="0" borderId="0" xfId="3" applyFont="1" applyFill="1" applyBorder="1"/>
    <xf numFmtId="41" fontId="14" fillId="5" borderId="0" xfId="1" applyNumberFormat="1" applyFont="1" applyFill="1" applyAlignment="1">
      <alignment vertical="center"/>
    </xf>
    <xf numFmtId="41" fontId="7" fillId="5" borderId="0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4" fillId="2" borderId="1" xfId="0" applyFont="1" applyFill="1" applyBorder="1" applyAlignment="1">
      <alignment horizontal="left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0" fontId="4" fillId="3" borderId="1" xfId="0" applyFont="1" applyFill="1" applyBorder="1" applyAlignment="1">
      <alignment horizontal="left" vertical="center" wrapText="1" readingOrder="1"/>
    </xf>
    <xf numFmtId="164" fontId="4" fillId="3" borderId="1" xfId="0" applyNumberFormat="1" applyFont="1" applyFill="1" applyBorder="1" applyAlignment="1">
      <alignment horizontal="righ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164" fontId="3" fillId="3" borderId="1" xfId="0" applyNumberFormat="1" applyFont="1" applyFill="1" applyBorder="1" applyAlignment="1">
      <alignment horizontal="right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164" fontId="3" fillId="4" borderId="2" xfId="0" applyNumberFormat="1" applyFont="1" applyFill="1" applyBorder="1" applyAlignment="1">
      <alignment horizontal="right" vertical="center" wrapText="1" readingOrder="1"/>
    </xf>
    <xf numFmtId="0" fontId="17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8" fontId="10" fillId="0" borderId="0" xfId="1" applyNumberFormat="1" applyFont="1" applyAlignment="1">
      <alignment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0" xfId="0" applyFont="1" applyFill="1" applyBorder="1"/>
    <xf numFmtId="0" fontId="20" fillId="0" borderId="1" xfId="0" applyNumberFormat="1" applyFont="1" applyFill="1" applyBorder="1" applyAlignment="1">
      <alignment horizontal="center" vertical="center" wrapText="1" readingOrder="1"/>
    </xf>
    <xf numFmtId="0" fontId="20" fillId="0" borderId="1" xfId="0" applyNumberFormat="1" applyFont="1" applyFill="1" applyBorder="1" applyAlignment="1">
      <alignment horizontal="left" vertical="center" wrapText="1" readingOrder="1"/>
    </xf>
    <xf numFmtId="0" fontId="20" fillId="0" borderId="1" xfId="0" applyNumberFormat="1" applyFont="1" applyFill="1" applyBorder="1" applyAlignment="1">
      <alignment vertical="center" wrapText="1" readingOrder="1"/>
    </xf>
    <xf numFmtId="164" fontId="20" fillId="0" borderId="1" xfId="0" applyNumberFormat="1" applyFont="1" applyFill="1" applyBorder="1" applyAlignment="1">
      <alignment horizontal="right" vertical="center" wrapText="1" readingOrder="1"/>
    </xf>
    <xf numFmtId="0" fontId="8" fillId="5" borderId="3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5" xfId="1" applyFont="1" applyFill="1" applyBorder="1" applyAlignment="1">
      <alignment horizontal="center" vertical="top" wrapText="1"/>
    </xf>
    <xf numFmtId="0" fontId="13" fillId="0" borderId="15" xfId="1" applyFont="1" applyBorder="1" applyAlignment="1">
      <alignment horizontal="center" wrapText="1"/>
    </xf>
    <xf numFmtId="0" fontId="13" fillId="0" borderId="16" xfId="1" applyFont="1" applyBorder="1" applyAlignment="1">
      <alignment horizontal="center" wrapText="1"/>
    </xf>
    <xf numFmtId="0" fontId="13" fillId="0" borderId="17" xfId="1" applyFont="1" applyBorder="1" applyAlignment="1">
      <alignment horizont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41" fontId="15" fillId="3" borderId="18" xfId="2" applyFont="1" applyFill="1" applyBorder="1" applyAlignment="1">
      <alignment horizontal="center" vertical="center" wrapText="1"/>
    </xf>
    <xf numFmtId="41" fontId="15" fillId="3" borderId="19" xfId="2" applyFont="1" applyFill="1" applyBorder="1" applyAlignment="1">
      <alignment horizontal="center" vertical="center" wrapText="1"/>
    </xf>
    <xf numFmtId="41" fontId="15" fillId="3" borderId="20" xfId="2" applyFont="1" applyFill="1" applyBorder="1" applyAlignment="1">
      <alignment horizontal="center" vertical="center" wrapText="1"/>
    </xf>
  </cellXfs>
  <cellStyles count="9">
    <cellStyle name="Millares [0] 2" xfId="2"/>
    <cellStyle name="Millares [0] 3" xfId="6"/>
    <cellStyle name="Millares 2" xfId="3"/>
    <cellStyle name="Millares 3" xfId="7"/>
    <cellStyle name="Normal" xfId="0" builtinId="0"/>
    <cellStyle name="Normal 2" xfId="1"/>
    <cellStyle name="Normal 3" xfId="5"/>
    <cellStyle name="Porcentaje 2" xfId="4"/>
    <cellStyle name="Porcentaje 3" xfId="8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8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2" sqref="E12"/>
    </sheetView>
  </sheetViews>
  <sheetFormatPr baseColWidth="10" defaultColWidth="11.42578125" defaultRowHeight="12"/>
  <cols>
    <col min="1" max="1" width="31.28515625" style="2" customWidth="1"/>
    <col min="2" max="2" width="16.28515625" style="2" customWidth="1"/>
    <col min="3" max="3" width="15.5703125" style="2" customWidth="1"/>
    <col min="4" max="4" width="11.140625" style="2" customWidth="1"/>
    <col min="5" max="5" width="14" style="2" customWidth="1"/>
    <col min="6" max="6" width="18.7109375" style="2" customWidth="1"/>
    <col min="7" max="7" width="10.28515625" style="2" customWidth="1"/>
    <col min="8" max="8" width="16" style="2" customWidth="1"/>
    <col min="9" max="9" width="10.7109375" style="2" customWidth="1"/>
    <col min="10" max="10" width="15.85546875" style="2" customWidth="1"/>
    <col min="11" max="11" width="10" style="2" customWidth="1"/>
    <col min="12" max="12" width="3" style="2" customWidth="1"/>
    <col min="13" max="16384" width="11.42578125" style="2"/>
  </cols>
  <sheetData>
    <row r="1" spans="1:14" ht="12.75" thickBot="1"/>
    <row r="2" spans="1:14" ht="39.75" customHeight="1" thickBot="1">
      <c r="A2" s="81" t="s">
        <v>115</v>
      </c>
      <c r="B2" s="82"/>
      <c r="C2" s="82"/>
      <c r="D2" s="82"/>
      <c r="E2" s="82"/>
      <c r="F2" s="82"/>
      <c r="G2" s="82"/>
      <c r="H2" s="82"/>
      <c r="I2" s="82"/>
      <c r="J2" s="82"/>
      <c r="K2" s="83"/>
      <c r="M2" s="3"/>
      <c r="N2" s="4"/>
    </row>
    <row r="3" spans="1:14" ht="32.25" customHeight="1">
      <c r="A3" s="5" t="s">
        <v>7</v>
      </c>
      <c r="B3" s="6" t="s">
        <v>85</v>
      </c>
      <c r="C3" s="6" t="s">
        <v>86</v>
      </c>
      <c r="D3" s="7" t="s">
        <v>87</v>
      </c>
      <c r="E3" s="8" t="s">
        <v>88</v>
      </c>
      <c r="F3" s="6" t="s">
        <v>89</v>
      </c>
      <c r="G3" s="9" t="s">
        <v>90</v>
      </c>
      <c r="H3" s="9" t="s">
        <v>91</v>
      </c>
      <c r="I3" s="9" t="s">
        <v>92</v>
      </c>
      <c r="J3" s="6" t="s">
        <v>93</v>
      </c>
      <c r="K3" s="10" t="s">
        <v>94</v>
      </c>
      <c r="N3" s="11"/>
    </row>
    <row r="4" spans="1:14" ht="36.75" customHeight="1">
      <c r="A4" s="12" t="s">
        <v>95</v>
      </c>
      <c r="B4" s="13">
        <f>+'3.EJECUCION RUBROS'!T12</f>
        <v>18133000000</v>
      </c>
      <c r="C4" s="13">
        <f>+'3.EJECUCION RUBROS'!V12</f>
        <v>17569000000</v>
      </c>
      <c r="D4" s="14">
        <f>+C4/B4</f>
        <v>0.96889648706777698</v>
      </c>
      <c r="E4" s="15">
        <f>+B4-C4</f>
        <v>564000000</v>
      </c>
      <c r="F4" s="13">
        <f>+'3.EJECUCION RUBROS'!X12</f>
        <v>14307651853</v>
      </c>
      <c r="G4" s="14">
        <f>+F4/B4</f>
        <v>0.7890394227651244</v>
      </c>
      <c r="H4" s="16">
        <f>+'3.EJECUCION RUBROS'!Y12</f>
        <v>14307651853</v>
      </c>
      <c r="I4" s="14">
        <f>H4/B4</f>
        <v>0.7890394227651244</v>
      </c>
      <c r="J4" s="13">
        <f>+'3.EJECUCION RUBROS'!AA12</f>
        <v>14255221222</v>
      </c>
      <c r="K4" s="17">
        <f>+J4/B4</f>
        <v>0.78614797452159046</v>
      </c>
    </row>
    <row r="5" spans="1:14" ht="33" customHeight="1">
      <c r="A5" s="12" t="s">
        <v>96</v>
      </c>
      <c r="B5" s="13">
        <f>+'3.EJECUCION RUBROS'!T15</f>
        <v>4098000000</v>
      </c>
      <c r="C5" s="13">
        <f>+'3.EJECUCION RUBROS'!V15</f>
        <v>3365441723.2399998</v>
      </c>
      <c r="D5" s="14">
        <f>+C5/B5</f>
        <v>0.82124004959492425</v>
      </c>
      <c r="E5" s="15">
        <f>+B5-C5</f>
        <v>732558276.76000023</v>
      </c>
      <c r="F5" s="13">
        <f>+'3.EJECUCION RUBROS'!X15</f>
        <v>3067596166.8500004</v>
      </c>
      <c r="G5" s="14">
        <f>+F5/B5</f>
        <v>0.74855933793313822</v>
      </c>
      <c r="H5" s="16">
        <f>+'3.EJECUCION RUBROS'!Y15</f>
        <v>2301517816.9899998</v>
      </c>
      <c r="I5" s="14">
        <f>H5/B5</f>
        <v>0.56161976988530982</v>
      </c>
      <c r="J5" s="13">
        <f>+'3.EJECUCION RUBROS'!AA15</f>
        <v>2301517816.9899998</v>
      </c>
      <c r="K5" s="17">
        <f>+J5/B5</f>
        <v>0.56161976988530982</v>
      </c>
    </row>
    <row r="6" spans="1:14" ht="30.75" customHeight="1">
      <c r="A6" s="12" t="s">
        <v>97</v>
      </c>
      <c r="B6" s="13">
        <f>+'3.EJECUCION RUBROS'!T19</f>
        <v>1291000000</v>
      </c>
      <c r="C6" s="13">
        <f>+'3.EJECUCION RUBROS'!V19</f>
        <v>58029000</v>
      </c>
      <c r="D6" s="14">
        <f>+C6/B6</f>
        <v>4.4948876839659181E-2</v>
      </c>
      <c r="E6" s="15">
        <f>+B6-C6</f>
        <v>1232971000</v>
      </c>
      <c r="F6" s="13">
        <f>+'3.EJECUCION RUBROS'!X19</f>
        <v>38769584</v>
      </c>
      <c r="G6" s="14">
        <f>+F6/B6</f>
        <v>3.0030661502711078E-2</v>
      </c>
      <c r="H6" s="16">
        <f>+'3.EJECUCION RUBROS'!Y19</f>
        <v>38769584</v>
      </c>
      <c r="I6" s="14">
        <f>H6/B6</f>
        <v>3.0030661502711078E-2</v>
      </c>
      <c r="J6" s="13">
        <f>+'3.EJECUCION RUBROS'!AA19</f>
        <v>38769584</v>
      </c>
      <c r="K6" s="17">
        <f>+J6/B6</f>
        <v>3.0030661502711078E-2</v>
      </c>
      <c r="L6" s="11"/>
    </row>
    <row r="7" spans="1:14" ht="30.75" customHeight="1">
      <c r="A7" s="12" t="s">
        <v>98</v>
      </c>
      <c r="B7" s="13">
        <f>+'3.EJECUCION RUBROS'!T22</f>
        <v>485000000</v>
      </c>
      <c r="C7" s="13">
        <f>+'3.EJECUCION RUBROS'!V22</f>
        <v>340719748</v>
      </c>
      <c r="D7" s="14">
        <f>+C7/B7</f>
        <v>0.70251494432989692</v>
      </c>
      <c r="E7" s="15">
        <f>+B7-C7</f>
        <v>144280252</v>
      </c>
      <c r="F7" s="13">
        <f>+'3.EJECUCION RUBROS'!X22</f>
        <v>340719748</v>
      </c>
      <c r="G7" s="14">
        <f>+F7/B7</f>
        <v>0.70251494432989692</v>
      </c>
      <c r="H7" s="16">
        <f>+'3.EJECUCION RUBROS'!Y22</f>
        <v>340719748</v>
      </c>
      <c r="I7" s="14">
        <f>H7/B7</f>
        <v>0.70251494432989692</v>
      </c>
      <c r="J7" s="13">
        <f>+'3.EJECUCION RUBROS'!AA22</f>
        <v>340719748</v>
      </c>
      <c r="K7" s="17">
        <f>+J7/B7</f>
        <v>0.70251494432989692</v>
      </c>
    </row>
    <row r="8" spans="1:14" ht="26.25" customHeight="1" thickBot="1">
      <c r="A8" s="18" t="s">
        <v>99</v>
      </c>
      <c r="B8" s="19">
        <f>SUM(B4:B7)</f>
        <v>24007000000</v>
      </c>
      <c r="C8" s="19">
        <f>SUM(C4:C7)</f>
        <v>21333190471.239998</v>
      </c>
      <c r="D8" s="20">
        <f>+C8/B8</f>
        <v>0.88862375437330765</v>
      </c>
      <c r="E8" s="19">
        <f>SUM(E4:E7)</f>
        <v>2673809528.7600002</v>
      </c>
      <c r="F8" s="19">
        <f>SUM(F4:F7)</f>
        <v>17754737351.849998</v>
      </c>
      <c r="G8" s="20">
        <f>+F8/B8</f>
        <v>0.73956501653059514</v>
      </c>
      <c r="H8" s="19">
        <f>SUM(H4:H7)</f>
        <v>16988659001.99</v>
      </c>
      <c r="I8" s="20">
        <f>H8/B8</f>
        <v>0.70765439255175577</v>
      </c>
      <c r="J8" s="19">
        <f>SUM(J4:J7)</f>
        <v>16936228370.99</v>
      </c>
      <c r="K8" s="21">
        <f>+J8/B8</f>
        <v>0.70547041991877368</v>
      </c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showGridLines="0" zoomScale="90" zoomScaleNormal="90" workbookViewId="0">
      <selection activeCell="C8" sqref="C8"/>
    </sheetView>
  </sheetViews>
  <sheetFormatPr baseColWidth="10" defaultColWidth="11.42578125" defaultRowHeight="12"/>
  <cols>
    <col min="1" max="1" width="13.5703125" style="22" customWidth="1"/>
    <col min="2" max="2" width="54" style="22" customWidth="1"/>
    <col min="3" max="3" width="17.85546875" style="22" customWidth="1"/>
    <col min="4" max="4" width="16.42578125" style="22" customWidth="1"/>
    <col min="5" max="5" width="12.28515625" style="22" customWidth="1"/>
    <col min="6" max="6" width="17.140625" style="22" customWidth="1"/>
    <col min="7" max="7" width="18.42578125" style="22" customWidth="1"/>
    <col min="8" max="8" width="12" style="22" customWidth="1"/>
    <col min="9" max="9" width="16" style="22" customWidth="1"/>
    <col min="10" max="10" width="12" style="22" customWidth="1"/>
    <col min="11" max="11" width="16.140625" style="22" customWidth="1"/>
    <col min="12" max="12" width="11.5703125" style="22" customWidth="1"/>
    <col min="13" max="13" width="5.7109375" style="22" customWidth="1"/>
    <col min="14" max="14" width="11.42578125" style="22"/>
    <col min="15" max="15" width="18.5703125" style="22" customWidth="1"/>
    <col min="16" max="16" width="15.28515625" style="22" bestFit="1" customWidth="1"/>
    <col min="17" max="16384" width="11.42578125" style="22"/>
  </cols>
  <sheetData>
    <row r="1" spans="1:16" ht="12.75" thickBot="1"/>
    <row r="2" spans="1:16" ht="54" customHeight="1" thickBot="1">
      <c r="A2" s="84" t="s">
        <v>114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  <c r="O2" s="23"/>
    </row>
    <row r="3" spans="1:16" ht="24">
      <c r="A3" s="87" t="s">
        <v>100</v>
      </c>
      <c r="B3" s="88"/>
      <c r="C3" s="6" t="s">
        <v>85</v>
      </c>
      <c r="D3" s="6" t="s">
        <v>86</v>
      </c>
      <c r="E3" s="7" t="s">
        <v>87</v>
      </c>
      <c r="F3" s="7" t="s">
        <v>88</v>
      </c>
      <c r="G3" s="6" t="s">
        <v>89</v>
      </c>
      <c r="H3" s="7" t="s">
        <v>90</v>
      </c>
      <c r="I3" s="6" t="s">
        <v>91</v>
      </c>
      <c r="J3" s="7" t="s">
        <v>92</v>
      </c>
      <c r="K3" s="6" t="s">
        <v>93</v>
      </c>
      <c r="L3" s="10" t="s">
        <v>94</v>
      </c>
      <c r="O3" s="24"/>
    </row>
    <row r="4" spans="1:16" s="31" customFormat="1" ht="64.5" customHeight="1">
      <c r="A4" s="25" t="s">
        <v>101</v>
      </c>
      <c r="B4" s="26" t="s">
        <v>102</v>
      </c>
      <c r="C4" s="27">
        <f>+'3.EJECUCION RUBROS'!T24</f>
        <v>11009975000</v>
      </c>
      <c r="D4" s="28">
        <f>+'3.EJECUCION RUBROS'!V24</f>
        <v>10865760117</v>
      </c>
      <c r="E4" s="29">
        <f>+D4/C4</f>
        <v>0.98690143410861519</v>
      </c>
      <c r="F4" s="15">
        <f>+C4-D4</f>
        <v>144214883</v>
      </c>
      <c r="G4" s="28">
        <f>+'3.EJECUCION RUBROS'!X24</f>
        <v>10213014203</v>
      </c>
      <c r="H4" s="29">
        <f>+G4/C4</f>
        <v>0.9276146587980445</v>
      </c>
      <c r="I4" s="28">
        <f>+'3.EJECUCION RUBROS'!Y24</f>
        <v>7949580074.0699997</v>
      </c>
      <c r="J4" s="29">
        <f>I4/C4</f>
        <v>0.72203434377189768</v>
      </c>
      <c r="K4" s="28">
        <f>+'3.EJECUCION RUBROS'!AA24</f>
        <v>7933315740.0699997</v>
      </c>
      <c r="L4" s="29">
        <f>+K4/C4</f>
        <v>0.72055710753839131</v>
      </c>
      <c r="M4" s="30"/>
      <c r="O4" s="32"/>
      <c r="P4" s="33"/>
    </row>
    <row r="5" spans="1:16" s="31" customFormat="1" ht="48">
      <c r="A5" s="25" t="s">
        <v>103</v>
      </c>
      <c r="B5" s="26" t="s">
        <v>104</v>
      </c>
      <c r="C5" s="27">
        <f>+'3.EJECUCION RUBROS'!T25</f>
        <v>1271127010</v>
      </c>
      <c r="D5" s="28">
        <f>+'3.EJECUCION RUBROS'!V25</f>
        <v>1155753227</v>
      </c>
      <c r="E5" s="29">
        <f>+D5/C5</f>
        <v>0.90923504725149373</v>
      </c>
      <c r="F5" s="15">
        <f>+C5-D5</f>
        <v>115373783</v>
      </c>
      <c r="G5" s="28">
        <f>+'3.EJECUCION RUBROS'!X25</f>
        <v>1143539840</v>
      </c>
      <c r="H5" s="29">
        <f>+G5/C5</f>
        <v>0.89962673360233292</v>
      </c>
      <c r="I5" s="28">
        <f>+'3.EJECUCION RUBROS'!Y25</f>
        <v>871812472</v>
      </c>
      <c r="J5" s="29">
        <f>I5/C5</f>
        <v>0.68585787662556241</v>
      </c>
      <c r="K5" s="28">
        <f>+'3.EJECUCION RUBROS'!AA25</f>
        <v>871812472</v>
      </c>
      <c r="L5" s="29">
        <f>+K5/C5</f>
        <v>0.68585787662556241</v>
      </c>
      <c r="M5" s="34"/>
      <c r="O5" s="32"/>
      <c r="P5" s="33"/>
    </row>
    <row r="6" spans="1:16" s="31" customFormat="1" ht="48">
      <c r="A6" s="25" t="s">
        <v>103</v>
      </c>
      <c r="B6" s="26" t="s">
        <v>105</v>
      </c>
      <c r="C6" s="27">
        <f>+'3.EJECUCION RUBROS'!T26</f>
        <v>4818705038</v>
      </c>
      <c r="D6" s="28">
        <f>+'3.EJECUCION RUBROS'!V26</f>
        <v>4341883128</v>
      </c>
      <c r="E6" s="29">
        <f>+D6/C6</f>
        <v>0.9010477075812251</v>
      </c>
      <c r="F6" s="15">
        <f>+C6-D6</f>
        <v>476821910</v>
      </c>
      <c r="G6" s="28">
        <f>+'3.EJECUCION RUBROS'!X26</f>
        <v>4276150460</v>
      </c>
      <c r="H6" s="29">
        <f>+G6/C6</f>
        <v>0.88740655970401816</v>
      </c>
      <c r="I6" s="28">
        <f>+'3.EJECUCION RUBROS'!Y26</f>
        <v>3054603199.9299998</v>
      </c>
      <c r="J6" s="29">
        <f>I6/C6</f>
        <v>0.63390541148329149</v>
      </c>
      <c r="K6" s="28">
        <f>+'3.EJECUCION RUBROS'!AA26</f>
        <v>3054603199.9299998</v>
      </c>
      <c r="L6" s="29">
        <f>+K6/C6</f>
        <v>0.63390541148329149</v>
      </c>
      <c r="M6" s="34"/>
      <c r="O6" s="32"/>
      <c r="P6" s="33"/>
    </row>
    <row r="7" spans="1:16" s="31" customFormat="1" ht="56.25" customHeight="1">
      <c r="A7" s="25" t="s">
        <v>106</v>
      </c>
      <c r="B7" s="26" t="s">
        <v>107</v>
      </c>
      <c r="C7" s="27">
        <f>+'3.EJECUCION RUBROS'!T27</f>
        <v>7820646847</v>
      </c>
      <c r="D7" s="28">
        <f>+'3.EJECUCION RUBROS'!V27</f>
        <v>6579137373.4200001</v>
      </c>
      <c r="E7" s="29">
        <f>+D7/C7</f>
        <v>0.84125232888424784</v>
      </c>
      <c r="F7" s="15">
        <f>+C7-D7</f>
        <v>1241509473.5799999</v>
      </c>
      <c r="G7" s="28">
        <f>+'3.EJECUCION RUBROS'!X27</f>
        <v>4956336538.4200001</v>
      </c>
      <c r="H7" s="29">
        <f>+G7/C7</f>
        <v>0.63375020447589325</v>
      </c>
      <c r="I7" s="28">
        <f>+'3.EJECUCION RUBROS'!Y27</f>
        <v>2733890263</v>
      </c>
      <c r="J7" s="29">
        <f>I7/C7</f>
        <v>0.34957341975475087</v>
      </c>
      <c r="K7" s="28">
        <f>+'3.EJECUCION RUBROS'!AA27</f>
        <v>2730690353</v>
      </c>
      <c r="L7" s="29">
        <f>+K7/C7</f>
        <v>0.34916425794721734</v>
      </c>
      <c r="M7" s="34"/>
      <c r="O7" s="32"/>
      <c r="P7" s="33"/>
    </row>
    <row r="8" spans="1:16" s="36" customFormat="1" ht="39" customHeight="1" thickBot="1">
      <c r="A8" s="89" t="s">
        <v>99</v>
      </c>
      <c r="B8" s="90"/>
      <c r="C8" s="35">
        <f>SUM(C4:C7)</f>
        <v>24920453895</v>
      </c>
      <c r="D8" s="35">
        <f>SUM(D4:D7)</f>
        <v>22942533845.419998</v>
      </c>
      <c r="E8" s="20">
        <f>+D8/C8</f>
        <v>0.92063065713354253</v>
      </c>
      <c r="F8" s="35">
        <f>SUM(F4:F7)</f>
        <v>1977920049.5799999</v>
      </c>
      <c r="G8" s="35">
        <f>SUM(G4:G7)</f>
        <v>20589041041.419998</v>
      </c>
      <c r="H8" s="20">
        <f>+G8/C8</f>
        <v>0.82619045095125454</v>
      </c>
      <c r="I8" s="35">
        <f>SUM(I4:I7)</f>
        <v>14609886009</v>
      </c>
      <c r="J8" s="20">
        <f>I8/C8</f>
        <v>0.58626083098475601</v>
      </c>
      <c r="K8" s="35">
        <f>SUM(K4:K7)</f>
        <v>14590421765</v>
      </c>
      <c r="L8" s="20">
        <f>+K8/C8</f>
        <v>0.58547977602957701</v>
      </c>
    </row>
    <row r="9" spans="1:16">
      <c r="C9" s="37"/>
      <c r="D9" s="37"/>
      <c r="E9" s="37"/>
      <c r="F9" s="37"/>
      <c r="G9" s="37"/>
      <c r="H9" s="37"/>
    </row>
    <row r="10" spans="1:16">
      <c r="C10" s="37"/>
      <c r="D10" s="37"/>
      <c r="E10" s="37"/>
      <c r="F10" s="37"/>
      <c r="G10" s="37"/>
      <c r="H10" s="37"/>
    </row>
    <row r="11" spans="1:16">
      <c r="G11" s="37"/>
      <c r="H11" s="37"/>
      <c r="I11" s="37"/>
      <c r="J11" s="37"/>
      <c r="K11" s="37"/>
      <c r="L11" s="37"/>
    </row>
    <row r="12" spans="1:16"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6">
      <c r="L13" s="37"/>
      <c r="M13" s="37"/>
      <c r="N13" s="37"/>
      <c r="O13" s="37"/>
    </row>
    <row r="14" spans="1:16">
      <c r="C14" s="38"/>
      <c r="D14" s="38"/>
      <c r="G14" s="38"/>
      <c r="I14" s="38"/>
      <c r="K14" s="38"/>
    </row>
    <row r="15" spans="1:16">
      <c r="C15" s="39"/>
      <c r="D15" s="39"/>
      <c r="E15" s="39"/>
      <c r="F15" s="39"/>
      <c r="G15" s="39"/>
      <c r="H15" s="39"/>
      <c r="I15" s="39"/>
      <c r="J15" s="39"/>
      <c r="K15" s="39"/>
      <c r="L15" s="39"/>
    </row>
  </sheetData>
  <mergeCells count="3">
    <mergeCell ref="A2:L2"/>
    <mergeCell ref="A3:B3"/>
    <mergeCell ref="A8:B8"/>
  </mergeCells>
  <conditionalFormatting sqref="E3:F3 H3">
    <cfRule type="cellIs" dxfId="8" priority="7" operator="between">
      <formula>0.971</formula>
      <formula>1</formula>
    </cfRule>
    <cfRule type="cellIs" dxfId="7" priority="8" operator="between">
      <formula>0.951</formula>
      <formula>0.97</formula>
    </cfRule>
    <cfRule type="cellIs" dxfId="6" priority="9" operator="between">
      <formula>0.01</formula>
      <formula>0.95</formula>
    </cfRule>
  </conditionalFormatting>
  <conditionalFormatting sqref="L3">
    <cfRule type="cellIs" dxfId="5" priority="4" operator="between">
      <formula>0.971</formula>
      <formula>1</formula>
    </cfRule>
    <cfRule type="cellIs" dxfId="4" priority="5" operator="between">
      <formula>0.951</formula>
      <formula>0.97</formula>
    </cfRule>
    <cfRule type="cellIs" dxfId="3" priority="6" operator="between">
      <formula>0.01</formula>
      <formula>0.95</formula>
    </cfRule>
  </conditionalFormatting>
  <conditionalFormatting sqref="J3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showGridLines="0" tabSelected="1" workbookViewId="0">
      <pane xSplit="2" ySplit="4" topLeftCell="N5" activePane="bottomRight" state="frozen"/>
      <selection pane="topRight" activeCell="C1" sqref="C1"/>
      <selection pane="bottomLeft" activeCell="A5" sqref="A5"/>
      <selection pane="bottomRight" activeCell="Q30" sqref="Q30"/>
    </sheetView>
  </sheetViews>
  <sheetFormatPr baseColWidth="10" defaultRowHeight="15"/>
  <cols>
    <col min="1" max="1" width="13.42578125" style="76" customWidth="1"/>
    <col min="2" max="2" width="27" style="76" customWidth="1"/>
    <col min="3" max="3" width="21.5703125" style="76" customWidth="1"/>
    <col min="4" max="11" width="5.42578125" style="76" customWidth="1"/>
    <col min="12" max="12" width="7" style="76" customWidth="1"/>
    <col min="13" max="13" width="9.5703125" style="76" customWidth="1"/>
    <col min="14" max="14" width="8" style="76" customWidth="1"/>
    <col min="15" max="15" width="9.5703125" style="76" customWidth="1"/>
    <col min="16" max="16" width="27.5703125" style="76" customWidth="1"/>
    <col min="17" max="27" width="18.85546875" style="76" customWidth="1"/>
    <col min="28" max="28" width="0" style="76" hidden="1" customWidth="1"/>
    <col min="29" max="29" width="6.42578125" style="76" customWidth="1"/>
    <col min="30" max="16384" width="11.42578125" style="76"/>
  </cols>
  <sheetData>
    <row r="1" spans="1:27">
      <c r="A1" s="74" t="s">
        <v>0</v>
      </c>
      <c r="B1" s="74">
        <v>2024</v>
      </c>
      <c r="C1" s="75" t="s">
        <v>1</v>
      </c>
      <c r="D1" s="75" t="s">
        <v>1</v>
      </c>
      <c r="E1" s="75" t="s">
        <v>1</v>
      </c>
      <c r="F1" s="75" t="s">
        <v>1</v>
      </c>
      <c r="G1" s="75" t="s">
        <v>1</v>
      </c>
      <c r="H1" s="75" t="s">
        <v>1</v>
      </c>
      <c r="I1" s="75" t="s">
        <v>1</v>
      </c>
      <c r="J1" s="75" t="s">
        <v>1</v>
      </c>
      <c r="K1" s="75" t="s">
        <v>1</v>
      </c>
      <c r="L1" s="75" t="s">
        <v>1</v>
      </c>
      <c r="M1" s="75" t="s">
        <v>1</v>
      </c>
      <c r="N1" s="75" t="s">
        <v>1</v>
      </c>
      <c r="O1" s="75" t="s">
        <v>1</v>
      </c>
      <c r="P1" s="75" t="s">
        <v>1</v>
      </c>
      <c r="Q1" s="75" t="s">
        <v>1</v>
      </c>
      <c r="R1" s="75" t="s">
        <v>1</v>
      </c>
      <c r="S1" s="75" t="s">
        <v>1</v>
      </c>
      <c r="T1" s="75" t="s">
        <v>1</v>
      </c>
      <c r="U1" s="75" t="s">
        <v>1</v>
      </c>
      <c r="V1" s="75" t="s">
        <v>1</v>
      </c>
      <c r="W1" s="75" t="s">
        <v>1</v>
      </c>
      <c r="X1" s="75" t="s">
        <v>1</v>
      </c>
      <c r="Y1" s="75" t="s">
        <v>1</v>
      </c>
      <c r="Z1" s="75" t="s">
        <v>1</v>
      </c>
      <c r="AA1" s="75" t="s">
        <v>1</v>
      </c>
    </row>
    <row r="2" spans="1:27">
      <c r="A2" s="74" t="s">
        <v>2</v>
      </c>
      <c r="B2" s="74" t="s">
        <v>3</v>
      </c>
      <c r="C2" s="75" t="s">
        <v>1</v>
      </c>
      <c r="D2" s="75" t="s">
        <v>1</v>
      </c>
      <c r="E2" s="75" t="s">
        <v>1</v>
      </c>
      <c r="F2" s="75" t="s">
        <v>1</v>
      </c>
      <c r="G2" s="75" t="s">
        <v>1</v>
      </c>
      <c r="H2" s="75" t="s">
        <v>1</v>
      </c>
      <c r="I2" s="75" t="s">
        <v>1</v>
      </c>
      <c r="J2" s="75" t="s">
        <v>1</v>
      </c>
      <c r="K2" s="75" t="s">
        <v>1</v>
      </c>
      <c r="L2" s="75" t="s">
        <v>1</v>
      </c>
      <c r="M2" s="75" t="s">
        <v>1</v>
      </c>
      <c r="N2" s="75" t="s">
        <v>1</v>
      </c>
      <c r="O2" s="75" t="s">
        <v>1</v>
      </c>
      <c r="P2" s="75" t="s">
        <v>1</v>
      </c>
      <c r="Q2" s="75" t="s">
        <v>1</v>
      </c>
      <c r="R2" s="75" t="s">
        <v>1</v>
      </c>
      <c r="S2" s="75" t="s">
        <v>1</v>
      </c>
      <c r="T2" s="75" t="s">
        <v>1</v>
      </c>
      <c r="U2" s="75" t="s">
        <v>1</v>
      </c>
      <c r="V2" s="75" t="s">
        <v>1</v>
      </c>
      <c r="W2" s="75" t="s">
        <v>1</v>
      </c>
      <c r="X2" s="75" t="s">
        <v>1</v>
      </c>
      <c r="Y2" s="75" t="s">
        <v>1</v>
      </c>
      <c r="Z2" s="75" t="s">
        <v>1</v>
      </c>
      <c r="AA2" s="75" t="s">
        <v>1</v>
      </c>
    </row>
    <row r="3" spans="1:27">
      <c r="A3" s="74" t="s">
        <v>4</v>
      </c>
      <c r="B3" s="74" t="s">
        <v>112</v>
      </c>
      <c r="C3" s="75" t="s">
        <v>1</v>
      </c>
      <c r="D3" s="75" t="s">
        <v>1</v>
      </c>
      <c r="E3" s="75" t="s">
        <v>1</v>
      </c>
      <c r="F3" s="75" t="s">
        <v>1</v>
      </c>
      <c r="G3" s="75" t="s">
        <v>1</v>
      </c>
      <c r="H3" s="75" t="s">
        <v>1</v>
      </c>
      <c r="I3" s="75" t="s">
        <v>1</v>
      </c>
      <c r="J3" s="75" t="s">
        <v>1</v>
      </c>
      <c r="K3" s="75" t="s">
        <v>1</v>
      </c>
      <c r="L3" s="75" t="s">
        <v>1</v>
      </c>
      <c r="M3" s="75" t="s">
        <v>1</v>
      </c>
      <c r="N3" s="75" t="s">
        <v>1</v>
      </c>
      <c r="O3" s="75" t="s">
        <v>1</v>
      </c>
      <c r="P3" s="75" t="s">
        <v>1</v>
      </c>
      <c r="Q3" s="75" t="s">
        <v>1</v>
      </c>
      <c r="R3" s="75" t="s">
        <v>1</v>
      </c>
      <c r="S3" s="75" t="s">
        <v>1</v>
      </c>
      <c r="T3" s="75" t="s">
        <v>1</v>
      </c>
      <c r="U3" s="75" t="s">
        <v>1</v>
      </c>
      <c r="V3" s="75" t="s">
        <v>1</v>
      </c>
      <c r="W3" s="75" t="s">
        <v>1</v>
      </c>
      <c r="X3" s="75" t="s">
        <v>1</v>
      </c>
      <c r="Y3" s="75" t="s">
        <v>1</v>
      </c>
      <c r="Z3" s="75" t="s">
        <v>1</v>
      </c>
      <c r="AA3" s="75" t="s">
        <v>1</v>
      </c>
    </row>
    <row r="4" spans="1:27" ht="24">
      <c r="A4" s="74" t="s">
        <v>5</v>
      </c>
      <c r="B4" s="74" t="s">
        <v>6</v>
      </c>
      <c r="C4" s="74" t="s">
        <v>7</v>
      </c>
      <c r="D4" s="74" t="s">
        <v>8</v>
      </c>
      <c r="E4" s="74" t="s">
        <v>9</v>
      </c>
      <c r="F4" s="74" t="s">
        <v>10</v>
      </c>
      <c r="G4" s="74" t="s">
        <v>11</v>
      </c>
      <c r="H4" s="74" t="s">
        <v>12</v>
      </c>
      <c r="I4" s="74" t="s">
        <v>13</v>
      </c>
      <c r="J4" s="74" t="s">
        <v>14</v>
      </c>
      <c r="K4" s="74" t="s">
        <v>15</v>
      </c>
      <c r="L4" s="74" t="s">
        <v>16</v>
      </c>
      <c r="M4" s="74" t="s">
        <v>17</v>
      </c>
      <c r="N4" s="74" t="s">
        <v>18</v>
      </c>
      <c r="O4" s="74" t="s">
        <v>19</v>
      </c>
      <c r="P4" s="74" t="s">
        <v>20</v>
      </c>
      <c r="Q4" s="74" t="s">
        <v>21</v>
      </c>
      <c r="R4" s="74" t="s">
        <v>22</v>
      </c>
      <c r="S4" s="74" t="s">
        <v>23</v>
      </c>
      <c r="T4" s="74" t="s">
        <v>24</v>
      </c>
      <c r="U4" s="74" t="s">
        <v>25</v>
      </c>
      <c r="V4" s="74" t="s">
        <v>26</v>
      </c>
      <c r="W4" s="74" t="s">
        <v>27</v>
      </c>
      <c r="X4" s="74" t="s">
        <v>28</v>
      </c>
      <c r="Y4" s="74" t="s">
        <v>29</v>
      </c>
      <c r="Z4" s="74" t="s">
        <v>30</v>
      </c>
      <c r="AA4" s="74" t="s">
        <v>31</v>
      </c>
    </row>
    <row r="5" spans="1:27" ht="22.5">
      <c r="A5" s="77" t="s">
        <v>32</v>
      </c>
      <c r="B5" s="78" t="s">
        <v>33</v>
      </c>
      <c r="C5" s="79" t="s">
        <v>34</v>
      </c>
      <c r="D5" s="77" t="s">
        <v>35</v>
      </c>
      <c r="E5" s="77" t="s">
        <v>36</v>
      </c>
      <c r="F5" s="77" t="s">
        <v>36</v>
      </c>
      <c r="G5" s="77" t="s">
        <v>36</v>
      </c>
      <c r="H5" s="77"/>
      <c r="I5" s="77"/>
      <c r="J5" s="77"/>
      <c r="K5" s="77"/>
      <c r="L5" s="77"/>
      <c r="M5" s="77" t="s">
        <v>37</v>
      </c>
      <c r="N5" s="77" t="s">
        <v>38</v>
      </c>
      <c r="O5" s="77" t="s">
        <v>39</v>
      </c>
      <c r="P5" s="78" t="s">
        <v>40</v>
      </c>
      <c r="Q5" s="80">
        <v>5330000000</v>
      </c>
      <c r="R5" s="80">
        <v>0</v>
      </c>
      <c r="S5" s="80">
        <v>0</v>
      </c>
      <c r="T5" s="80">
        <v>5330000000</v>
      </c>
      <c r="U5" s="80">
        <v>0</v>
      </c>
      <c r="V5" s="80">
        <v>5330000000</v>
      </c>
      <c r="W5" s="80">
        <v>0</v>
      </c>
      <c r="X5" s="80">
        <v>5330000000</v>
      </c>
      <c r="Y5" s="80">
        <v>5330000000</v>
      </c>
      <c r="Z5" s="80">
        <v>5330000000</v>
      </c>
      <c r="AA5" s="80">
        <v>5330000000</v>
      </c>
    </row>
    <row r="6" spans="1:27" ht="22.5">
      <c r="A6" s="77" t="s">
        <v>32</v>
      </c>
      <c r="B6" s="78" t="s">
        <v>33</v>
      </c>
      <c r="C6" s="79" t="s">
        <v>34</v>
      </c>
      <c r="D6" s="77" t="s">
        <v>35</v>
      </c>
      <c r="E6" s="77" t="s">
        <v>36</v>
      </c>
      <c r="F6" s="77" t="s">
        <v>36</v>
      </c>
      <c r="G6" s="77" t="s">
        <v>36</v>
      </c>
      <c r="H6" s="77"/>
      <c r="I6" s="77"/>
      <c r="J6" s="77"/>
      <c r="K6" s="77"/>
      <c r="L6" s="77"/>
      <c r="M6" s="77" t="s">
        <v>37</v>
      </c>
      <c r="N6" s="77" t="s">
        <v>41</v>
      </c>
      <c r="O6" s="77" t="s">
        <v>39</v>
      </c>
      <c r="P6" s="78" t="s">
        <v>40</v>
      </c>
      <c r="Q6" s="80">
        <v>5330000000</v>
      </c>
      <c r="R6" s="80">
        <v>0</v>
      </c>
      <c r="S6" s="80">
        <v>0</v>
      </c>
      <c r="T6" s="80">
        <v>5330000000</v>
      </c>
      <c r="U6" s="80">
        <v>0</v>
      </c>
      <c r="V6" s="80">
        <v>5330000000</v>
      </c>
      <c r="W6" s="80">
        <v>0</v>
      </c>
      <c r="X6" s="80">
        <v>4282061835</v>
      </c>
      <c r="Y6" s="80">
        <v>4282061835</v>
      </c>
      <c r="Z6" s="80">
        <v>4254658237</v>
      </c>
      <c r="AA6" s="80">
        <v>4254658237</v>
      </c>
    </row>
    <row r="7" spans="1:27" ht="22.5">
      <c r="A7" s="77" t="s">
        <v>32</v>
      </c>
      <c r="B7" s="78" t="s">
        <v>33</v>
      </c>
      <c r="C7" s="79" t="s">
        <v>42</v>
      </c>
      <c r="D7" s="77" t="s">
        <v>35</v>
      </c>
      <c r="E7" s="77" t="s">
        <v>36</v>
      </c>
      <c r="F7" s="77" t="s">
        <v>36</v>
      </c>
      <c r="G7" s="77" t="s">
        <v>43</v>
      </c>
      <c r="H7" s="77"/>
      <c r="I7" s="77"/>
      <c r="J7" s="77"/>
      <c r="K7" s="77"/>
      <c r="L7" s="77"/>
      <c r="M7" s="77" t="s">
        <v>37</v>
      </c>
      <c r="N7" s="77" t="s">
        <v>38</v>
      </c>
      <c r="O7" s="77" t="s">
        <v>39</v>
      </c>
      <c r="P7" s="78" t="s">
        <v>44</v>
      </c>
      <c r="Q7" s="80">
        <v>1963000000</v>
      </c>
      <c r="R7" s="80">
        <v>0</v>
      </c>
      <c r="S7" s="80">
        <v>0</v>
      </c>
      <c r="T7" s="80">
        <v>1963000000</v>
      </c>
      <c r="U7" s="80">
        <v>0</v>
      </c>
      <c r="V7" s="80">
        <v>1963000000</v>
      </c>
      <c r="W7" s="80">
        <v>0</v>
      </c>
      <c r="X7" s="80">
        <v>1640980820</v>
      </c>
      <c r="Y7" s="80">
        <v>1640980820</v>
      </c>
      <c r="Z7" s="80">
        <v>1640980820</v>
      </c>
      <c r="AA7" s="80">
        <v>1640980820</v>
      </c>
    </row>
    <row r="8" spans="1:27" ht="22.5">
      <c r="A8" s="77" t="s">
        <v>32</v>
      </c>
      <c r="B8" s="78" t="s">
        <v>33</v>
      </c>
      <c r="C8" s="79" t="s">
        <v>42</v>
      </c>
      <c r="D8" s="77" t="s">
        <v>35</v>
      </c>
      <c r="E8" s="77" t="s">
        <v>36</v>
      </c>
      <c r="F8" s="77" t="s">
        <v>36</v>
      </c>
      <c r="G8" s="77" t="s">
        <v>43</v>
      </c>
      <c r="H8" s="77"/>
      <c r="I8" s="77"/>
      <c r="J8" s="77"/>
      <c r="K8" s="77"/>
      <c r="L8" s="77"/>
      <c r="M8" s="77" t="s">
        <v>37</v>
      </c>
      <c r="N8" s="77" t="s">
        <v>41</v>
      </c>
      <c r="O8" s="77" t="s">
        <v>39</v>
      </c>
      <c r="P8" s="78" t="s">
        <v>44</v>
      </c>
      <c r="Q8" s="80">
        <v>1963000000</v>
      </c>
      <c r="R8" s="80">
        <v>0</v>
      </c>
      <c r="S8" s="80">
        <v>0</v>
      </c>
      <c r="T8" s="80">
        <v>1963000000</v>
      </c>
      <c r="U8" s="80">
        <v>0</v>
      </c>
      <c r="V8" s="80">
        <v>1963000000</v>
      </c>
      <c r="W8" s="80">
        <v>0</v>
      </c>
      <c r="X8" s="80">
        <v>1633615893</v>
      </c>
      <c r="Y8" s="80">
        <v>1633615893</v>
      </c>
      <c r="Z8" s="80">
        <v>1632110460</v>
      </c>
      <c r="AA8" s="80">
        <v>1632110460</v>
      </c>
    </row>
    <row r="9" spans="1:27" ht="33.75">
      <c r="A9" s="77" t="s">
        <v>32</v>
      </c>
      <c r="B9" s="78" t="s">
        <v>33</v>
      </c>
      <c r="C9" s="79" t="s">
        <v>45</v>
      </c>
      <c r="D9" s="77" t="s">
        <v>35</v>
      </c>
      <c r="E9" s="77" t="s">
        <v>36</v>
      </c>
      <c r="F9" s="77" t="s">
        <v>36</v>
      </c>
      <c r="G9" s="77" t="s">
        <v>46</v>
      </c>
      <c r="H9" s="77"/>
      <c r="I9" s="77"/>
      <c r="J9" s="77"/>
      <c r="K9" s="77"/>
      <c r="L9" s="77"/>
      <c r="M9" s="77" t="s">
        <v>37</v>
      </c>
      <c r="N9" s="77" t="s">
        <v>38</v>
      </c>
      <c r="O9" s="77" t="s">
        <v>39</v>
      </c>
      <c r="P9" s="78" t="s">
        <v>47</v>
      </c>
      <c r="Q9" s="80">
        <v>909000000</v>
      </c>
      <c r="R9" s="80">
        <v>0</v>
      </c>
      <c r="S9" s="80">
        <v>0</v>
      </c>
      <c r="T9" s="80">
        <v>909000000</v>
      </c>
      <c r="U9" s="80">
        <v>0</v>
      </c>
      <c r="V9" s="80">
        <v>909000000</v>
      </c>
      <c r="W9" s="80">
        <v>0</v>
      </c>
      <c r="X9" s="80">
        <v>646102901</v>
      </c>
      <c r="Y9" s="80">
        <v>646102901</v>
      </c>
      <c r="Z9" s="80">
        <v>624465397</v>
      </c>
      <c r="AA9" s="80">
        <v>624465397</v>
      </c>
    </row>
    <row r="10" spans="1:27" ht="33.75">
      <c r="A10" s="77" t="s">
        <v>32</v>
      </c>
      <c r="B10" s="78" t="s">
        <v>33</v>
      </c>
      <c r="C10" s="79" t="s">
        <v>45</v>
      </c>
      <c r="D10" s="77" t="s">
        <v>35</v>
      </c>
      <c r="E10" s="77" t="s">
        <v>36</v>
      </c>
      <c r="F10" s="77" t="s">
        <v>36</v>
      </c>
      <c r="G10" s="77" t="s">
        <v>46</v>
      </c>
      <c r="H10" s="77"/>
      <c r="I10" s="77"/>
      <c r="J10" s="77"/>
      <c r="K10" s="77"/>
      <c r="L10" s="77"/>
      <c r="M10" s="77" t="s">
        <v>37</v>
      </c>
      <c r="N10" s="77" t="s">
        <v>41</v>
      </c>
      <c r="O10" s="77" t="s">
        <v>39</v>
      </c>
      <c r="P10" s="78" t="s">
        <v>47</v>
      </c>
      <c r="Q10" s="80">
        <v>909000000</v>
      </c>
      <c r="R10" s="80">
        <v>0</v>
      </c>
      <c r="S10" s="80">
        <v>0</v>
      </c>
      <c r="T10" s="80">
        <v>909000000</v>
      </c>
      <c r="U10" s="80">
        <v>0</v>
      </c>
      <c r="V10" s="80">
        <v>909000000</v>
      </c>
      <c r="W10" s="80">
        <v>0</v>
      </c>
      <c r="X10" s="80">
        <v>774890404</v>
      </c>
      <c r="Y10" s="80">
        <v>774890404</v>
      </c>
      <c r="Z10" s="80">
        <v>773006308</v>
      </c>
      <c r="AA10" s="80">
        <v>773006308</v>
      </c>
    </row>
    <row r="11" spans="1:27" ht="33.75">
      <c r="A11" s="77" t="s">
        <v>32</v>
      </c>
      <c r="B11" s="78" t="s">
        <v>33</v>
      </c>
      <c r="C11" s="79" t="s">
        <v>48</v>
      </c>
      <c r="D11" s="77" t="s">
        <v>35</v>
      </c>
      <c r="E11" s="77" t="s">
        <v>36</v>
      </c>
      <c r="F11" s="77" t="s">
        <v>36</v>
      </c>
      <c r="G11" s="77" t="s">
        <v>49</v>
      </c>
      <c r="H11" s="77"/>
      <c r="I11" s="77"/>
      <c r="J11" s="77"/>
      <c r="K11" s="77"/>
      <c r="L11" s="77"/>
      <c r="M11" s="77" t="s">
        <v>37</v>
      </c>
      <c r="N11" s="77" t="s">
        <v>41</v>
      </c>
      <c r="O11" s="77" t="s">
        <v>39</v>
      </c>
      <c r="P11" s="78" t="s">
        <v>50</v>
      </c>
      <c r="Q11" s="80">
        <v>1729000000</v>
      </c>
      <c r="R11" s="80">
        <v>0</v>
      </c>
      <c r="S11" s="80">
        <v>0</v>
      </c>
      <c r="T11" s="80">
        <v>1729000000</v>
      </c>
      <c r="U11" s="80">
        <v>564000000</v>
      </c>
      <c r="V11" s="80">
        <v>1165000000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</row>
    <row r="12" spans="1:27" s="68" customFormat="1" ht="27" customHeight="1">
      <c r="A12" s="69"/>
      <c r="B12" s="70"/>
      <c r="C12" s="71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58" t="s">
        <v>78</v>
      </c>
      <c r="Q12" s="59">
        <f>SUM(Q5:Q11)</f>
        <v>18133000000</v>
      </c>
      <c r="R12" s="59">
        <f t="shared" ref="R12:AA12" si="0">SUM(R5:R11)</f>
        <v>0</v>
      </c>
      <c r="S12" s="59">
        <f t="shared" si="0"/>
        <v>0</v>
      </c>
      <c r="T12" s="59">
        <f t="shared" si="0"/>
        <v>18133000000</v>
      </c>
      <c r="U12" s="59">
        <f t="shared" si="0"/>
        <v>564000000</v>
      </c>
      <c r="V12" s="59">
        <f t="shared" si="0"/>
        <v>17569000000</v>
      </c>
      <c r="W12" s="59">
        <f t="shared" si="0"/>
        <v>0</v>
      </c>
      <c r="X12" s="59">
        <f t="shared" si="0"/>
        <v>14307651853</v>
      </c>
      <c r="Y12" s="59">
        <f t="shared" si="0"/>
        <v>14307651853</v>
      </c>
      <c r="Z12" s="59">
        <f>SUM(Z5:Z11)</f>
        <v>14255221222</v>
      </c>
      <c r="AA12" s="59">
        <f t="shared" si="0"/>
        <v>14255221222</v>
      </c>
    </row>
    <row r="13" spans="1:27" ht="22.5">
      <c r="A13" s="77" t="s">
        <v>32</v>
      </c>
      <c r="B13" s="78" t="s">
        <v>33</v>
      </c>
      <c r="C13" s="79" t="s">
        <v>51</v>
      </c>
      <c r="D13" s="77" t="s">
        <v>35</v>
      </c>
      <c r="E13" s="77" t="s">
        <v>43</v>
      </c>
      <c r="F13" s="77"/>
      <c r="G13" s="77"/>
      <c r="H13" s="77"/>
      <c r="I13" s="77"/>
      <c r="J13" s="77"/>
      <c r="K13" s="77"/>
      <c r="L13" s="77"/>
      <c r="M13" s="77" t="s">
        <v>37</v>
      </c>
      <c r="N13" s="77" t="s">
        <v>38</v>
      </c>
      <c r="O13" s="77" t="s">
        <v>39</v>
      </c>
      <c r="P13" s="78" t="s">
        <v>52</v>
      </c>
      <c r="Q13" s="80">
        <v>1619000000</v>
      </c>
      <c r="R13" s="80">
        <v>0</v>
      </c>
      <c r="S13" s="80">
        <v>0</v>
      </c>
      <c r="T13" s="80">
        <v>1619000000</v>
      </c>
      <c r="U13" s="80">
        <v>0</v>
      </c>
      <c r="V13" s="80">
        <v>1407339472</v>
      </c>
      <c r="W13" s="80">
        <v>211660528</v>
      </c>
      <c r="X13" s="80">
        <v>1230856102.9000001</v>
      </c>
      <c r="Y13" s="80">
        <v>994528267.75999999</v>
      </c>
      <c r="Z13" s="80">
        <v>994528267.75999999</v>
      </c>
      <c r="AA13" s="80">
        <v>994528267.75999999</v>
      </c>
    </row>
    <row r="14" spans="1:27" ht="22.5">
      <c r="A14" s="77" t="s">
        <v>32</v>
      </c>
      <c r="B14" s="78" t="s">
        <v>33</v>
      </c>
      <c r="C14" s="79" t="s">
        <v>51</v>
      </c>
      <c r="D14" s="77" t="s">
        <v>35</v>
      </c>
      <c r="E14" s="77" t="s">
        <v>43</v>
      </c>
      <c r="F14" s="77"/>
      <c r="G14" s="77"/>
      <c r="H14" s="77"/>
      <c r="I14" s="77"/>
      <c r="J14" s="77"/>
      <c r="K14" s="77"/>
      <c r="L14" s="77"/>
      <c r="M14" s="77" t="s">
        <v>37</v>
      </c>
      <c r="N14" s="77" t="s">
        <v>41</v>
      </c>
      <c r="O14" s="77" t="s">
        <v>39</v>
      </c>
      <c r="P14" s="78" t="s">
        <v>52</v>
      </c>
      <c r="Q14" s="80">
        <v>2479000000</v>
      </c>
      <c r="R14" s="80">
        <v>0</v>
      </c>
      <c r="S14" s="80">
        <v>0</v>
      </c>
      <c r="T14" s="80">
        <v>2479000000</v>
      </c>
      <c r="U14" s="80">
        <v>0</v>
      </c>
      <c r="V14" s="80">
        <v>1958102251.24</v>
      </c>
      <c r="W14" s="80">
        <v>520897748.75999999</v>
      </c>
      <c r="X14" s="80">
        <v>1836740063.95</v>
      </c>
      <c r="Y14" s="80">
        <v>1306989549.23</v>
      </c>
      <c r="Z14" s="80">
        <v>1306989549.23</v>
      </c>
      <c r="AA14" s="80">
        <v>1306989549.23</v>
      </c>
    </row>
    <row r="15" spans="1:27" s="68" customFormat="1" ht="27" customHeight="1">
      <c r="A15" s="69"/>
      <c r="B15" s="70"/>
      <c r="C15" s="71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58" t="s">
        <v>79</v>
      </c>
      <c r="Q15" s="59">
        <f>SUM(Q13:Q14)</f>
        <v>4098000000</v>
      </c>
      <c r="R15" s="59">
        <f t="shared" ref="R15:AA15" si="1">SUM(R13:R14)</f>
        <v>0</v>
      </c>
      <c r="S15" s="59">
        <f t="shared" si="1"/>
        <v>0</v>
      </c>
      <c r="T15" s="59">
        <f t="shared" si="1"/>
        <v>4098000000</v>
      </c>
      <c r="U15" s="59">
        <f t="shared" si="1"/>
        <v>0</v>
      </c>
      <c r="V15" s="59">
        <f t="shared" si="1"/>
        <v>3365441723.2399998</v>
      </c>
      <c r="W15" s="59">
        <f t="shared" si="1"/>
        <v>732558276.75999999</v>
      </c>
      <c r="X15" s="59">
        <f t="shared" si="1"/>
        <v>3067596166.8500004</v>
      </c>
      <c r="Y15" s="59">
        <f t="shared" si="1"/>
        <v>2301517816.9899998</v>
      </c>
      <c r="Z15" s="59">
        <f>SUM(Z13:Z14)</f>
        <v>2301517816.9899998</v>
      </c>
      <c r="AA15" s="59">
        <f t="shared" si="1"/>
        <v>2301517816.9899998</v>
      </c>
    </row>
    <row r="16" spans="1:27" ht="33.75">
      <c r="A16" s="77" t="s">
        <v>32</v>
      </c>
      <c r="B16" s="78" t="s">
        <v>33</v>
      </c>
      <c r="C16" s="79" t="s">
        <v>53</v>
      </c>
      <c r="D16" s="77" t="s">
        <v>35</v>
      </c>
      <c r="E16" s="77" t="s">
        <v>46</v>
      </c>
      <c r="F16" s="77" t="s">
        <v>46</v>
      </c>
      <c r="G16" s="77" t="s">
        <v>36</v>
      </c>
      <c r="H16" s="77" t="s">
        <v>54</v>
      </c>
      <c r="I16" s="77"/>
      <c r="J16" s="77"/>
      <c r="K16" s="77"/>
      <c r="L16" s="77"/>
      <c r="M16" s="77" t="s">
        <v>37</v>
      </c>
      <c r="N16" s="77" t="s">
        <v>38</v>
      </c>
      <c r="O16" s="77" t="s">
        <v>39</v>
      </c>
      <c r="P16" s="78" t="s">
        <v>55</v>
      </c>
      <c r="Q16" s="80">
        <v>1069000000</v>
      </c>
      <c r="R16" s="80">
        <v>0</v>
      </c>
      <c r="S16" s="80">
        <v>0</v>
      </c>
      <c r="T16" s="80">
        <v>1069000000</v>
      </c>
      <c r="U16" s="80">
        <v>1069000000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</row>
    <row r="17" spans="1:27" ht="33.75">
      <c r="A17" s="77" t="s">
        <v>32</v>
      </c>
      <c r="B17" s="78" t="s">
        <v>33</v>
      </c>
      <c r="C17" s="79" t="s">
        <v>56</v>
      </c>
      <c r="D17" s="77" t="s">
        <v>35</v>
      </c>
      <c r="E17" s="77" t="s">
        <v>46</v>
      </c>
      <c r="F17" s="77" t="s">
        <v>49</v>
      </c>
      <c r="G17" s="77" t="s">
        <v>43</v>
      </c>
      <c r="H17" s="77" t="s">
        <v>57</v>
      </c>
      <c r="I17" s="77"/>
      <c r="J17" s="77"/>
      <c r="K17" s="77"/>
      <c r="L17" s="77"/>
      <c r="M17" s="77" t="s">
        <v>37</v>
      </c>
      <c r="N17" s="77" t="s">
        <v>41</v>
      </c>
      <c r="O17" s="77" t="s">
        <v>39</v>
      </c>
      <c r="P17" s="78" t="s">
        <v>58</v>
      </c>
      <c r="Q17" s="80">
        <v>55000000</v>
      </c>
      <c r="R17" s="80">
        <v>0</v>
      </c>
      <c r="S17" s="80">
        <v>0</v>
      </c>
      <c r="T17" s="80">
        <v>55000000</v>
      </c>
      <c r="U17" s="80">
        <v>0</v>
      </c>
      <c r="V17" s="80">
        <v>55000000</v>
      </c>
      <c r="W17" s="80">
        <v>0</v>
      </c>
      <c r="X17" s="80">
        <v>35740584</v>
      </c>
      <c r="Y17" s="80">
        <v>35740584</v>
      </c>
      <c r="Z17" s="80">
        <v>35740584</v>
      </c>
      <c r="AA17" s="80">
        <v>35740584</v>
      </c>
    </row>
    <row r="18" spans="1:27" ht="22.5">
      <c r="A18" s="77" t="s">
        <v>32</v>
      </c>
      <c r="B18" s="78" t="s">
        <v>33</v>
      </c>
      <c r="C18" s="79" t="s">
        <v>59</v>
      </c>
      <c r="D18" s="77" t="s">
        <v>35</v>
      </c>
      <c r="E18" s="77" t="s">
        <v>46</v>
      </c>
      <c r="F18" s="77" t="s">
        <v>60</v>
      </c>
      <c r="G18" s="77"/>
      <c r="H18" s="77"/>
      <c r="I18" s="77"/>
      <c r="J18" s="77"/>
      <c r="K18" s="77"/>
      <c r="L18" s="77"/>
      <c r="M18" s="77" t="s">
        <v>37</v>
      </c>
      <c r="N18" s="77" t="s">
        <v>38</v>
      </c>
      <c r="O18" s="77" t="s">
        <v>39</v>
      </c>
      <c r="P18" s="78" t="s">
        <v>61</v>
      </c>
      <c r="Q18" s="80">
        <v>167000000</v>
      </c>
      <c r="R18" s="80">
        <v>0</v>
      </c>
      <c r="S18" s="80">
        <v>0</v>
      </c>
      <c r="T18" s="80">
        <v>167000000</v>
      </c>
      <c r="U18" s="80">
        <v>0</v>
      </c>
      <c r="V18" s="80">
        <v>3029000</v>
      </c>
      <c r="W18" s="80">
        <v>163971000</v>
      </c>
      <c r="X18" s="80">
        <v>3029000</v>
      </c>
      <c r="Y18" s="80">
        <v>3029000</v>
      </c>
      <c r="Z18" s="80">
        <v>3029000</v>
      </c>
      <c r="AA18" s="80">
        <v>3029000</v>
      </c>
    </row>
    <row r="19" spans="1:27" s="68" customFormat="1" ht="27" customHeight="1">
      <c r="A19" s="69"/>
      <c r="B19" s="70"/>
      <c r="C19" s="71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1" t="s">
        <v>80</v>
      </c>
      <c r="Q19" s="59">
        <f>SUM(Q16:Q18)</f>
        <v>1291000000</v>
      </c>
      <c r="R19" s="59">
        <f t="shared" ref="R19:AA19" si="2">SUM(R16:R18)</f>
        <v>0</v>
      </c>
      <c r="S19" s="59">
        <f t="shared" si="2"/>
        <v>0</v>
      </c>
      <c r="T19" s="59">
        <f t="shared" si="2"/>
        <v>1291000000</v>
      </c>
      <c r="U19" s="59">
        <f t="shared" si="2"/>
        <v>1069000000</v>
      </c>
      <c r="V19" s="59">
        <f t="shared" si="2"/>
        <v>58029000</v>
      </c>
      <c r="W19" s="59">
        <f t="shared" si="2"/>
        <v>163971000</v>
      </c>
      <c r="X19" s="59">
        <f t="shared" si="2"/>
        <v>38769584</v>
      </c>
      <c r="Y19" s="59">
        <f t="shared" si="2"/>
        <v>38769584</v>
      </c>
      <c r="Z19" s="59">
        <f>SUM(Z16:Z18)</f>
        <v>38769584</v>
      </c>
      <c r="AA19" s="59">
        <f t="shared" si="2"/>
        <v>38769584</v>
      </c>
    </row>
    <row r="20" spans="1:27" ht="22.5">
      <c r="A20" s="77" t="s">
        <v>32</v>
      </c>
      <c r="B20" s="78" t="s">
        <v>33</v>
      </c>
      <c r="C20" s="79" t="s">
        <v>62</v>
      </c>
      <c r="D20" s="77" t="s">
        <v>35</v>
      </c>
      <c r="E20" s="77" t="s">
        <v>63</v>
      </c>
      <c r="F20" s="77" t="s">
        <v>36</v>
      </c>
      <c r="G20" s="77"/>
      <c r="H20" s="77"/>
      <c r="I20" s="77"/>
      <c r="J20" s="77"/>
      <c r="K20" s="77"/>
      <c r="L20" s="77"/>
      <c r="M20" s="77" t="s">
        <v>37</v>
      </c>
      <c r="N20" s="77" t="s">
        <v>38</v>
      </c>
      <c r="O20" s="77" t="s">
        <v>39</v>
      </c>
      <c r="P20" s="78" t="s">
        <v>64</v>
      </c>
      <c r="Q20" s="80">
        <v>317000000</v>
      </c>
      <c r="R20" s="80">
        <v>0</v>
      </c>
      <c r="S20" s="80">
        <v>0</v>
      </c>
      <c r="T20" s="80">
        <v>317000000</v>
      </c>
      <c r="U20" s="80">
        <v>0</v>
      </c>
      <c r="V20" s="80">
        <v>248986000</v>
      </c>
      <c r="W20" s="80">
        <v>68014000</v>
      </c>
      <c r="X20" s="80">
        <v>248986000</v>
      </c>
      <c r="Y20" s="80">
        <v>248986000</v>
      </c>
      <c r="Z20" s="80">
        <v>248986000</v>
      </c>
      <c r="AA20" s="80">
        <v>248986000</v>
      </c>
    </row>
    <row r="21" spans="1:27" ht="22.5">
      <c r="A21" s="77" t="s">
        <v>32</v>
      </c>
      <c r="B21" s="78" t="s">
        <v>33</v>
      </c>
      <c r="C21" s="79" t="s">
        <v>65</v>
      </c>
      <c r="D21" s="77" t="s">
        <v>35</v>
      </c>
      <c r="E21" s="77" t="s">
        <v>63</v>
      </c>
      <c r="F21" s="77" t="s">
        <v>49</v>
      </c>
      <c r="G21" s="77" t="s">
        <v>36</v>
      </c>
      <c r="H21" s="77"/>
      <c r="I21" s="77"/>
      <c r="J21" s="77"/>
      <c r="K21" s="77"/>
      <c r="L21" s="77"/>
      <c r="M21" s="77" t="s">
        <v>37</v>
      </c>
      <c r="N21" s="77" t="s">
        <v>38</v>
      </c>
      <c r="O21" s="77" t="s">
        <v>39</v>
      </c>
      <c r="P21" s="78" t="s">
        <v>66</v>
      </c>
      <c r="Q21" s="80">
        <v>168000000</v>
      </c>
      <c r="R21" s="80">
        <v>0</v>
      </c>
      <c r="S21" s="80">
        <v>0</v>
      </c>
      <c r="T21" s="80">
        <v>168000000</v>
      </c>
      <c r="U21" s="80">
        <v>0</v>
      </c>
      <c r="V21" s="80">
        <v>91733748</v>
      </c>
      <c r="W21" s="80">
        <v>76266252</v>
      </c>
      <c r="X21" s="80">
        <v>91733748</v>
      </c>
      <c r="Y21" s="80">
        <v>91733748</v>
      </c>
      <c r="Z21" s="80">
        <v>91733748</v>
      </c>
      <c r="AA21" s="80">
        <v>91733748</v>
      </c>
    </row>
    <row r="22" spans="1:27" s="68" customFormat="1" ht="31.5">
      <c r="A22" s="69"/>
      <c r="B22" s="70"/>
      <c r="C22" s="71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0" t="s">
        <v>81</v>
      </c>
      <c r="Q22" s="61">
        <f>SUM(Q20:Q21)</f>
        <v>485000000</v>
      </c>
      <c r="R22" s="61">
        <f t="shared" ref="R22:AA22" si="3">SUM(R20:R21)</f>
        <v>0</v>
      </c>
      <c r="S22" s="61">
        <f t="shared" si="3"/>
        <v>0</v>
      </c>
      <c r="T22" s="61">
        <f t="shared" si="3"/>
        <v>485000000</v>
      </c>
      <c r="U22" s="61">
        <f t="shared" si="3"/>
        <v>0</v>
      </c>
      <c r="V22" s="61">
        <f t="shared" si="3"/>
        <v>340719748</v>
      </c>
      <c r="W22" s="61">
        <f t="shared" si="3"/>
        <v>144280252</v>
      </c>
      <c r="X22" s="61">
        <f t="shared" si="3"/>
        <v>340719748</v>
      </c>
      <c r="Y22" s="61">
        <f t="shared" si="3"/>
        <v>340719748</v>
      </c>
      <c r="Z22" s="61">
        <f>SUM(Z20:Z21)</f>
        <v>340719748</v>
      </c>
      <c r="AA22" s="61">
        <f t="shared" si="3"/>
        <v>340719748</v>
      </c>
    </row>
    <row r="23" spans="1:27" s="68" customFormat="1">
      <c r="A23" s="69"/>
      <c r="B23" s="70"/>
      <c r="C23" s="71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2" t="s">
        <v>82</v>
      </c>
      <c r="Q23" s="63">
        <f>+Q12+Q15+Q19+Q22</f>
        <v>24007000000</v>
      </c>
      <c r="R23" s="63">
        <f t="shared" ref="R23:AA23" si="4">+R12+R15+R19+R22</f>
        <v>0</v>
      </c>
      <c r="S23" s="63">
        <f t="shared" si="4"/>
        <v>0</v>
      </c>
      <c r="T23" s="63">
        <f t="shared" si="4"/>
        <v>24007000000</v>
      </c>
      <c r="U23" s="63">
        <f t="shared" si="4"/>
        <v>1633000000</v>
      </c>
      <c r="V23" s="63">
        <f t="shared" si="4"/>
        <v>21333190471.239998</v>
      </c>
      <c r="W23" s="63">
        <f t="shared" si="4"/>
        <v>1040809528.76</v>
      </c>
      <c r="X23" s="63">
        <f t="shared" si="4"/>
        <v>17754737351.849998</v>
      </c>
      <c r="Y23" s="63">
        <f t="shared" si="4"/>
        <v>16988659001.99</v>
      </c>
      <c r="Z23" s="63">
        <f>+Z12+Z15+Z19+Z22</f>
        <v>16936228370.99</v>
      </c>
      <c r="AA23" s="63">
        <f t="shared" si="4"/>
        <v>16936228370.99</v>
      </c>
    </row>
    <row r="24" spans="1:27" ht="45">
      <c r="A24" s="77" t="s">
        <v>32</v>
      </c>
      <c r="B24" s="78" t="s">
        <v>33</v>
      </c>
      <c r="C24" s="79" t="s">
        <v>67</v>
      </c>
      <c r="D24" s="77" t="s">
        <v>68</v>
      </c>
      <c r="E24" s="77" t="s">
        <v>69</v>
      </c>
      <c r="F24" s="77" t="s">
        <v>70</v>
      </c>
      <c r="G24" s="77" t="s">
        <v>71</v>
      </c>
      <c r="H24" s="77" t="s">
        <v>72</v>
      </c>
      <c r="I24" s="77"/>
      <c r="J24" s="77"/>
      <c r="K24" s="77"/>
      <c r="L24" s="77"/>
      <c r="M24" s="77" t="s">
        <v>37</v>
      </c>
      <c r="N24" s="77" t="s">
        <v>38</v>
      </c>
      <c r="O24" s="77" t="s">
        <v>39</v>
      </c>
      <c r="P24" s="78" t="s">
        <v>73</v>
      </c>
      <c r="Q24" s="80">
        <v>11009975000</v>
      </c>
      <c r="R24" s="80">
        <v>0</v>
      </c>
      <c r="S24" s="80">
        <v>0</v>
      </c>
      <c r="T24" s="80">
        <v>11009975000</v>
      </c>
      <c r="U24" s="80">
        <v>0</v>
      </c>
      <c r="V24" s="80">
        <v>10865760117</v>
      </c>
      <c r="W24" s="80">
        <v>144214883</v>
      </c>
      <c r="X24" s="80">
        <v>10213014203</v>
      </c>
      <c r="Y24" s="80">
        <v>7949580074.0699997</v>
      </c>
      <c r="Z24" s="80">
        <v>7933315740.0699997</v>
      </c>
      <c r="AA24" s="80">
        <v>7933315740.0699997</v>
      </c>
    </row>
    <row r="25" spans="1:27" ht="45">
      <c r="A25" s="77" t="s">
        <v>32</v>
      </c>
      <c r="B25" s="78" t="s">
        <v>33</v>
      </c>
      <c r="C25" s="79" t="s">
        <v>74</v>
      </c>
      <c r="D25" s="77" t="s">
        <v>68</v>
      </c>
      <c r="E25" s="77" t="s">
        <v>75</v>
      </c>
      <c r="F25" s="77" t="s">
        <v>70</v>
      </c>
      <c r="G25" s="77" t="s">
        <v>76</v>
      </c>
      <c r="H25" s="77" t="s">
        <v>72</v>
      </c>
      <c r="I25" s="77"/>
      <c r="J25" s="77"/>
      <c r="K25" s="77"/>
      <c r="L25" s="77"/>
      <c r="M25" s="77" t="s">
        <v>37</v>
      </c>
      <c r="N25" s="77" t="s">
        <v>38</v>
      </c>
      <c r="O25" s="77" t="s">
        <v>39</v>
      </c>
      <c r="P25" s="78" t="s">
        <v>73</v>
      </c>
      <c r="Q25" s="80">
        <v>1271127010</v>
      </c>
      <c r="R25" s="80">
        <v>0</v>
      </c>
      <c r="S25" s="80">
        <v>0</v>
      </c>
      <c r="T25" s="80">
        <v>1271127010</v>
      </c>
      <c r="U25" s="80">
        <v>0</v>
      </c>
      <c r="V25" s="80">
        <v>1155753227</v>
      </c>
      <c r="W25" s="80">
        <v>115373783</v>
      </c>
      <c r="X25" s="80">
        <v>1143539840</v>
      </c>
      <c r="Y25" s="80">
        <v>871812472</v>
      </c>
      <c r="Z25" s="80">
        <v>871812472</v>
      </c>
      <c r="AA25" s="80">
        <v>871812472</v>
      </c>
    </row>
    <row r="26" spans="1:27" ht="45">
      <c r="A26" s="77" t="s">
        <v>32</v>
      </c>
      <c r="B26" s="78" t="s">
        <v>33</v>
      </c>
      <c r="C26" s="79" t="s">
        <v>74</v>
      </c>
      <c r="D26" s="77" t="s">
        <v>68</v>
      </c>
      <c r="E26" s="77" t="s">
        <v>75</v>
      </c>
      <c r="F26" s="77" t="s">
        <v>70</v>
      </c>
      <c r="G26" s="77" t="s">
        <v>76</v>
      </c>
      <c r="H26" s="77" t="s">
        <v>72</v>
      </c>
      <c r="I26" s="77"/>
      <c r="J26" s="77"/>
      <c r="K26" s="77"/>
      <c r="L26" s="77"/>
      <c r="M26" s="77" t="s">
        <v>37</v>
      </c>
      <c r="N26" s="77" t="s">
        <v>41</v>
      </c>
      <c r="O26" s="77" t="s">
        <v>39</v>
      </c>
      <c r="P26" s="78" t="s">
        <v>73</v>
      </c>
      <c r="Q26" s="80">
        <v>4818705038</v>
      </c>
      <c r="R26" s="80">
        <v>0</v>
      </c>
      <c r="S26" s="80">
        <v>0</v>
      </c>
      <c r="T26" s="80">
        <v>4818705038</v>
      </c>
      <c r="U26" s="80">
        <v>0</v>
      </c>
      <c r="V26" s="80">
        <v>4341883128</v>
      </c>
      <c r="W26" s="80">
        <v>476821910</v>
      </c>
      <c r="X26" s="80">
        <v>4276150460</v>
      </c>
      <c r="Y26" s="80">
        <v>3054603199.9299998</v>
      </c>
      <c r="Z26" s="80">
        <v>3054603199.9299998</v>
      </c>
      <c r="AA26" s="80">
        <v>3054603199.9299998</v>
      </c>
    </row>
    <row r="27" spans="1:27" ht="45">
      <c r="A27" s="77" t="s">
        <v>32</v>
      </c>
      <c r="B27" s="78" t="s">
        <v>33</v>
      </c>
      <c r="C27" s="79" t="s">
        <v>77</v>
      </c>
      <c r="D27" s="77" t="s">
        <v>68</v>
      </c>
      <c r="E27" s="77" t="s">
        <v>75</v>
      </c>
      <c r="F27" s="77" t="s">
        <v>70</v>
      </c>
      <c r="G27" s="77" t="s">
        <v>71</v>
      </c>
      <c r="H27" s="77" t="s">
        <v>72</v>
      </c>
      <c r="I27" s="77"/>
      <c r="J27" s="77"/>
      <c r="K27" s="77"/>
      <c r="L27" s="77"/>
      <c r="M27" s="77" t="s">
        <v>37</v>
      </c>
      <c r="N27" s="77" t="s">
        <v>38</v>
      </c>
      <c r="O27" s="77" t="s">
        <v>39</v>
      </c>
      <c r="P27" s="78" t="s">
        <v>73</v>
      </c>
      <c r="Q27" s="80">
        <v>7820646847</v>
      </c>
      <c r="R27" s="80">
        <v>0</v>
      </c>
      <c r="S27" s="80">
        <v>0</v>
      </c>
      <c r="T27" s="80">
        <v>7820646847</v>
      </c>
      <c r="U27" s="80">
        <v>0</v>
      </c>
      <c r="V27" s="80">
        <v>6579137373.4200001</v>
      </c>
      <c r="W27" s="80">
        <v>1241509473.5799999</v>
      </c>
      <c r="X27" s="80">
        <v>4956336538.4200001</v>
      </c>
      <c r="Y27" s="80">
        <v>2733890263</v>
      </c>
      <c r="Z27" s="80">
        <v>2730690353</v>
      </c>
      <c r="AA27" s="80">
        <v>2730690353</v>
      </c>
    </row>
    <row r="28" spans="1:27" s="68" customFormat="1" ht="15" customHeight="1">
      <c r="P28" s="64" t="s">
        <v>83</v>
      </c>
      <c r="Q28" s="65">
        <f>+Q24+Q25+Q26+Q27</f>
        <v>24920453895</v>
      </c>
      <c r="R28" s="65">
        <f t="shared" ref="R28:AA28" si="5">+R24+R25+R26+R27</f>
        <v>0</v>
      </c>
      <c r="S28" s="65">
        <f t="shared" si="5"/>
        <v>0</v>
      </c>
      <c r="T28" s="65">
        <f t="shared" si="5"/>
        <v>24920453895</v>
      </c>
      <c r="U28" s="65">
        <f t="shared" si="5"/>
        <v>0</v>
      </c>
      <c r="V28" s="65">
        <f t="shared" si="5"/>
        <v>22942533845.419998</v>
      </c>
      <c r="W28" s="65">
        <f t="shared" si="5"/>
        <v>1977920049.5799999</v>
      </c>
      <c r="X28" s="65">
        <f t="shared" si="5"/>
        <v>20589041041.419998</v>
      </c>
      <c r="Y28" s="65">
        <f t="shared" si="5"/>
        <v>14609886009</v>
      </c>
      <c r="Z28" s="65">
        <f>+Z24+Z25+Z26+Z27</f>
        <v>14590421765</v>
      </c>
      <c r="AA28" s="65">
        <f t="shared" si="5"/>
        <v>14590421765</v>
      </c>
    </row>
    <row r="29" spans="1:27" s="68" customFormat="1" ht="27" customHeight="1">
      <c r="A29" s="69" t="s">
        <v>1</v>
      </c>
      <c r="B29" s="72" t="s">
        <v>1</v>
      </c>
      <c r="C29" s="71" t="s">
        <v>1</v>
      </c>
      <c r="D29" s="69" t="s">
        <v>1</v>
      </c>
      <c r="E29" s="69" t="s">
        <v>1</v>
      </c>
      <c r="F29" s="69" t="s">
        <v>1</v>
      </c>
      <c r="G29" s="69" t="s">
        <v>1</v>
      </c>
      <c r="H29" s="69" t="s">
        <v>1</v>
      </c>
      <c r="I29" s="69" t="s">
        <v>1</v>
      </c>
      <c r="J29" s="69" t="s">
        <v>1</v>
      </c>
      <c r="K29" s="69" t="s">
        <v>1</v>
      </c>
      <c r="L29" s="69" t="s">
        <v>1</v>
      </c>
      <c r="M29" s="69" t="s">
        <v>1</v>
      </c>
      <c r="N29" s="69" t="s">
        <v>1</v>
      </c>
      <c r="O29" s="69" t="s">
        <v>1</v>
      </c>
      <c r="P29" s="66" t="s">
        <v>84</v>
      </c>
      <c r="Q29" s="67">
        <f>+Q23+Q28</f>
        <v>48927453895</v>
      </c>
      <c r="R29" s="67">
        <f t="shared" ref="R29:AA29" si="6">+R23+R28</f>
        <v>0</v>
      </c>
      <c r="S29" s="67">
        <f t="shared" si="6"/>
        <v>0</v>
      </c>
      <c r="T29" s="67">
        <f t="shared" si="6"/>
        <v>48927453895</v>
      </c>
      <c r="U29" s="67">
        <f t="shared" si="6"/>
        <v>1633000000</v>
      </c>
      <c r="V29" s="67">
        <f t="shared" si="6"/>
        <v>44275724316.659996</v>
      </c>
      <c r="W29" s="67">
        <f t="shared" si="6"/>
        <v>3018729578.3400002</v>
      </c>
      <c r="X29" s="67">
        <f t="shared" si="6"/>
        <v>38343778393.269997</v>
      </c>
      <c r="Y29" s="67">
        <f t="shared" si="6"/>
        <v>31598545010.989998</v>
      </c>
      <c r="Z29" s="67">
        <f t="shared" si="6"/>
        <v>31526650135.989998</v>
      </c>
      <c r="AA29" s="67">
        <f t="shared" si="6"/>
        <v>31526650135.989998</v>
      </c>
    </row>
    <row r="30" spans="1:27">
      <c r="A30" s="77"/>
      <c r="B30" s="78"/>
      <c r="C30" s="79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8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</row>
    <row r="31" spans="1:27">
      <c r="A31" s="77"/>
      <c r="B31" s="78"/>
      <c r="C31" s="79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8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</row>
    <row r="32" spans="1:27" ht="16.5" customHeight="1"/>
    <row r="33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1"/>
  <sheetViews>
    <sheetView showGridLines="0" workbookViewId="0">
      <selection activeCell="B3" sqref="B3"/>
    </sheetView>
  </sheetViews>
  <sheetFormatPr baseColWidth="10" defaultColWidth="11.42578125" defaultRowHeight="12"/>
  <cols>
    <col min="1" max="1" width="11.42578125" style="22"/>
    <col min="2" max="2" width="22" style="22" customWidth="1"/>
    <col min="3" max="3" width="17.28515625" style="22" customWidth="1"/>
    <col min="4" max="4" width="15.140625" style="22" customWidth="1"/>
    <col min="5" max="5" width="11.42578125" style="22"/>
    <col min="6" max="6" width="14.42578125" style="22" bestFit="1" customWidth="1"/>
    <col min="7" max="7" width="16.85546875" style="22" customWidth="1"/>
    <col min="8" max="8" width="14.140625" style="22" bestFit="1" customWidth="1"/>
    <col min="9" max="9" width="15.28515625" style="22" customWidth="1"/>
    <col min="10" max="10" width="11.42578125" style="22"/>
    <col min="11" max="11" width="16.28515625" style="22" customWidth="1"/>
    <col min="12" max="16384" width="11.42578125" style="22"/>
  </cols>
  <sheetData>
    <row r="1" spans="2:13" ht="12.75" thickBot="1"/>
    <row r="2" spans="2:13" ht="42.75" customHeight="1">
      <c r="B2" s="91" t="s">
        <v>113</v>
      </c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2:13" ht="38.25" customHeight="1">
      <c r="B3" s="40" t="s">
        <v>108</v>
      </c>
      <c r="C3" s="41" t="s">
        <v>85</v>
      </c>
      <c r="D3" s="41" t="s">
        <v>86</v>
      </c>
      <c r="E3" s="41" t="s">
        <v>87</v>
      </c>
      <c r="F3" s="42" t="s">
        <v>88</v>
      </c>
      <c r="G3" s="41" t="s">
        <v>89</v>
      </c>
      <c r="H3" s="41" t="s">
        <v>90</v>
      </c>
      <c r="I3" s="41" t="s">
        <v>91</v>
      </c>
      <c r="J3" s="41" t="s">
        <v>92</v>
      </c>
      <c r="K3" s="41" t="s">
        <v>93</v>
      </c>
      <c r="L3" s="43" t="s">
        <v>94</v>
      </c>
    </row>
    <row r="4" spans="2:13" s="46" customFormat="1" ht="30" customHeight="1">
      <c r="B4" s="44" t="s">
        <v>109</v>
      </c>
      <c r="C4" s="45">
        <f>+'1.FUNCIONAMIENTO'!B8</f>
        <v>24007000000</v>
      </c>
      <c r="D4" s="45">
        <f>+'1.FUNCIONAMIENTO'!C8</f>
        <v>21333190471.239998</v>
      </c>
      <c r="E4" s="29">
        <f>D4/C4</f>
        <v>0.88862375437330765</v>
      </c>
      <c r="F4" s="15">
        <f>+C4-D4</f>
        <v>2673809528.7600021</v>
      </c>
      <c r="G4" s="45">
        <f>+'1.FUNCIONAMIENTO'!F8</f>
        <v>17754737351.849998</v>
      </c>
      <c r="H4" s="14">
        <f>+G4/C4</f>
        <v>0.73956501653059514</v>
      </c>
      <c r="I4" s="45">
        <f>+'1.FUNCIONAMIENTO'!H8</f>
        <v>16988659001.99</v>
      </c>
      <c r="J4" s="14">
        <f>I4/C4</f>
        <v>0.70765439255175577</v>
      </c>
      <c r="K4" s="45">
        <f>+'1.FUNCIONAMIENTO'!J8</f>
        <v>16936228370.99</v>
      </c>
      <c r="L4" s="17">
        <f>+K4/C4</f>
        <v>0.70547041991877368</v>
      </c>
    </row>
    <row r="5" spans="2:13" s="46" customFormat="1" ht="30" customHeight="1">
      <c r="B5" s="44" t="s">
        <v>110</v>
      </c>
      <c r="C5" s="45">
        <f>+'2.INVERSION'!C8</f>
        <v>24920453895</v>
      </c>
      <c r="D5" s="47">
        <f>+'2.INVERSION'!D8</f>
        <v>22942533845.419998</v>
      </c>
      <c r="E5" s="29">
        <f>D5/C5</f>
        <v>0.92063065713354253</v>
      </c>
      <c r="F5" s="15">
        <f>+C5-D5</f>
        <v>1977920049.5800018</v>
      </c>
      <c r="G5" s="47">
        <f>+'2.INVERSION'!G8</f>
        <v>20589041041.419998</v>
      </c>
      <c r="H5" s="14">
        <f>+G5/C5</f>
        <v>0.82619045095125454</v>
      </c>
      <c r="I5" s="47">
        <f>+'2.INVERSION'!I8</f>
        <v>14609886009</v>
      </c>
      <c r="J5" s="14">
        <f>I5/C5</f>
        <v>0.58626083098475601</v>
      </c>
      <c r="K5" s="47">
        <f>+'2.INVERSION'!K8</f>
        <v>14590421765</v>
      </c>
      <c r="L5" s="17">
        <f>+K5/C5</f>
        <v>0.58547977602957701</v>
      </c>
    </row>
    <row r="6" spans="2:13" s="54" customFormat="1" ht="30" customHeight="1" thickBot="1">
      <c r="B6" s="48" t="s">
        <v>99</v>
      </c>
      <c r="C6" s="49">
        <f>SUM(C4:C5)</f>
        <v>48927453895</v>
      </c>
      <c r="D6" s="50">
        <f>SUM(D4:D5)</f>
        <v>44275724316.659996</v>
      </c>
      <c r="E6" s="51">
        <f>D6/C6</f>
        <v>0.90492598310300842</v>
      </c>
      <c r="F6" s="52">
        <f>SUM(F4:F5)</f>
        <v>4651729578.340004</v>
      </c>
      <c r="G6" s="50">
        <f>SUM(G4:G5)</f>
        <v>38343778393.269997</v>
      </c>
      <c r="H6" s="51">
        <f>+G6/C6</f>
        <v>0.78368636298870287</v>
      </c>
      <c r="I6" s="49">
        <f>SUM(I4:I5)</f>
        <v>31598545010.989998</v>
      </c>
      <c r="J6" s="51">
        <f>I6/C6</f>
        <v>0.64582442975270204</v>
      </c>
      <c r="K6" s="50">
        <f>SUM(K4:K5)</f>
        <v>31526650135.989998</v>
      </c>
      <c r="L6" s="53">
        <f>+K6/C6</f>
        <v>0.64435501188447852</v>
      </c>
      <c r="M6" s="73" t="s">
        <v>111</v>
      </c>
    </row>
    <row r="7" spans="2:13" ht="30" customHeight="1">
      <c r="C7" s="55"/>
      <c r="D7" s="56"/>
      <c r="G7" s="56"/>
      <c r="I7" s="57"/>
      <c r="K7" s="56"/>
    </row>
    <row r="8" spans="2:13" ht="30" customHeight="1">
      <c r="C8" s="55"/>
      <c r="D8" s="55"/>
      <c r="E8" s="39"/>
      <c r="F8" s="39"/>
      <c r="G8" s="55"/>
      <c r="H8" s="39"/>
      <c r="I8" s="55"/>
      <c r="K8" s="39"/>
      <c r="L8" s="39"/>
    </row>
    <row r="9" spans="2:13" ht="30" customHeight="1">
      <c r="C9" s="39"/>
      <c r="D9" s="39"/>
      <c r="E9" s="39"/>
      <c r="F9" s="39"/>
      <c r="G9" s="39"/>
      <c r="H9" s="39"/>
      <c r="I9" s="39"/>
      <c r="J9" s="39"/>
      <c r="K9" s="39"/>
    </row>
    <row r="10" spans="2:13"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2:13">
      <c r="G11" s="39"/>
      <c r="H11" s="23"/>
    </row>
  </sheetData>
  <mergeCells count="1">
    <mergeCell ref="B2:L2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1.FUNCIONAMIENTO</vt:lpstr>
      <vt:lpstr>2.INVERSION</vt:lpstr>
      <vt:lpstr>3.EJECUCION RUBROS</vt:lpstr>
      <vt:lpstr>4.RESUMEN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Jannett Cespedes Figueroa</dc:creator>
  <cp:lastModifiedBy>Sandra Jannett Cespedes Figueroa</cp:lastModifiedBy>
  <dcterms:created xsi:type="dcterms:W3CDTF">2024-08-02T19:52:20Z</dcterms:created>
  <dcterms:modified xsi:type="dcterms:W3CDTF">2024-12-03T20:51:33Z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