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BACKUP\2024\Seguimiento PM - CGR 2024\II SEMESTRE 2024\"/>
    </mc:Choice>
  </mc:AlternateContent>
  <xr:revisionPtr revIDLastSave="0" documentId="8_{AC5306F2-13C7-4F1B-9F25-F8B46F717523}" xr6:coauthVersionLast="47" xr6:coauthVersionMax="47" xr10:uidLastSave="{00000000-0000-0000-0000-000000000000}"/>
  <bookViews>
    <workbookView xWindow="-120" yWindow="-120" windowWidth="29040" windowHeight="15720" xr2:uid="{00000000-000D-0000-FFFF-FFFF00000000}"/>
  </bookViews>
  <sheets>
    <sheet name="Avance Plan de Mejoramiento" sheetId="1" r:id="rId1"/>
  </sheets>
  <definedNames>
    <definedName name="_xlnm._FilterDatabase" localSheetId="0" hidden="1">'Avance Plan de Mejoramiento'!$A$14:$U$31</definedName>
    <definedName name="_xlnm.Print_Titles" localSheetId="0">'Avance Plan de Mejoramiento'!$13:$14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6" i="1" l="1"/>
  <c r="T39" i="1" l="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R15" i="1"/>
  <c r="O15" i="1"/>
  <c r="P15" i="1" s="1"/>
  <c r="T38" i="1" l="1"/>
  <c r="R31" i="1"/>
  <c r="P31" i="1"/>
  <c r="T41" i="1" s="1"/>
  <c r="Q15" i="1"/>
  <c r="Q31" i="1" s="1"/>
  <c r="T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jmzambrano</author>
    <author>laquijano</author>
  </authors>
  <commentList>
    <comment ref="S11" authorId="0" shapeId="0" xr:uid="{00000000-0006-0000-0000-000001000000}">
      <text>
        <r>
          <rPr>
            <b/>
            <sz val="8"/>
            <color indexed="81"/>
            <rFont val="Tahoma"/>
            <family val="2"/>
          </rPr>
          <t>Fecha (día-mes-año) de evaluación 
del plan de mejoramiento.</t>
        </r>
      </text>
    </comment>
    <comment ref="A13" authorId="1" shapeId="0" xr:uid="{00000000-0006-0000-0000-000002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3" authorId="1" shapeId="0" xr:uid="{00000000-0006-0000-0000-000003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3" authorId="1" shapeId="0" xr:uid="{00000000-0006-0000-0000-000004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3" authorId="1" shapeId="0" xr:uid="{00000000-0006-0000-0000-000005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3" authorId="1" shapeId="0" xr:uid="{00000000-0006-0000-0000-000006000000}">
      <text>
        <r>
          <rPr>
            <b/>
            <sz val="8"/>
            <color indexed="81"/>
            <rFont val="Tahoma"/>
            <family val="2"/>
          </rPr>
          <t>Pasos cuantificables que permitan medir el avance y cumplimiento de la acción de mejoramiento.
Se pueden incluir tantas filas como metas sean necesarios.</t>
        </r>
      </text>
    </comment>
    <comment ref="I13" authorId="1" shapeId="0" xr:uid="{00000000-0006-0000-0000-000007000000}">
      <text>
        <r>
          <rPr>
            <b/>
            <sz val="8"/>
            <color indexed="81"/>
            <rFont val="Tahoma"/>
            <family val="2"/>
          </rPr>
          <t xml:space="preserve">Nombre de la unidad de medida que se  utiliza para medir el grado de avance de la meta (unidades o porcentaje) y definición
 de la actividad a realizar   
</t>
        </r>
      </text>
    </comment>
    <comment ref="J13" authorId="1" shapeId="0" xr:uid="{00000000-0006-0000-0000-000008000000}">
      <text>
        <r>
          <rPr>
            <b/>
            <sz val="8"/>
            <color indexed="81"/>
            <rFont val="Tahoma"/>
            <family val="2"/>
          </rPr>
          <t xml:space="preserve">Volumen o tamaño de la meta, establecido en unidades o porcentajes. 
</t>
        </r>
      </text>
    </comment>
    <comment ref="K13" authorId="1" shapeId="0" xr:uid="{00000000-0006-0000-0000-000009000000}">
      <text>
        <r>
          <rPr>
            <b/>
            <sz val="8"/>
            <color indexed="81"/>
            <rFont val="Tahoma"/>
            <family val="2"/>
          </rPr>
          <t xml:space="preserve">Fecha programada para la iniciación de cada meta </t>
        </r>
        <r>
          <rPr>
            <sz val="8"/>
            <color indexed="81"/>
            <rFont val="Tahoma"/>
            <family val="2"/>
          </rPr>
          <t xml:space="preserve">
</t>
        </r>
      </text>
    </comment>
    <comment ref="L13" authorId="1" shapeId="0" xr:uid="{00000000-0006-0000-0000-00000A000000}">
      <text>
        <r>
          <rPr>
            <b/>
            <sz val="8"/>
            <color indexed="81"/>
            <rFont val="Tahoma"/>
            <family val="2"/>
          </rPr>
          <t xml:space="preserve">Fecha programada para la terminación de cada meta </t>
        </r>
      </text>
    </comment>
    <comment ref="M13" authorId="1" shapeId="0" xr:uid="{00000000-0006-0000-0000-00000B000000}">
      <text>
        <r>
          <rPr>
            <b/>
            <sz val="8"/>
            <color indexed="81"/>
            <rFont val="Tahoma"/>
            <family val="2"/>
          </rPr>
          <t xml:space="preserve">La hoja calcula automáticamente el plazo de duración de la acción de mejoramiento teniendo en cuenta las fechas de inicio y terminación de la meta.
</t>
        </r>
      </text>
    </comment>
    <comment ref="N13" authorId="1" shapeId="0" xr:uid="{00000000-0006-0000-0000-00000C000000}">
      <text>
        <r>
          <rPr>
            <b/>
            <sz val="8"/>
            <color indexed="81"/>
            <rFont val="Tahoma"/>
            <family val="2"/>
          </rPr>
          <t xml:space="preserve">Se consigna el numero de unidades ejecutadas por cada una de las metas 
</t>
        </r>
      </text>
    </comment>
    <comment ref="O13" authorId="1" shapeId="0" xr:uid="{00000000-0006-0000-00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sharedStrings.xml><?xml version="1.0" encoding="utf-8"?>
<sst xmlns="http://schemas.openxmlformats.org/spreadsheetml/2006/main" count="191" uniqueCount="129">
  <si>
    <t>ANEXO II</t>
  </si>
  <si>
    <t xml:space="preserve"> INFORMACIÓN SOBRE LOS PLANES DE MEJORAMIENTO </t>
  </si>
  <si>
    <t xml:space="preserve">Informe presentado a la Contraloría General de la República </t>
  </si>
  <si>
    <t>Entidad: Superintendencia de la Economía Solidaria</t>
  </si>
  <si>
    <t>Representante Legal: MARIA JOSE NAVARRO MUÑOZ</t>
  </si>
  <si>
    <t>NIT: 830,053,043-5</t>
  </si>
  <si>
    <t>Períodos fiscales que cubre: 2014 y 2013,  2023 y I semestre 2024</t>
  </si>
  <si>
    <t>Modalidad de Auditoría: Integral y de Cumplimiento</t>
  </si>
  <si>
    <t>Fecha de Suscripción: 07 de enero de 2025</t>
  </si>
  <si>
    <t xml:space="preserve">Fecha de Evaluación: </t>
  </si>
  <si>
    <t xml:space="preserve">Numero consecutivo del hallazgo </t>
  </si>
  <si>
    <t>Código hallazgo</t>
  </si>
  <si>
    <r>
      <t>Descripción hallazgo (</t>
    </r>
    <r>
      <rPr>
        <sz val="8"/>
        <rFont val="Arial"/>
        <family val="2"/>
      </rPr>
      <t>No mas de 50 palabras</t>
    </r>
    <r>
      <rPr>
        <b/>
        <sz val="10"/>
        <rFont val="Arial"/>
        <family val="2"/>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</si>
  <si>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</si>
  <si>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</si>
  <si>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</si>
  <si>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</si>
  <si>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</si>
  <si>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</si>
  <si>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</si>
  <si>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</si>
  <si>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</si>
  <si>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las Meta </t>
  </si>
  <si>
    <t xml:space="preserve">Avance físico de ejecución de las metas  </t>
  </si>
  <si>
    <t xml:space="preserve">Porcentaje de Avance físico de ejecución de las metas  </t>
  </si>
  <si>
    <t>Puntaje  Logrado  por las metas metas  (Poi)</t>
  </si>
  <si>
    <t xml:space="preserve">Puntaje Logrado por las metas  Vencidas (POMVi)  </t>
  </si>
  <si>
    <t>Puntaje atribuido metas vencidas</t>
  </si>
  <si>
    <t>Efectividad de la acción</t>
  </si>
  <si>
    <t xml:space="preserve">SI </t>
  </si>
  <si>
    <t>NO</t>
  </si>
  <si>
    <t>22 02 002</t>
  </si>
  <si>
    <t>"Contingencia Aplicativos de Misión Crítica - El Plan de Continuidad del negocio (BCP) que según el plan de mejoramiento debía ponerse en marcha en febrero de 2014,  no ha sido implementado, únicamente se tiene el BIA, el cual hace un análisis de los riesgos y el impacto que tendrían en el evento de una contingencia. Está situación constituye un riesgo de seguridad física y lógica..."</t>
  </si>
  <si>
    <t>Debilidades en cuanto a la planeación tecnológica</t>
  </si>
  <si>
    <t>Entorno que puede conllevar a que no se tenga certeza de la recuperación de los servicios informáticos de la entidad frente a imprevisión o una denegación de servicio sin que se posibilite la activación de la respectiva contingencia para los aplicativos de misión crítica.</t>
  </si>
  <si>
    <t xml:space="preserve">Ejecutar las directrices establecidas en el plan de continuidad del negocio , elaborado  por la oficina Asesora de Planeación y Sistemas con el fin de minimizar los riesgos relacionados con respecto a la seguridad de la información y la perdida  de la capacidad operativa tecnológica de la entidad. </t>
  </si>
  <si>
    <t>Iniciar acciones que garanticen la recuperación de los sistemas misionales apoyados en tecnología de la entidad, así como la continuidad de los mismos.</t>
  </si>
  <si>
    <t>Establecer el Plan de Continuidad de Negocio  para La Supersolidaria .</t>
  </si>
  <si>
    <t>Plan de continuidad del negocio</t>
  </si>
  <si>
    <t>X</t>
  </si>
  <si>
    <t>1 2024</t>
  </si>
  <si>
    <t>"..compra de..OFIC 801, Carr 60 No. 24-09..presupuesto ..sin mencionarse mobiliario.. La Ley  establece ..contratación directa únicamente para bienes inmuebles..; situación conllevó ..liquidación por ($41.229.800.000) y no por ($39.950.886.703,74) valor real .., generando mayor valor pagado por gastos notariales.., situación genera un daño al patrimonio público  de $11.356.750,07.."</t>
  </si>
  <si>
    <t>Los estudios previos....para la nueva sede, se tuvo como modalidad de selección del contratista, La entidad no tiene clara la figura utilizada para la adquisición del inmobiliario junto al bien inmueble La Ley 1082 de 2015, establece ..la contratación directa se permite únicamente para bienes inmuebles, En cuanto a los bienes muebles, no se tuvo en cuenta su valor..por..avalúo técnico</t>
  </si>
  <si>
    <t>Fortalecer la justificación de la modalidad de selección del contratista en los estudios previos de los procesos de contratación para la adquisición de inmuebles a traves de la contratación directa y demas procesos de contratación</t>
  </si>
  <si>
    <t xml:space="preserve">Elaboración de un instructivo para la formulación de estudios previos como anexo del manual de contratación de la entidad.  </t>
  </si>
  <si>
    <t>Instructivo Elaboración de estudios previos debidamente aprobado y socializado en la plataforma PABLO</t>
  </si>
  <si>
    <t>2 2024</t>
  </si>
  <si>
    <t>Supervisión Contrato Intad No. 136-2023. Los informes mensuales de actividades entre el 1 feb al 31 dic23 avalados por el supervisor, se soportaron en el cumplimiento de las obligaciones generales sin sustentar las obligaciones específicas de la cláusula 2.2obligaciones específicas, se clasifican en dos tipos de obligaciones 1servicios postales y 2apoyo.</t>
  </si>
  <si>
    <t>No se encuentra evidencia alguna .. que la Entidad a través del supervisor del Contrato Int No. 136-2023,.., hubiera realizado las acciones tendientes a verificar en su integridad el cumplimiento de las obligaciones específicas del contrato. ..,  conllevando a una incertidumbre en la información rendida por el contratista para comprobar y certificar la efectiva y real ejecución.</t>
  </si>
  <si>
    <t xml:space="preserve">1. Realizar  dos jornadas de capacitación OBLIGATORIAS al año dirigidas a los Supervisores asignados. </t>
  </si>
  <si>
    <t>Fortalecer competencias en Supervisión, talleres enfocados  a hallazgos de la CGR, Temas: funciones, deberes, prohibiciones, trámite de cuentas sujetas a obligaciones,  gestión pólizas y casos ampliaciones, suspensiones, sanciones , informes de no cumplimiento, liq contratos, conformación de expedientes contractuales, reservas pptales,  y retroalimentación en casos especiales, etc</t>
  </si>
  <si>
    <t xml:space="preserve">Jornadas de Capacitación </t>
  </si>
  <si>
    <t xml:space="preserve">2. Formular obligaciones especificas acordes con las actividades a desarrollar en la ejecución del contrato, verificables por los supervisores </t>
  </si>
  <si>
    <t xml:space="preserve">Elaboración de un instructivo para la formulación de estudios previos como anexo del manual de contratación de la entidad para la capacitación de los supervisores
</t>
  </si>
  <si>
    <t>Instructivo y Actas de asistencia</t>
  </si>
  <si>
    <t>3. Implementar seguimientos aleatorios respecto a la pertinencia de cumplimiento de las funciones de Supervisión.</t>
  </si>
  <si>
    <t xml:space="preserve">Incluir en el plan anual de auditorías de la OCI el seguimiento y verificación del cumplimiento de lo contemplado en las obligaciones especificas de los contratos </t>
  </si>
  <si>
    <t>Informes de seguimiento</t>
  </si>
  <si>
    <t xml:space="preserve">4. Conformar el expediente contractual de manera centralizada con todos los documentos que lo integran en cada una de sus etapas por parte del Grupo de Contratos </t>
  </si>
  <si>
    <t xml:space="preserve">Actualizar el manual de supervisión respecto a las obligaciones administrativas de los supervisores incluyendo las actividades de entrega, en su totalidad, del expediente al grupo de contratación </t>
  </si>
  <si>
    <t>Expedientes contractuales conformados</t>
  </si>
  <si>
    <t>3 2024</t>
  </si>
  <si>
    <t>En los registros contables de los excedentes financieros realizados por la SES, durante los años  2020 a 2023, se identificó incumplimiento del Procedimiento Contable para el Reconocimiento de los Excedentes Financieros de los Establecimientos Públicos que se capitalizan o distribuyen a favor de la Nación, con recursos administrados en el Sistema de Cuenta Única Nacional (SCUN).</t>
  </si>
  <si>
    <t>Ausencia de lineamientos y mecanismos de control que reglamenten el reconocimiento de los excedentes financieros, cuando son asignados a la entidad para el fortalecimiento patrimonial, lo que conllevó a una interpretación interna de los registros, lo cual como hemos visto no se realizaron conforme al procedimiento contable ni consideró el documento CONPES.</t>
  </si>
  <si>
    <t xml:space="preserve">Tramitar las consulta de manera formal ante la CGN , con las motivaciones y justificaciones de los registros efectuados por la Entidad en las vigencias 2020, 2021, 2022 y 2023, con solicitud de revisión de la metodología para establecimientos públicos que no reciben ingresos de la Nación. 
</t>
  </si>
  <si>
    <t>Oficio consulta realizada con  radicado ante CGN y oficio respuesta</t>
  </si>
  <si>
    <t>2. Convocar y realizar mesa de trabajo Contraloría General de la Nación._Supersolidaria, verificando la aplicabilidad del procedimiento V5</t>
  </si>
  <si>
    <t>Convocar y realizar mesa de trabajo Contraloría General de la Nación_Supersolidaria, verificando la aplicabilidad del procedimiento V5 y resolviendo las inquietudes sobre el  reconocimiento presupuestal y contable de los excedentes financieros, para establecimientos de recursos propios distribuidos por el Consejo Nacional de Política Económica y Social (CONPES) a esta Entidad.</t>
  </si>
  <si>
    <t>Acta mesa de trabajo con conclusiones y firmada</t>
  </si>
  <si>
    <t xml:space="preserve">3. Convocar reunión del  Comité de sostenibilidad Contable para exponner caso y medidas a adoptar </t>
  </si>
  <si>
    <t xml:space="preserve">Presentar para aprobación del Comité de sostenibilidad Contable sobre la afectación presupuestal y contable, para la corrección de las errores o inexactitudes en los Estados Financieros, para uno o más periodos anteriores, de conformidad con la respuesta a las consultas por parte de los organos competentes. 
</t>
  </si>
  <si>
    <t>4. Revisar, actualizar y aplicar el Manual de Políticas Contables de la SES</t>
  </si>
  <si>
    <t>Revisar, actualizar y aplicar el Manual de Políticas Contables frente a disposiciones de la CGN y en especial el procedimiento contable para el reconocimiento de excedente financieros</t>
  </si>
  <si>
    <t xml:space="preserve">Resolución Manual de Politícas Contables Actualizado
</t>
  </si>
  <si>
    <t xml:space="preserve">5. Publicar los Estados Financieros certificados a comparar </t>
  </si>
  <si>
    <t>Publicación EF en página web de la SES</t>
  </si>
  <si>
    <t>4 2024</t>
  </si>
  <si>
    <t>No se presentó relación entre el objeto contractual Cto016-23 y 300-23 y el proyecto de inversión ACERVO DOCUMENTAL, y las actividades ejecutadas si se articularon, pero con G.documental de asuntos jurídicos que se adelantaron en el marco del proceso de contribuciones y cobranzas, llegando a la conclusión que se presentó una vulneración a los principios presupuestales y contractuales</t>
  </si>
  <si>
    <t>Inaplicabilidad de los arts 12, 13 y 18 del Dec 111/1996, de los principios del stma presupuestal planeación y especialización, y la Res 2020510004845 -24 abril/20 Manual de Contratación de la Entidad, conllevó a la suscripción de contratos con objetos y obligaciones contractuales que no guardan relación directa con los objetivos, finalidades y actividades del proyecto de inversión.</t>
  </si>
  <si>
    <t>1. Realizar  jornadas de capacitación OBLIGATORIAS al año dirigidas a la identificación y pertinencia de los objetos contractuales, finalidades y las actividades de proyectos de inversión a los funcionarios con responsabilidad en elaboración de estudios previos y para grupo de contratación</t>
  </si>
  <si>
    <t xml:space="preserve">2. Difundir memorando de aspectos presupuestales  obligatorios a cumplir para expedición de CDP </t>
  </si>
  <si>
    <t xml:space="preserve">Emitir memorando de trámite para solicitar CDP </t>
  </si>
  <si>
    <t>Memorando socializado</t>
  </si>
  <si>
    <t>4 2021</t>
  </si>
  <si>
    <t xml:space="preserve">/ 2021. Las actividades reportadas por la contratista no desarrollan las  obligcns pactadas en el contrato y no satisfac la necesidad que dió origen a la contratación...objeto era :P. .S. P gerente  proyecto  adq... de la nueva sede.. La lesión del patrimonio público en $99,750,000,  dado por el  valor del contrato cancelado, genera gestión fiscal ineficiente </t>
  </si>
  <si>
    <t>Se presentó por la inactividad de sus directivos, en dar instrucciones para avanzar en la eje del proy de adq de sede y/o tomar decisiones a tiempo… La supervisión presenta debilidades e inconsistencias, pues las cuentas de cobro, están soportadas con inf de actividades y las constancias de cumplimiento expedidas por el supervisor..</t>
  </si>
  <si>
    <t>11 2019</t>
  </si>
  <si>
    <t>Ejec contractual Cto CD- 124-2018. Se evidenció que de 21 obligaciones, el contratista ejecutó 13 de ellas, según infor. presentados por contratista, que dan cuenta de obligaciones ejecutadas. En relación con obligaciones no ejecutadas, el contratista precisó: “No se asignó ninguna actividad con relación a este objetivo". También en los ctos(14,15,18,50, 59,63,70,75,85,104,189,204)</t>
  </si>
  <si>
    <t xml:space="preserve">Debilidades en la planeación , porque es en esta etapa en donde la Supersolidaria debió identificar con precisión las actividades (obligaciones) que se consideran como ineludibles para la satisfacción de su necesidad, lo cual no se observó en el caso sub examine. </t>
  </si>
  <si>
    <t>06 2017</t>
  </si>
  <si>
    <t xml:space="preserve">Contrato SASI-239-2027. Evidencia debilidades en la vigilancia y supervisión del contrato,...la inobservancia de las normas aplicables.. 1) incumplimiento de las obligaciones establecidas en el contrato y 2) el amparo de la poliza de seguro no fue ampliada hasta la fecha de ejecución del contrato, dando lugar a la exposición del riesgo del patromonio...ante eventual defecto del bien </t>
  </si>
  <si>
    <t>No evidencia actuaciones del Supervisor, informar al ordenador del gasto  posible incumplimiento o prorrogar  plazo ejecución. El  29/12/2017, se constituyó cxp por $540.448.972; sin embargo hasta el 16/05/2018, el supervisor avaló el cumplimiento total del cto.....esto correspondia a la cosntitución de reserva presupuestal y no cxp,...,inobservacia del rezago pptal.</t>
  </si>
  <si>
    <t>TOTALES</t>
  </si>
  <si>
    <t xml:space="preserve">Convenciones: </t>
  </si>
  <si>
    <t>Evaluación del Plan de Mejoramiento</t>
  </si>
  <si>
    <t>Puntajes base de Evaluación:</t>
  </si>
  <si>
    <t xml:space="preserve">Columnas de calculo automático </t>
  </si>
  <si>
    <t>Puntaje base de evaluación de cumplimiento</t>
  </si>
  <si>
    <t>PBEC</t>
  </si>
  <si>
    <t xml:space="preserve">Información suministrada en el informe de la CGR </t>
  </si>
  <si>
    <t>Puntaje base de evaluación de avance</t>
  </si>
  <si>
    <t>PBEA</t>
  </si>
  <si>
    <t xml:space="preserve">Celda con formato fecha: Día Mes Año </t>
  </si>
  <si>
    <t>Cumplimiento del Plan de Mejoramiento</t>
  </si>
  <si>
    <t>CPM = POMMVi / PBEC</t>
  </si>
  <si>
    <t>Fila de Totales</t>
  </si>
  <si>
    <t>Avance del plan de Mejoramiento</t>
  </si>
  <si>
    <t>AP =  POMi / PBEA</t>
  </si>
  <si>
    <t xml:space="preserve">Riesgo presupuestal y contable </t>
  </si>
  <si>
    <t xml:space="preserve">1. Tramitar las consulta de manera formal ante la CGN , sobre el procedimineto ocntable para el reconocieminto d los ecxcedentes finnacieros de los establecmientos públics(V5)  metodología y caso concreto 
</t>
  </si>
  <si>
    <t xml:space="preserve">Plantear ante la Contraloría General de la República y los Entes involucrados en la metodología, las gestiones y conclusiones del Organo Rector de la Contaduría ante el DNP.  </t>
  </si>
  <si>
    <t xml:space="preserve">Disponer ante el Comité de Sostenibilidad Contable la propuesta de corrección del registro presupuestal y contable de los excedentes financieros de los periodos 2020 a 2023, para su aprobación..  </t>
  </si>
  <si>
    <t>Dar a conocer ante la Contaduria General de la Nación, de las implicaciones presupuestales y contables que se han suscitado en la Supersolidaria,  por la interpretación de l ametodología (V5) emitida por el DNP.</t>
  </si>
  <si>
    <t xml:space="preserve">Disponer de un Manual de Políticas Contables actualizado, que incluya el manejo y registro presupuestal y contable de los excedentes financieros. </t>
  </si>
  <si>
    <t xml:space="preserve">Publicar los Estados Financieros certificados, para ser comparado con los generados del periodo de conformidad con la respuesta a la consulta de parte de los organos competentes frente al  reconocimiento presupuestal y contable de los excedentes financieros, para establecimientos de recursos propios distribuidos por el CONPES a esta Entidad </t>
  </si>
  <si>
    <t>Proporcionar información financiera precisa y oportuna a los responsables de la toma de decisiones. Facilitar la transparencia y la rendición de cuentas en el uso de los recursos públicos.</t>
  </si>
  <si>
    <t>Fortalecer la labor de Supervision en la SUPERSOLIDARIA</t>
  </si>
  <si>
    <t>Gestionar diferentes estrategias que permitan el fortalecimiento de la labor de Supervision en la SUPERSOLIDARIA</t>
  </si>
  <si>
    <t>Minimizar las probabilidades de que se materialice un riesgo en la labor de supervisión a causa de una inadecuada elección del tipo de contratación.</t>
  </si>
  <si>
    <t>Riesgo administrativo y disciplinario</t>
  </si>
  <si>
    <t>Riesgo administrativo, disciplinario y fiscal</t>
  </si>
  <si>
    <t>Riesgo Administrativo</t>
  </si>
  <si>
    <t>Robustecer las competencias de los supervisores de la SUPERSOLIDARIA</t>
  </si>
  <si>
    <t>Socializar el tramite correspondiente para solicitar los CDP</t>
  </si>
  <si>
    <t>Robustecer las competencias de los supervisores de la SUPERSOLIDARIA de manera integral</t>
  </si>
  <si>
    <t>Brindar herramientas que faciliten la labor de supervisión.</t>
  </si>
  <si>
    <t>Minimizar las probabilidades de reincidencia en el riesgo.</t>
  </si>
  <si>
    <t>Gestionar acciones que faciliten el seguimiento y verificación del cumplimiento de la labor de supervisión.</t>
  </si>
  <si>
    <t>Minimizar las probabilidades de que se materialicen riesgos en la labor de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</si>
</sst>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0" x14ac:knownFonts="1">
    <font>
      <sz val="10"/>
      <name val="Arial"/>
    </font>
    <font>
      <b/>
      <sz val="11"/>
      <name val="Arial"/>
      <family val="2"/>
    </font>
    <font>
      <sz val="11"/>
      <name val="Arial"/>
      <family val="2"/>
    </font>
    <font>
      <b/>
      <sz val="11"/>
      <color indexed="10"/>
      <name val="Arial"/>
      <family val="2"/>
    </font>
    <font>
      <b/>
      <sz val="10"/>
      <name val="Arial"/>
      <family val="2"/>
    </font>
    <font>
      <sz val="8"/>
      <name val="Arial"/>
      <family val="2"/>
    </font>
    <font>
      <sz val="10"/>
      <name val="Arial"/>
      <family val="2"/>
    </font>
    <font>
      <b/>
      <sz val="9"/>
      <name val="Arial"/>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0"/>
        <bgColor indexed="64"/>
      </patternFill>
    </fill>
    <fill>
      <patternFill patternType="solid">
        <fgColor theme="0"/>
        <bgColor indexed="64"/>
      </patternFill>
    </fill>
    <fill>
      <patternFill patternType="solid">
        <fgColor indexed="9"/>
      </patternFill>
    </fill>
    <fill>
      <patternFill patternType="solid">
        <fgColor indexed="51"/>
        <bgColor indexed="64"/>
      </patternFill>
    </fill>
    <fill>
      <patternFill patternType="solid">
        <fgColor rgb="FFFFC000"/>
        <bgColor indexed="64"/>
      </patternFill>
    </fill>
    <fill>
      <patternFill patternType="solid">
        <fgColor indexed="5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9">
    <xf numFmtId="0" fontId="0" fillId="0" borderId="0" xfId="0"/>
    <xf numFmtId="0" fontId="2" fillId="2" borderId="0" xfId="0" applyFont="1" applyFill="1"/>
    <xf numFmtId="0" fontId="0" fillId="2" borderId="0" xfId="0" applyFill="1"/>
    <xf numFmtId="0" fontId="0" fillId="2" borderId="5" xfId="0" applyFill="1" applyBorder="1"/>
    <xf numFmtId="0" fontId="0" fillId="0" borderId="8" xfId="0" applyBorder="1" applyAlignment="1">
      <alignment horizontal="center" vertical="center" wrapText="1"/>
    </xf>
    <xf numFmtId="0" fontId="0" fillId="0" borderId="8" xfId="0" applyBorder="1" applyAlignment="1">
      <alignment horizontal="center" vertical="center"/>
    </xf>
    <xf numFmtId="0" fontId="6" fillId="3" borderId="8"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6" fillId="6" borderId="8" xfId="0" applyFont="1" applyFill="1" applyBorder="1" applyAlignment="1">
      <alignment horizontal="justify" vertical="center" wrapText="1"/>
    </xf>
    <xf numFmtId="0" fontId="0" fillId="7" borderId="8" xfId="0" applyFill="1" applyBorder="1" applyAlignment="1" applyProtection="1">
      <alignment vertical="center" wrapText="1"/>
      <protection locked="0"/>
    </xf>
    <xf numFmtId="0" fontId="0" fillId="7" borderId="8" xfId="0" applyFill="1" applyBorder="1" applyAlignment="1" applyProtection="1">
      <alignment horizontal="center" vertical="center"/>
      <protection locked="0"/>
    </xf>
    <xf numFmtId="15" fontId="0" fillId="4" borderId="8" xfId="0" applyNumberFormat="1" applyFill="1" applyBorder="1" applyAlignment="1">
      <alignment horizontal="center" vertical="center"/>
    </xf>
    <xf numFmtId="164" fontId="6" fillId="5" borderId="8" xfId="0" applyNumberFormat="1" applyFont="1" applyFill="1" applyBorder="1" applyAlignment="1">
      <alignment horizontal="center" vertical="center"/>
    </xf>
    <xf numFmtId="9" fontId="6" fillId="5" borderId="8" xfId="0" applyNumberFormat="1" applyFont="1" applyFill="1" applyBorder="1" applyAlignment="1">
      <alignment vertical="center"/>
    </xf>
    <xf numFmtId="164" fontId="6" fillId="5" borderId="8" xfId="0" applyNumberFormat="1" applyFont="1" applyFill="1" applyBorder="1" applyAlignment="1">
      <alignment vertical="center"/>
    </xf>
    <xf numFmtId="0" fontId="6" fillId="0" borderId="8" xfId="0" applyFont="1" applyBorder="1" applyAlignment="1">
      <alignment horizontal="center" vertical="center"/>
    </xf>
    <xf numFmtId="0" fontId="0" fillId="3" borderId="8" xfId="0" applyFill="1" applyBorder="1" applyAlignment="1">
      <alignment horizontal="center" vertical="center" wrapText="1"/>
    </xf>
    <xf numFmtId="0" fontId="0" fillId="3" borderId="8" xfId="0" applyFill="1" applyBorder="1" applyAlignment="1">
      <alignment horizontal="justify" vertical="center" wrapText="1"/>
    </xf>
    <xf numFmtId="0" fontId="6" fillId="3" borderId="8" xfId="0" applyFont="1" applyFill="1" applyBorder="1" applyAlignment="1">
      <alignment horizontal="left" vertical="center" wrapText="1"/>
    </xf>
    <xf numFmtId="0" fontId="6" fillId="0" borderId="8" xfId="0" applyFont="1" applyBorder="1" applyAlignment="1">
      <alignment horizontal="left" vertical="center" wrapText="1"/>
    </xf>
    <xf numFmtId="0" fontId="4" fillId="8" borderId="8" xfId="0" applyFont="1" applyFill="1" applyBorder="1" applyAlignment="1">
      <alignment horizontal="left" vertical="center" wrapText="1"/>
    </xf>
    <xf numFmtId="0" fontId="0" fillId="9" borderId="8" xfId="0" applyFill="1" applyBorder="1" applyAlignment="1">
      <alignment horizontal="center" vertical="center" wrapText="1"/>
    </xf>
    <xf numFmtId="1" fontId="0" fillId="9" borderId="8" xfId="0" applyNumberFormat="1"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 borderId="10" xfId="0" applyFill="1" applyBorder="1"/>
    <xf numFmtId="0" fontId="0" fillId="2" borderId="11" xfId="0" applyFill="1" applyBorder="1"/>
    <xf numFmtId="0" fontId="4" fillId="0" borderId="6"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6" fillId="0" borderId="13" xfId="0" applyFont="1" applyBorder="1" applyAlignment="1">
      <alignment horizontal="left" vertical="center"/>
    </xf>
    <xf numFmtId="1" fontId="0" fillId="0" borderId="16" xfId="0" applyNumberFormat="1" applyBorder="1"/>
    <xf numFmtId="0" fontId="0" fillId="0" borderId="18" xfId="0" applyBorder="1" applyAlignment="1">
      <alignment horizontal="left" vertical="center"/>
    </xf>
    <xf numFmtId="164" fontId="0" fillId="0" borderId="23" xfId="0" applyNumberFormat="1" applyBorder="1"/>
    <xf numFmtId="0" fontId="0" fillId="0" borderId="2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10" fontId="0" fillId="0" borderId="25" xfId="0" applyNumberFormat="1" applyBorder="1"/>
    <xf numFmtId="0" fontId="0" fillId="0" borderId="26"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0" fontId="0" fillId="0" borderId="28" xfId="0" applyNumberFormat="1" applyBorder="1"/>
    <xf numFmtId="0" fontId="4" fillId="0" borderId="0" xfId="0" applyFont="1"/>
    <xf numFmtId="0" fontId="0" fillId="10" borderId="6" xfId="0" applyFill="1" applyBorder="1" applyAlignment="1">
      <alignment horizontal="center"/>
    </xf>
    <xf numFmtId="0" fontId="0" fillId="10" borderId="7" xfId="0" applyFill="1" applyBorder="1" applyAlignment="1">
      <alignment horizontal="center"/>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7" fillId="0" borderId="27" xfId="0" applyFont="1" applyBorder="1" applyAlignment="1">
      <alignment horizontal="center"/>
    </xf>
    <xf numFmtId="0" fontId="7" fillId="0" borderId="19" xfId="0" applyFont="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17" xfId="0" applyFont="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6" fillId="0" borderId="6"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18" xfId="0" applyFont="1" applyBorder="1" applyAlignment="1">
      <alignment horizontal="center"/>
    </xf>
    <xf numFmtId="0" fontId="7" fillId="0" borderId="22" xfId="0" applyFont="1" applyBorder="1" applyAlignment="1">
      <alignment horizontal="center"/>
    </xf>
    <xf numFmtId="0" fontId="0" fillId="0" borderId="0" xfId="0" applyAlignment="1">
      <alignment horizontal="center"/>
    </xf>
    <xf numFmtId="0" fontId="4" fillId="0" borderId="8" xfId="0" applyFont="1" applyBorder="1" applyAlignment="1">
      <alignment horizontal="center" vertical="center" wrapText="1"/>
    </xf>
    <xf numFmtId="0" fontId="4" fillId="4"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6" xfId="0" applyBorder="1" applyAlignment="1">
      <alignment horizontal="left"/>
    </xf>
    <xf numFmtId="0" fontId="0" fillId="0" borderId="12" xfId="0" applyBorder="1" applyAlignment="1">
      <alignment horizontal="left"/>
    </xf>
    <xf numFmtId="0" fontId="0" fillId="0" borderId="7" xfId="0" applyBorder="1" applyAlignment="1">
      <alignment horizontal="left"/>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4" fillId="3"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1" fillId="2" borderId="4" xfId="0" applyFont="1" applyFill="1" applyBorder="1" applyAlignment="1">
      <alignment horizontal="left"/>
    </xf>
    <xf numFmtId="0" fontId="1" fillId="2" borderId="0" xfId="0" applyFont="1" applyFill="1" applyAlignment="1">
      <alignment horizontal="left"/>
    </xf>
    <xf numFmtId="0" fontId="1" fillId="2" borderId="5" xfId="0" applyFont="1" applyFill="1" applyBorder="1" applyAlignment="1">
      <alignment horizontal="left"/>
    </xf>
    <xf numFmtId="15" fontId="1" fillId="2" borderId="6" xfId="0" applyNumberFormat="1"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Alignment="1">
      <alignment horizontal="center" wrapText="1"/>
    </xf>
    <xf numFmtId="0" fontId="1" fillId="2" borderId="5" xfId="0" applyFont="1" applyFill="1" applyBorder="1" applyAlignment="1">
      <alignment horizontal="center" wrapText="1"/>
    </xf>
    <xf numFmtId="14" fontId="3"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340580</xdr:colOff>
      <xdr:row>3</xdr:row>
      <xdr:rowOff>154080</xdr:rowOff>
    </xdr:from>
    <xdr:to>
      <xdr:col>16</xdr:col>
      <xdr:colOff>258536</xdr:colOff>
      <xdr:row>9</xdr:row>
      <xdr:rowOff>13607</xdr:rowOff>
    </xdr:to>
    <xdr:pic>
      <xdr:nvPicPr>
        <xdr:cNvPr id="2" name="3 Imagen">
          <a:extLst>
            <a:ext uri="{FF2B5EF4-FFF2-40B4-BE49-F238E27FC236}">
              <a16:creationId xmlns:a16="http://schemas.microsoft.com/office/drawing/2014/main" id="{CCC58A25-0AF0-4504-BBDE-D2D237ED01EE}"/>
            </a:ext>
          </a:extLst>
        </xdr:cNvPr>
        <xdr:cNvPicPr>
          <a:picLocks noChangeAspect="1"/>
        </xdr:cNvPicPr>
      </xdr:nvPicPr>
      <xdr:blipFill>
        <a:blip xmlns:r="http://schemas.openxmlformats.org/officeDocument/2006/relationships" r:embed="rId1"/>
        <a:stretch>
          <a:fillRect/>
        </a:stretch>
      </xdr:blipFill>
      <xdr:spPr>
        <a:xfrm>
          <a:off x="23733980" y="725580"/>
          <a:ext cx="2613531" cy="1002527"/>
        </a:xfrm>
        <a:prstGeom prst="rect">
          <a:avLst/>
        </a:prstGeom>
      </xdr:spPr>
    </xdr:pic>
    <xdr:clientData/>
  </xdr:twoCellAnchor>
  <xdr:twoCellAnchor editAs="oneCell">
    <xdr:from>
      <xdr:col>16</xdr:col>
      <xdr:colOff>231321</xdr:colOff>
      <xdr:row>3</xdr:row>
      <xdr:rowOff>95249</xdr:rowOff>
    </xdr:from>
    <xdr:to>
      <xdr:col>19</xdr:col>
      <xdr:colOff>371118</xdr:colOff>
      <xdr:row>8</xdr:row>
      <xdr:rowOff>126938</xdr:rowOff>
    </xdr:to>
    <xdr:pic>
      <xdr:nvPicPr>
        <xdr:cNvPr id="3" name="1 Imagen">
          <a:extLst>
            <a:ext uri="{FF2B5EF4-FFF2-40B4-BE49-F238E27FC236}">
              <a16:creationId xmlns:a16="http://schemas.microsoft.com/office/drawing/2014/main" id="{2FDB143C-C872-432E-ADB1-BC56AE3A7245}"/>
            </a:ext>
          </a:extLst>
        </xdr:cNvPr>
        <xdr:cNvPicPr>
          <a:picLocks noChangeAspect="1"/>
        </xdr:cNvPicPr>
      </xdr:nvPicPr>
      <xdr:blipFill>
        <a:blip xmlns:r="http://schemas.openxmlformats.org/officeDocument/2006/relationships" r:embed="rId2"/>
        <a:stretch>
          <a:fillRect/>
        </a:stretch>
      </xdr:blipFill>
      <xdr:spPr>
        <a:xfrm>
          <a:off x="26320296" y="666749"/>
          <a:ext cx="2482947" cy="984189"/>
        </a:xfrm>
        <a:prstGeom prst="rect">
          <a:avLst/>
        </a:prstGeom>
      </xdr:spPr>
    </xdr:pic>
    <xdr:clientData/>
  </xdr:twoCellAnchor>
  <xdr:twoCellAnchor editAs="oneCell">
    <xdr:from>
      <xdr:col>3</xdr:col>
      <xdr:colOff>2217964</xdr:colOff>
      <xdr:row>3</xdr:row>
      <xdr:rowOff>176891</xdr:rowOff>
    </xdr:from>
    <xdr:to>
      <xdr:col>5</xdr:col>
      <xdr:colOff>80652</xdr:colOff>
      <xdr:row>9</xdr:row>
      <xdr:rowOff>108856</xdr:rowOff>
    </xdr:to>
    <xdr:pic>
      <xdr:nvPicPr>
        <xdr:cNvPr id="4" name="Imagen 3">
          <a:extLst>
            <a:ext uri="{FF2B5EF4-FFF2-40B4-BE49-F238E27FC236}">
              <a16:creationId xmlns:a16="http://schemas.microsoft.com/office/drawing/2014/main" id="{68FF0180-7693-46CE-8567-E58C0D66D013}"/>
            </a:ext>
          </a:extLst>
        </xdr:cNvPr>
        <xdr:cNvPicPr>
          <a:picLocks noChangeAspect="1"/>
        </xdr:cNvPicPr>
      </xdr:nvPicPr>
      <xdr:blipFill>
        <a:blip xmlns:r="http://schemas.openxmlformats.org/officeDocument/2006/relationships" r:embed="rId3"/>
        <a:stretch>
          <a:fillRect/>
        </a:stretch>
      </xdr:blipFill>
      <xdr:spPr>
        <a:xfrm>
          <a:off x="7132864" y="748391"/>
          <a:ext cx="2415638" cy="10749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abSelected="1" topLeftCell="A4" zoomScale="70" zoomScaleNormal="70" workbookViewId="0">
      <pane xSplit="3" ySplit="11" topLeftCell="D15" activePane="bottomRight" state="frozen"/>
      <selection activeCell="A4" sqref="A4"/>
      <selection pane="topRight" activeCell="D4" sqref="D4"/>
      <selection pane="bottomLeft" activeCell="A15" sqref="A15"/>
      <selection pane="bottomRight" activeCell="A13" sqref="A13:A14"/>
    </sheetView>
  </sheetViews>
  <sheetFormatPr baseColWidth="10" defaultRowHeight="12.75" x14ac:dyDescent="0.2"/>
  <cols>
    <col min="1" max="1" width="13.5703125" customWidth="1"/>
    <col min="2" max="2" width="11" customWidth="1"/>
    <col min="3" max="3" width="49.140625" customWidth="1"/>
    <col min="4" max="4" width="35.5703125" customWidth="1"/>
    <col min="5" max="5" width="32.7109375" customWidth="1"/>
    <col min="6" max="6" width="43.85546875" customWidth="1"/>
    <col min="7" max="7" width="44.7109375" customWidth="1"/>
    <col min="8" max="8" width="40.42578125" customWidth="1"/>
    <col min="9" max="9" width="30.85546875" customWidth="1"/>
    <col min="10" max="10" width="12.7109375" customWidth="1"/>
    <col min="11" max="11" width="12.42578125" customWidth="1"/>
    <col min="12" max="12" width="12.140625" customWidth="1"/>
    <col min="13" max="13" width="11.7109375" customWidth="1"/>
    <col min="14" max="14" width="16.28515625" customWidth="1"/>
    <col min="15" max="15" width="12.85546875" customWidth="1"/>
    <col min="16" max="16" width="11.28515625" customWidth="1"/>
    <col min="17" max="17" width="14.42578125" customWidth="1"/>
    <col min="18" max="18" width="10.140625" customWidth="1"/>
    <col min="19" max="19" width="10.5703125" customWidth="1"/>
    <col min="20" max="20" width="9.85546875" customWidth="1"/>
    <col min="21" max="21" width="0.140625" customWidth="1"/>
  </cols>
  <sheetData>
    <row r="1" spans="1:21" ht="15" customHeight="1" x14ac:dyDescent="0.25">
      <c r="A1" s="92" t="s">
        <v>0</v>
      </c>
      <c r="B1" s="93"/>
      <c r="C1" s="93"/>
      <c r="D1" s="93"/>
      <c r="E1" s="93"/>
      <c r="F1" s="93"/>
      <c r="G1" s="93"/>
      <c r="H1" s="93"/>
      <c r="I1" s="93"/>
      <c r="J1" s="93"/>
      <c r="K1" s="93"/>
      <c r="L1" s="93"/>
      <c r="M1" s="93"/>
      <c r="N1" s="93"/>
      <c r="O1" s="93"/>
      <c r="P1" s="93"/>
      <c r="Q1" s="93"/>
      <c r="R1" s="93"/>
      <c r="S1" s="93"/>
      <c r="T1" s="94"/>
    </row>
    <row r="2" spans="1:21" ht="15" customHeight="1" x14ac:dyDescent="0.25">
      <c r="A2" s="95" t="s">
        <v>1</v>
      </c>
      <c r="B2" s="96"/>
      <c r="C2" s="96"/>
      <c r="D2" s="96"/>
      <c r="E2" s="96"/>
      <c r="F2" s="96"/>
      <c r="G2" s="96"/>
      <c r="H2" s="96"/>
      <c r="I2" s="96"/>
      <c r="J2" s="96"/>
      <c r="K2" s="96"/>
      <c r="L2" s="96"/>
      <c r="M2" s="96"/>
      <c r="N2" s="96"/>
      <c r="O2" s="96"/>
      <c r="P2" s="96"/>
      <c r="Q2" s="96"/>
      <c r="R2" s="96"/>
      <c r="S2" s="96"/>
      <c r="T2" s="97"/>
    </row>
    <row r="3" spans="1:21" ht="15" customHeight="1" x14ac:dyDescent="0.25">
      <c r="A3" s="95" t="s">
        <v>2</v>
      </c>
      <c r="B3" s="96"/>
      <c r="C3" s="96"/>
      <c r="D3" s="96"/>
      <c r="E3" s="96"/>
      <c r="F3" s="96"/>
      <c r="G3" s="96"/>
      <c r="H3" s="96"/>
      <c r="I3" s="96"/>
      <c r="J3" s="96"/>
      <c r="K3" s="96"/>
      <c r="L3" s="96"/>
      <c r="M3" s="96"/>
      <c r="N3" s="96"/>
      <c r="O3" s="96"/>
      <c r="P3" s="96"/>
      <c r="Q3" s="96"/>
      <c r="R3" s="96"/>
      <c r="S3" s="96"/>
      <c r="T3" s="97"/>
    </row>
    <row r="4" spans="1:21" ht="15" x14ac:dyDescent="0.25">
      <c r="A4" s="95"/>
      <c r="B4" s="96"/>
      <c r="C4" s="96"/>
      <c r="D4" s="96"/>
      <c r="E4" s="96"/>
      <c r="F4" s="96"/>
      <c r="G4" s="96"/>
      <c r="H4" s="96"/>
      <c r="I4" s="96"/>
      <c r="J4" s="96"/>
      <c r="K4" s="96"/>
      <c r="L4" s="96"/>
      <c r="M4" s="96"/>
      <c r="N4" s="96"/>
      <c r="O4" s="96"/>
      <c r="P4" s="96"/>
      <c r="Q4" s="96"/>
      <c r="R4" s="96"/>
      <c r="S4" s="96"/>
      <c r="T4" s="97"/>
    </row>
    <row r="5" spans="1:21" ht="15" x14ac:dyDescent="0.25">
      <c r="A5" s="87" t="s">
        <v>3</v>
      </c>
      <c r="B5" s="88"/>
      <c r="C5" s="88"/>
      <c r="D5" s="88"/>
      <c r="E5" s="88"/>
      <c r="F5" s="88"/>
      <c r="G5" s="88"/>
      <c r="H5" s="88"/>
      <c r="I5" s="88"/>
      <c r="J5" s="88"/>
      <c r="K5" s="88"/>
      <c r="L5" s="88"/>
      <c r="M5" s="88"/>
      <c r="N5" s="1"/>
      <c r="O5" s="2"/>
      <c r="P5" s="2"/>
      <c r="Q5" s="2"/>
      <c r="R5" s="2"/>
      <c r="S5" s="2"/>
      <c r="T5" s="3"/>
    </row>
    <row r="6" spans="1:21" ht="15" x14ac:dyDescent="0.25">
      <c r="A6" s="87" t="s">
        <v>4</v>
      </c>
      <c r="B6" s="88"/>
      <c r="C6" s="88"/>
      <c r="D6" s="88"/>
      <c r="E6" s="88"/>
      <c r="F6" s="88"/>
      <c r="G6" s="88"/>
      <c r="H6" s="88"/>
      <c r="I6" s="88"/>
      <c r="J6" s="88"/>
      <c r="K6" s="88"/>
      <c r="L6" s="88"/>
      <c r="M6" s="88"/>
      <c r="N6" s="1"/>
      <c r="O6" s="2"/>
      <c r="P6" s="2"/>
      <c r="Q6" s="2"/>
      <c r="R6" s="2"/>
      <c r="S6" s="2"/>
      <c r="T6" s="3"/>
    </row>
    <row r="7" spans="1:21" ht="15" x14ac:dyDescent="0.25">
      <c r="A7" s="87" t="s">
        <v>5</v>
      </c>
      <c r="B7" s="88"/>
      <c r="C7" s="88"/>
      <c r="D7" s="88"/>
      <c r="E7" s="88"/>
      <c r="F7" s="88"/>
      <c r="G7" s="88"/>
      <c r="H7" s="88"/>
      <c r="I7" s="88"/>
      <c r="J7" s="88"/>
      <c r="K7" s="88"/>
      <c r="L7" s="88"/>
      <c r="M7" s="88"/>
      <c r="N7" s="1"/>
      <c r="O7" s="2"/>
      <c r="P7" s="2"/>
      <c r="Q7" s="2"/>
      <c r="R7" s="2"/>
      <c r="S7" s="2"/>
      <c r="T7" s="3"/>
    </row>
    <row r="8" spans="1:21" ht="15" x14ac:dyDescent="0.25">
      <c r="A8" s="87" t="s">
        <v>6</v>
      </c>
      <c r="B8" s="88"/>
      <c r="C8" s="88"/>
      <c r="D8" s="88"/>
      <c r="E8" s="88"/>
      <c r="F8" s="88"/>
      <c r="G8" s="88"/>
      <c r="H8" s="88"/>
      <c r="I8" s="88"/>
      <c r="J8" s="88"/>
      <c r="K8" s="88"/>
      <c r="L8" s="88"/>
      <c r="M8" s="88"/>
      <c r="N8" s="1"/>
      <c r="O8" s="2"/>
      <c r="P8" s="2"/>
      <c r="Q8" s="2"/>
      <c r="R8" s="2"/>
      <c r="S8" s="2"/>
      <c r="T8" s="3"/>
    </row>
    <row r="9" spans="1:21" ht="15" x14ac:dyDescent="0.25">
      <c r="A9" s="87" t="s">
        <v>7</v>
      </c>
      <c r="B9" s="88"/>
      <c r="C9" s="88"/>
      <c r="D9" s="88"/>
      <c r="E9" s="88"/>
      <c r="F9" s="88"/>
      <c r="G9" s="88"/>
      <c r="H9" s="88"/>
      <c r="I9" s="88"/>
      <c r="J9" s="88"/>
      <c r="K9" s="88"/>
      <c r="L9" s="88"/>
      <c r="M9" s="88"/>
      <c r="N9" s="1"/>
      <c r="O9" s="2"/>
      <c r="P9" s="2"/>
      <c r="Q9" s="2"/>
      <c r="R9" s="2"/>
      <c r="S9" s="2"/>
      <c r="T9" s="3"/>
    </row>
    <row r="10" spans="1:21" ht="15.75" thickBot="1" x14ac:dyDescent="0.3">
      <c r="A10" s="87" t="s">
        <v>8</v>
      </c>
      <c r="B10" s="88"/>
      <c r="C10" s="88"/>
      <c r="D10" s="88"/>
      <c r="E10" s="88"/>
      <c r="F10" s="88"/>
      <c r="G10" s="88"/>
      <c r="H10" s="88"/>
      <c r="I10" s="88"/>
      <c r="J10" s="88"/>
      <c r="K10" s="88"/>
      <c r="L10" s="88"/>
      <c r="M10" s="88"/>
      <c r="N10" s="88"/>
      <c r="O10" s="88"/>
      <c r="P10" s="88"/>
      <c r="Q10" s="88"/>
      <c r="R10" s="88"/>
      <c r="S10" s="98"/>
      <c r="T10" s="98"/>
    </row>
    <row r="11" spans="1:21" ht="15.75" thickBot="1" x14ac:dyDescent="0.3">
      <c r="A11" s="87" t="s">
        <v>9</v>
      </c>
      <c r="B11" s="88"/>
      <c r="C11" s="88"/>
      <c r="D11" s="88"/>
      <c r="E11" s="88"/>
      <c r="F11" s="88"/>
      <c r="G11" s="88"/>
      <c r="H11" s="88"/>
      <c r="I11" s="88"/>
      <c r="J11" s="88"/>
      <c r="K11" s="88"/>
      <c r="L11" s="88"/>
      <c r="M11" s="88"/>
      <c r="N11" s="88"/>
      <c r="O11" s="88"/>
      <c r="P11" s="88"/>
      <c r="Q11" s="88"/>
      <c r="R11" s="89"/>
      <c r="S11" s="90">
        <v>45657</v>
      </c>
      <c r="T11" s="91"/>
    </row>
    <row r="12" spans="1:21" ht="15.75" thickBot="1" x14ac:dyDescent="0.3">
      <c r="A12" s="81"/>
      <c r="B12" s="82"/>
      <c r="C12" s="82"/>
      <c r="D12" s="82"/>
      <c r="E12" s="82"/>
      <c r="F12" s="82"/>
      <c r="G12" s="82"/>
      <c r="H12" s="82"/>
      <c r="I12" s="82"/>
      <c r="J12" s="82"/>
      <c r="K12" s="82"/>
      <c r="L12" s="82"/>
      <c r="M12" s="82"/>
      <c r="N12" s="82"/>
      <c r="O12" s="82"/>
      <c r="P12" s="82"/>
      <c r="Q12" s="82"/>
      <c r="R12" s="82"/>
      <c r="S12" s="82"/>
      <c r="T12" s="83"/>
    </row>
    <row r="13" spans="1:21" ht="65.25" customHeight="1" thickBot="1" x14ac:dyDescent="0.25">
      <c r="A13" s="75" t="s">
        <v>10</v>
      </c>
      <c r="B13" s="84" t="s">
        <v>11</v>
      </c>
      <c r="C13" s="84" t="s">
        <v>12</v>
      </c>
      <c r="D13" s="84" t="s">
        <v>13</v>
      </c>
      <c r="E13" s="85" t="s">
        <v>14</v>
      </c>
      <c r="F13" s="75" t="s">
        <v>15</v>
      </c>
      <c r="G13" s="86" t="s">
        <v>16</v>
      </c>
      <c r="H13" s="75" t="s">
        <v>17</v>
      </c>
      <c r="I13" s="75" t="s">
        <v>18</v>
      </c>
      <c r="J13" s="75" t="s">
        <v>19</v>
      </c>
      <c r="K13" s="76" t="s">
        <v>20</v>
      </c>
      <c r="L13" s="76" t="s">
        <v>21</v>
      </c>
      <c r="M13" s="77" t="s">
        <v>22</v>
      </c>
      <c r="N13" s="75" t="s">
        <v>23</v>
      </c>
      <c r="O13" s="77" t="s">
        <v>24</v>
      </c>
      <c r="P13" s="77" t="s">
        <v>25</v>
      </c>
      <c r="Q13" s="77" t="s">
        <v>26</v>
      </c>
      <c r="R13" s="77" t="s">
        <v>27</v>
      </c>
      <c r="S13" s="75" t="s">
        <v>28</v>
      </c>
      <c r="T13" s="75"/>
    </row>
    <row r="14" spans="1:21" ht="26.25" customHeight="1" thickBot="1" x14ac:dyDescent="0.25">
      <c r="A14" s="75"/>
      <c r="B14" s="84"/>
      <c r="C14" s="84"/>
      <c r="D14" s="84"/>
      <c r="E14" s="85"/>
      <c r="F14" s="75"/>
      <c r="G14" s="86"/>
      <c r="H14" s="75"/>
      <c r="I14" s="75"/>
      <c r="J14" s="75"/>
      <c r="K14" s="76"/>
      <c r="L14" s="76"/>
      <c r="M14" s="77"/>
      <c r="N14" s="75"/>
      <c r="O14" s="77"/>
      <c r="P14" s="77"/>
      <c r="Q14" s="77"/>
      <c r="R14" s="77"/>
      <c r="S14" s="4" t="s">
        <v>29</v>
      </c>
      <c r="T14" s="4" t="s">
        <v>30</v>
      </c>
    </row>
    <row r="15" spans="1:21" ht="122.45" customHeight="1" thickBot="1" x14ac:dyDescent="0.25">
      <c r="A15" s="5">
        <v>1</v>
      </c>
      <c r="B15" s="6" t="s">
        <v>31</v>
      </c>
      <c r="C15" s="7" t="s">
        <v>32</v>
      </c>
      <c r="D15" s="7" t="s">
        <v>33</v>
      </c>
      <c r="E15" s="7" t="s">
        <v>34</v>
      </c>
      <c r="F15" s="8" t="s">
        <v>35</v>
      </c>
      <c r="G15" s="8" t="s">
        <v>36</v>
      </c>
      <c r="H15" s="9" t="s">
        <v>37</v>
      </c>
      <c r="I15" s="9" t="s">
        <v>38</v>
      </c>
      <c r="J15" s="10">
        <v>1</v>
      </c>
      <c r="K15" s="11">
        <v>44927</v>
      </c>
      <c r="L15" s="11">
        <v>45291</v>
      </c>
      <c r="M15" s="12">
        <v>52</v>
      </c>
      <c r="N15" s="10">
        <v>1</v>
      </c>
      <c r="O15" s="13">
        <f>IF(N15/J15&gt;1,1,+N15/J15)</f>
        <v>1</v>
      </c>
      <c r="P15" s="14">
        <f>+M15*O15</f>
        <v>52</v>
      </c>
      <c r="Q15" s="14">
        <f t="shared" ref="Q15:Q30" si="0">IF(L15&lt;=$S$11,P15,0)</f>
        <v>52</v>
      </c>
      <c r="R15" s="14">
        <f t="shared" ref="R15:R30" si="1">IF($S$11&gt;=L15,M15,0)</f>
        <v>52</v>
      </c>
      <c r="S15" s="15" t="s">
        <v>39</v>
      </c>
      <c r="T15" s="5"/>
      <c r="U15">
        <v>22</v>
      </c>
    </row>
    <row r="16" spans="1:21" ht="139.5" customHeight="1" thickBot="1" x14ac:dyDescent="0.25">
      <c r="A16" s="10">
        <v>2</v>
      </c>
      <c r="B16" s="16" t="s">
        <v>40</v>
      </c>
      <c r="C16" s="17" t="s">
        <v>41</v>
      </c>
      <c r="D16" s="17" t="s">
        <v>42</v>
      </c>
      <c r="E16" s="18" t="s">
        <v>120</v>
      </c>
      <c r="F16" s="9" t="s">
        <v>43</v>
      </c>
      <c r="G16" s="19" t="s">
        <v>118</v>
      </c>
      <c r="H16" s="9" t="s">
        <v>44</v>
      </c>
      <c r="I16" s="9" t="s">
        <v>45</v>
      </c>
      <c r="J16" s="10">
        <v>1</v>
      </c>
      <c r="K16" s="11">
        <v>45748</v>
      </c>
      <c r="L16" s="11">
        <v>45808</v>
      </c>
      <c r="M16" s="12">
        <v>47</v>
      </c>
      <c r="N16" s="10">
        <v>4</v>
      </c>
      <c r="O16" s="13">
        <v>0</v>
      </c>
      <c r="P16" s="14">
        <f>+M16*O16</f>
        <v>0</v>
      </c>
      <c r="Q16" s="14">
        <f t="shared" si="0"/>
        <v>0</v>
      </c>
      <c r="R16" s="14">
        <f t="shared" si="1"/>
        <v>0</v>
      </c>
      <c r="S16" s="4"/>
      <c r="T16" s="4" t="s">
        <v>39</v>
      </c>
    </row>
    <row r="17" spans="1:20" ht="139.5" customHeight="1" thickBot="1" x14ac:dyDescent="0.25">
      <c r="A17" s="10">
        <v>3</v>
      </c>
      <c r="B17" s="16" t="s">
        <v>46</v>
      </c>
      <c r="C17" s="17" t="s">
        <v>47</v>
      </c>
      <c r="D17" s="17" t="s">
        <v>48</v>
      </c>
      <c r="E17" s="18" t="s">
        <v>119</v>
      </c>
      <c r="F17" s="9" t="s">
        <v>49</v>
      </c>
      <c r="G17" s="19" t="s">
        <v>117</v>
      </c>
      <c r="H17" s="9" t="s">
        <v>50</v>
      </c>
      <c r="I17" s="9" t="s">
        <v>51</v>
      </c>
      <c r="J17" s="10">
        <v>2</v>
      </c>
      <c r="K17" s="11">
        <v>45688</v>
      </c>
      <c r="L17" s="11">
        <v>45869</v>
      </c>
      <c r="M17" s="12">
        <v>52</v>
      </c>
      <c r="N17" s="10">
        <v>1</v>
      </c>
      <c r="O17" s="13">
        <v>0</v>
      </c>
      <c r="P17" s="14">
        <f t="shared" ref="P17:P30" si="2">+M17*O17</f>
        <v>0</v>
      </c>
      <c r="Q17" s="14">
        <f t="shared" si="0"/>
        <v>0</v>
      </c>
      <c r="R17" s="14">
        <f t="shared" si="1"/>
        <v>0</v>
      </c>
      <c r="S17" s="4"/>
      <c r="T17" s="4" t="s">
        <v>39</v>
      </c>
    </row>
    <row r="18" spans="1:20" ht="139.5" customHeight="1" thickBot="1" x14ac:dyDescent="0.25">
      <c r="A18" s="10">
        <v>4</v>
      </c>
      <c r="B18" s="16" t="s">
        <v>46</v>
      </c>
      <c r="C18" s="17" t="s">
        <v>47</v>
      </c>
      <c r="D18" s="17" t="s">
        <v>48</v>
      </c>
      <c r="E18" s="18" t="s">
        <v>119</v>
      </c>
      <c r="F18" s="9" t="s">
        <v>52</v>
      </c>
      <c r="G18" s="19" t="s">
        <v>116</v>
      </c>
      <c r="H18" s="9" t="s">
        <v>53</v>
      </c>
      <c r="I18" s="9" t="s">
        <v>54</v>
      </c>
      <c r="J18" s="10">
        <v>1</v>
      </c>
      <c r="K18" s="11">
        <v>45672</v>
      </c>
      <c r="L18" s="11">
        <v>45688</v>
      </c>
      <c r="M18" s="12">
        <v>47</v>
      </c>
      <c r="N18" s="10">
        <v>4</v>
      </c>
      <c r="O18" s="13">
        <v>0</v>
      </c>
      <c r="P18" s="14">
        <f t="shared" si="2"/>
        <v>0</v>
      </c>
      <c r="Q18" s="14">
        <f t="shared" si="0"/>
        <v>0</v>
      </c>
      <c r="R18" s="14">
        <f t="shared" si="1"/>
        <v>0</v>
      </c>
      <c r="S18" s="4"/>
      <c r="T18" s="4" t="s">
        <v>39</v>
      </c>
    </row>
    <row r="19" spans="1:20" ht="139.5" customHeight="1" thickBot="1" x14ac:dyDescent="0.25">
      <c r="A19" s="10">
        <v>5</v>
      </c>
      <c r="B19" s="16" t="s">
        <v>46</v>
      </c>
      <c r="C19" s="17" t="s">
        <v>47</v>
      </c>
      <c r="D19" s="17" t="s">
        <v>48</v>
      </c>
      <c r="E19" s="18" t="s">
        <v>119</v>
      </c>
      <c r="F19" s="9" t="s">
        <v>55</v>
      </c>
      <c r="G19" s="19" t="s">
        <v>127</v>
      </c>
      <c r="H19" s="9" t="s">
        <v>56</v>
      </c>
      <c r="I19" s="9" t="s">
        <v>57</v>
      </c>
      <c r="J19" s="10">
        <v>2</v>
      </c>
      <c r="K19" s="11">
        <v>45717</v>
      </c>
      <c r="L19" s="11">
        <v>45991</v>
      </c>
      <c r="M19" s="12">
        <v>47</v>
      </c>
      <c r="N19" s="10">
        <v>4</v>
      </c>
      <c r="O19" s="13">
        <v>0</v>
      </c>
      <c r="P19" s="14">
        <f t="shared" si="2"/>
        <v>0</v>
      </c>
      <c r="Q19" s="14">
        <f t="shared" si="0"/>
        <v>0</v>
      </c>
      <c r="R19" s="14">
        <f t="shared" si="1"/>
        <v>0</v>
      </c>
      <c r="S19" s="4"/>
      <c r="T19" s="4" t="s">
        <v>39</v>
      </c>
    </row>
    <row r="20" spans="1:20" ht="139.5" customHeight="1" thickBot="1" x14ac:dyDescent="0.25">
      <c r="A20" s="10">
        <v>6</v>
      </c>
      <c r="B20" s="16" t="s">
        <v>46</v>
      </c>
      <c r="C20" s="17" t="s">
        <v>47</v>
      </c>
      <c r="D20" s="17" t="s">
        <v>48</v>
      </c>
      <c r="E20" s="18" t="s">
        <v>119</v>
      </c>
      <c r="F20" s="9" t="s">
        <v>58</v>
      </c>
      <c r="G20" s="19" t="s">
        <v>128</v>
      </c>
      <c r="H20" s="9" t="s">
        <v>59</v>
      </c>
      <c r="I20" s="9" t="s">
        <v>60</v>
      </c>
      <c r="J20" s="10">
        <v>1</v>
      </c>
      <c r="K20" s="11">
        <v>45672</v>
      </c>
      <c r="L20" s="11">
        <v>46022</v>
      </c>
      <c r="M20" s="12">
        <v>47</v>
      </c>
      <c r="N20" s="10">
        <v>4</v>
      </c>
      <c r="O20" s="13">
        <v>0</v>
      </c>
      <c r="P20" s="14">
        <f t="shared" si="2"/>
        <v>0</v>
      </c>
      <c r="Q20" s="14">
        <f t="shared" si="0"/>
        <v>0</v>
      </c>
      <c r="R20" s="14">
        <f t="shared" si="1"/>
        <v>0</v>
      </c>
      <c r="S20" s="4"/>
      <c r="T20" s="4" t="s">
        <v>39</v>
      </c>
    </row>
    <row r="21" spans="1:20" ht="139.5" customHeight="1" thickBot="1" x14ac:dyDescent="0.25">
      <c r="A21" s="5">
        <v>7</v>
      </c>
      <c r="B21" s="16" t="s">
        <v>61</v>
      </c>
      <c r="C21" s="17" t="s">
        <v>62</v>
      </c>
      <c r="D21" s="17" t="s">
        <v>63</v>
      </c>
      <c r="E21" s="18" t="s">
        <v>108</v>
      </c>
      <c r="F21" s="9" t="s">
        <v>109</v>
      </c>
      <c r="G21" s="19" t="s">
        <v>112</v>
      </c>
      <c r="H21" s="9" t="s">
        <v>64</v>
      </c>
      <c r="I21" s="9" t="s">
        <v>65</v>
      </c>
      <c r="J21" s="10">
        <v>1</v>
      </c>
      <c r="K21" s="11">
        <v>45658</v>
      </c>
      <c r="L21" s="11">
        <v>45838</v>
      </c>
      <c r="M21" s="12">
        <v>47</v>
      </c>
      <c r="N21" s="10">
        <v>4</v>
      </c>
      <c r="O21" s="13">
        <v>0</v>
      </c>
      <c r="P21" s="14">
        <f t="shared" si="2"/>
        <v>0</v>
      </c>
      <c r="Q21" s="14">
        <f t="shared" si="0"/>
        <v>0</v>
      </c>
      <c r="R21" s="14">
        <f t="shared" si="1"/>
        <v>0</v>
      </c>
      <c r="S21" s="4"/>
      <c r="T21" s="4" t="s">
        <v>39</v>
      </c>
    </row>
    <row r="22" spans="1:20" ht="139.5" customHeight="1" thickBot="1" x14ac:dyDescent="0.25">
      <c r="A22" s="10">
        <v>8</v>
      </c>
      <c r="B22" s="16" t="s">
        <v>61</v>
      </c>
      <c r="C22" s="17" t="s">
        <v>62</v>
      </c>
      <c r="D22" s="17" t="s">
        <v>63</v>
      </c>
      <c r="E22" s="18" t="s">
        <v>108</v>
      </c>
      <c r="F22" s="9" t="s">
        <v>66</v>
      </c>
      <c r="G22" s="19" t="s">
        <v>110</v>
      </c>
      <c r="H22" s="9" t="s">
        <v>67</v>
      </c>
      <c r="I22" s="9" t="s">
        <v>68</v>
      </c>
      <c r="J22" s="10">
        <v>1</v>
      </c>
      <c r="K22" s="11">
        <v>45658</v>
      </c>
      <c r="L22" s="11">
        <v>45838</v>
      </c>
      <c r="M22" s="12">
        <v>47</v>
      </c>
      <c r="N22" s="10">
        <v>4</v>
      </c>
      <c r="O22" s="13">
        <v>0</v>
      </c>
      <c r="P22" s="14">
        <f t="shared" si="2"/>
        <v>0</v>
      </c>
      <c r="Q22" s="14">
        <f t="shared" si="0"/>
        <v>0</v>
      </c>
      <c r="R22" s="14">
        <f t="shared" si="1"/>
        <v>0</v>
      </c>
      <c r="S22" s="4"/>
      <c r="T22" s="4" t="s">
        <v>39</v>
      </c>
    </row>
    <row r="23" spans="1:20" ht="139.5" customHeight="1" thickBot="1" x14ac:dyDescent="0.25">
      <c r="A23" s="10">
        <v>9</v>
      </c>
      <c r="B23" s="16" t="s">
        <v>61</v>
      </c>
      <c r="C23" s="17" t="s">
        <v>62</v>
      </c>
      <c r="D23" s="17" t="s">
        <v>63</v>
      </c>
      <c r="E23" s="18" t="s">
        <v>108</v>
      </c>
      <c r="F23" s="9" t="s">
        <v>69</v>
      </c>
      <c r="G23" s="19" t="s">
        <v>111</v>
      </c>
      <c r="H23" s="9" t="s">
        <v>70</v>
      </c>
      <c r="I23" s="9" t="s">
        <v>68</v>
      </c>
      <c r="J23" s="10">
        <v>1</v>
      </c>
      <c r="K23" s="11">
        <v>45687</v>
      </c>
      <c r="L23" s="11">
        <v>45838</v>
      </c>
      <c r="M23" s="12">
        <v>47</v>
      </c>
      <c r="N23" s="10">
        <v>4</v>
      </c>
      <c r="O23" s="13">
        <v>0</v>
      </c>
      <c r="P23" s="14">
        <f t="shared" si="2"/>
        <v>0</v>
      </c>
      <c r="Q23" s="14">
        <f t="shared" si="0"/>
        <v>0</v>
      </c>
      <c r="R23" s="14">
        <f t="shared" si="1"/>
        <v>0</v>
      </c>
      <c r="S23" s="4"/>
      <c r="T23" s="4" t="s">
        <v>39</v>
      </c>
    </row>
    <row r="24" spans="1:20" ht="139.5" customHeight="1" thickBot="1" x14ac:dyDescent="0.25">
      <c r="A24" s="10">
        <v>10</v>
      </c>
      <c r="B24" s="16" t="s">
        <v>61</v>
      </c>
      <c r="C24" s="17" t="s">
        <v>62</v>
      </c>
      <c r="D24" s="17" t="s">
        <v>63</v>
      </c>
      <c r="E24" s="18" t="s">
        <v>108</v>
      </c>
      <c r="F24" s="9" t="s">
        <v>71</v>
      </c>
      <c r="G24" s="8" t="s">
        <v>113</v>
      </c>
      <c r="H24" s="9" t="s">
        <v>72</v>
      </c>
      <c r="I24" s="9" t="s">
        <v>73</v>
      </c>
      <c r="J24" s="10">
        <v>1</v>
      </c>
      <c r="K24" s="11">
        <v>45687</v>
      </c>
      <c r="L24" s="11">
        <v>45838</v>
      </c>
      <c r="M24" s="12">
        <v>47</v>
      </c>
      <c r="N24" s="10">
        <v>4</v>
      </c>
      <c r="O24" s="13">
        <v>0</v>
      </c>
      <c r="P24" s="14">
        <f t="shared" si="2"/>
        <v>0</v>
      </c>
      <c r="Q24" s="14">
        <f t="shared" si="0"/>
        <v>0</v>
      </c>
      <c r="R24" s="14">
        <f t="shared" si="1"/>
        <v>0</v>
      </c>
      <c r="S24" s="4"/>
      <c r="T24" s="4" t="s">
        <v>39</v>
      </c>
    </row>
    <row r="25" spans="1:20" ht="139.5" customHeight="1" thickBot="1" x14ac:dyDescent="0.25">
      <c r="A25" s="10">
        <v>11</v>
      </c>
      <c r="B25" s="16" t="s">
        <v>61</v>
      </c>
      <c r="C25" s="17" t="s">
        <v>62</v>
      </c>
      <c r="D25" s="17" t="s">
        <v>63</v>
      </c>
      <c r="E25" s="18" t="s">
        <v>108</v>
      </c>
      <c r="F25" s="9" t="s">
        <v>74</v>
      </c>
      <c r="G25" s="19" t="s">
        <v>115</v>
      </c>
      <c r="H25" s="9" t="s">
        <v>114</v>
      </c>
      <c r="I25" s="9" t="s">
        <v>75</v>
      </c>
      <c r="J25" s="10">
        <v>1</v>
      </c>
      <c r="K25" s="11">
        <v>45687</v>
      </c>
      <c r="L25" s="11">
        <v>45838</v>
      </c>
      <c r="M25" s="12">
        <v>47</v>
      </c>
      <c r="N25" s="10">
        <v>4</v>
      </c>
      <c r="O25" s="13">
        <v>0</v>
      </c>
      <c r="P25" s="14">
        <f t="shared" si="2"/>
        <v>0</v>
      </c>
      <c r="Q25" s="14">
        <f t="shared" si="0"/>
        <v>0</v>
      </c>
      <c r="R25" s="14">
        <f t="shared" si="1"/>
        <v>0</v>
      </c>
      <c r="S25" s="4"/>
      <c r="T25" s="4" t="s">
        <v>39</v>
      </c>
    </row>
    <row r="26" spans="1:20" ht="139.5" customHeight="1" thickBot="1" x14ac:dyDescent="0.25">
      <c r="A26" s="10">
        <v>12</v>
      </c>
      <c r="B26" s="16" t="s">
        <v>76</v>
      </c>
      <c r="C26" s="17" t="s">
        <v>77</v>
      </c>
      <c r="D26" s="17" t="s">
        <v>78</v>
      </c>
      <c r="E26" s="18" t="s">
        <v>121</v>
      </c>
      <c r="F26" s="9" t="s">
        <v>79</v>
      </c>
      <c r="G26" s="19" t="s">
        <v>122</v>
      </c>
      <c r="H26" s="9" t="s">
        <v>50</v>
      </c>
      <c r="I26" s="9" t="s">
        <v>51</v>
      </c>
      <c r="J26" s="10">
        <v>2</v>
      </c>
      <c r="K26" s="11">
        <v>45672</v>
      </c>
      <c r="L26" s="11">
        <v>45869</v>
      </c>
      <c r="M26" s="12">
        <v>47</v>
      </c>
      <c r="N26" s="10">
        <v>4</v>
      </c>
      <c r="O26" s="13">
        <v>0</v>
      </c>
      <c r="P26" s="14">
        <f t="shared" si="2"/>
        <v>0</v>
      </c>
      <c r="Q26" s="14">
        <f t="shared" si="0"/>
        <v>0</v>
      </c>
      <c r="R26" s="14">
        <f t="shared" si="1"/>
        <v>0</v>
      </c>
      <c r="S26" s="4"/>
      <c r="T26" s="4" t="s">
        <v>39</v>
      </c>
    </row>
    <row r="27" spans="1:20" ht="139.5" customHeight="1" thickBot="1" x14ac:dyDescent="0.25">
      <c r="A27" s="5">
        <v>13</v>
      </c>
      <c r="B27" s="16" t="s">
        <v>76</v>
      </c>
      <c r="C27" s="17" t="s">
        <v>77</v>
      </c>
      <c r="D27" s="17" t="s">
        <v>78</v>
      </c>
      <c r="E27" s="18" t="s">
        <v>121</v>
      </c>
      <c r="F27" s="9" t="s">
        <v>80</v>
      </c>
      <c r="G27" s="19" t="s">
        <v>123</v>
      </c>
      <c r="H27" s="9" t="s">
        <v>81</v>
      </c>
      <c r="I27" s="9" t="s">
        <v>82</v>
      </c>
      <c r="J27" s="10">
        <v>1</v>
      </c>
      <c r="K27" s="11">
        <v>45665</v>
      </c>
      <c r="L27" s="11">
        <v>45669</v>
      </c>
      <c r="M27" s="12">
        <v>47</v>
      </c>
      <c r="N27" s="10">
        <v>4</v>
      </c>
      <c r="O27" s="13">
        <v>0</v>
      </c>
      <c r="P27" s="14">
        <f t="shared" si="2"/>
        <v>0</v>
      </c>
      <c r="Q27" s="14">
        <f t="shared" si="0"/>
        <v>0</v>
      </c>
      <c r="R27" s="14">
        <f t="shared" si="1"/>
        <v>0</v>
      </c>
      <c r="S27" s="4"/>
      <c r="T27" s="4" t="s">
        <v>39</v>
      </c>
    </row>
    <row r="28" spans="1:20" ht="139.5" customHeight="1" thickBot="1" x14ac:dyDescent="0.25">
      <c r="A28" s="10">
        <v>14</v>
      </c>
      <c r="B28" s="16" t="s">
        <v>83</v>
      </c>
      <c r="C28" s="17" t="s">
        <v>84</v>
      </c>
      <c r="D28" s="17" t="s">
        <v>85</v>
      </c>
      <c r="E28" s="18" t="s">
        <v>121</v>
      </c>
      <c r="F28" s="9" t="s">
        <v>49</v>
      </c>
      <c r="G28" s="19" t="s">
        <v>124</v>
      </c>
      <c r="H28" s="9" t="s">
        <v>50</v>
      </c>
      <c r="I28" s="9" t="s">
        <v>51</v>
      </c>
      <c r="J28" s="10">
        <v>2</v>
      </c>
      <c r="K28" s="11">
        <v>45688</v>
      </c>
      <c r="L28" s="11">
        <v>45869</v>
      </c>
      <c r="M28" s="12">
        <v>47</v>
      </c>
      <c r="N28" s="10">
        <v>4</v>
      </c>
      <c r="O28" s="13">
        <v>0</v>
      </c>
      <c r="P28" s="14">
        <f t="shared" si="2"/>
        <v>0</v>
      </c>
      <c r="Q28" s="14">
        <f t="shared" si="0"/>
        <v>0</v>
      </c>
      <c r="R28" s="14">
        <f t="shared" si="1"/>
        <v>0</v>
      </c>
      <c r="S28" s="4"/>
      <c r="T28" s="4" t="s">
        <v>39</v>
      </c>
    </row>
    <row r="29" spans="1:20" ht="139.5" customHeight="1" thickBot="1" x14ac:dyDescent="0.25">
      <c r="A29" s="10">
        <v>15</v>
      </c>
      <c r="B29" s="16" t="s">
        <v>86</v>
      </c>
      <c r="C29" s="17" t="s">
        <v>87</v>
      </c>
      <c r="D29" s="17" t="s">
        <v>88</v>
      </c>
      <c r="E29" s="18" t="s">
        <v>121</v>
      </c>
      <c r="F29" s="9" t="s">
        <v>52</v>
      </c>
      <c r="G29" s="19" t="s">
        <v>125</v>
      </c>
      <c r="H29" s="9" t="s">
        <v>53</v>
      </c>
      <c r="I29" s="9" t="s">
        <v>54</v>
      </c>
      <c r="J29" s="10">
        <v>1</v>
      </c>
      <c r="K29" s="11">
        <v>45672</v>
      </c>
      <c r="L29" s="11">
        <v>45688</v>
      </c>
      <c r="M29" s="12">
        <v>47</v>
      </c>
      <c r="N29" s="10">
        <v>4</v>
      </c>
      <c r="O29" s="13">
        <v>0</v>
      </c>
      <c r="P29" s="14">
        <f t="shared" si="2"/>
        <v>0</v>
      </c>
      <c r="Q29" s="14">
        <f t="shared" si="0"/>
        <v>0</v>
      </c>
      <c r="R29" s="14">
        <f t="shared" si="1"/>
        <v>0</v>
      </c>
      <c r="S29" s="4"/>
      <c r="T29" s="4" t="s">
        <v>39</v>
      </c>
    </row>
    <row r="30" spans="1:20" ht="139.5" customHeight="1" thickBot="1" x14ac:dyDescent="0.25">
      <c r="A30" s="10">
        <v>16</v>
      </c>
      <c r="B30" s="16" t="s">
        <v>89</v>
      </c>
      <c r="C30" s="17" t="s">
        <v>90</v>
      </c>
      <c r="D30" s="17" t="s">
        <v>91</v>
      </c>
      <c r="E30" s="18" t="s">
        <v>120</v>
      </c>
      <c r="F30" s="9" t="s">
        <v>49</v>
      </c>
      <c r="G30" s="19" t="s">
        <v>126</v>
      </c>
      <c r="H30" s="9" t="s">
        <v>50</v>
      </c>
      <c r="I30" s="9" t="s">
        <v>51</v>
      </c>
      <c r="J30" s="10">
        <v>2</v>
      </c>
      <c r="K30" s="11">
        <v>45688</v>
      </c>
      <c r="L30" s="11">
        <v>45869</v>
      </c>
      <c r="M30" s="12">
        <v>47</v>
      </c>
      <c r="N30" s="10">
        <v>4</v>
      </c>
      <c r="O30" s="13">
        <v>0</v>
      </c>
      <c r="P30" s="14">
        <f t="shared" si="2"/>
        <v>0</v>
      </c>
      <c r="Q30" s="14">
        <f t="shared" si="0"/>
        <v>0</v>
      </c>
      <c r="R30" s="14">
        <f t="shared" si="1"/>
        <v>0</v>
      </c>
      <c r="S30" s="4"/>
      <c r="T30" s="4" t="s">
        <v>39</v>
      </c>
    </row>
    <row r="31" spans="1:20" ht="12.75" customHeight="1" thickBot="1" x14ac:dyDescent="0.25">
      <c r="A31" s="20" t="s">
        <v>92</v>
      </c>
      <c r="B31" s="20"/>
      <c r="C31" s="20"/>
      <c r="D31" s="20"/>
      <c r="E31" s="20"/>
      <c r="F31" s="20"/>
      <c r="G31" s="20"/>
      <c r="H31" s="21"/>
      <c r="I31" s="21"/>
      <c r="J31" s="21"/>
      <c r="K31" s="21"/>
      <c r="L31" s="21"/>
      <c r="M31" s="21"/>
      <c r="N31" s="21"/>
      <c r="O31" s="21"/>
      <c r="P31" s="22">
        <f>SUM(P15:P30)</f>
        <v>52</v>
      </c>
      <c r="Q31" s="22">
        <f>SUM(Q15:Q30)</f>
        <v>52</v>
      </c>
      <c r="R31" s="22">
        <f>SUM(R15:R15)</f>
        <v>52</v>
      </c>
      <c r="S31" s="21"/>
      <c r="T31" s="21"/>
    </row>
    <row r="32" spans="1:20" x14ac:dyDescent="0.2">
      <c r="A32" s="23"/>
      <c r="B32" s="24"/>
      <c r="C32" s="24"/>
      <c r="D32" s="24"/>
      <c r="E32" s="24"/>
      <c r="F32" s="24"/>
      <c r="G32" s="24"/>
      <c r="H32" s="24"/>
      <c r="I32" s="24"/>
      <c r="J32" s="24"/>
      <c r="K32" s="24"/>
      <c r="L32" s="24"/>
      <c r="M32" s="24"/>
      <c r="N32" s="24"/>
      <c r="O32" s="24"/>
      <c r="P32" s="24"/>
      <c r="Q32" s="24"/>
      <c r="R32" s="24"/>
      <c r="S32" s="24"/>
      <c r="T32" s="25"/>
    </row>
    <row r="33" spans="1:20" ht="13.5" thickBot="1" x14ac:dyDescent="0.25">
      <c r="A33" s="26"/>
      <c r="B33" s="27"/>
      <c r="C33" s="27"/>
      <c r="D33" s="27"/>
      <c r="E33" s="27"/>
      <c r="F33" s="27"/>
      <c r="G33" s="27"/>
      <c r="H33" s="28"/>
      <c r="I33" s="28"/>
      <c r="J33" s="28"/>
      <c r="K33" s="28"/>
      <c r="L33" s="28"/>
      <c r="M33" s="28"/>
      <c r="N33" s="28"/>
      <c r="O33" s="28"/>
      <c r="P33" s="28"/>
      <c r="Q33" s="28"/>
      <c r="R33" s="28"/>
      <c r="S33" s="28"/>
      <c r="T33" s="29"/>
    </row>
    <row r="34" spans="1:20" x14ac:dyDescent="0.2">
      <c r="A34" s="2"/>
      <c r="B34" s="2"/>
      <c r="C34" s="2"/>
      <c r="D34" s="2"/>
      <c r="E34" s="2"/>
      <c r="F34" s="2"/>
      <c r="G34" s="2"/>
      <c r="H34" s="2"/>
      <c r="I34" s="2"/>
      <c r="J34" s="2"/>
      <c r="K34" s="2"/>
      <c r="L34" s="2"/>
      <c r="M34" s="2"/>
      <c r="N34" s="2"/>
      <c r="O34" s="2"/>
      <c r="P34" s="2"/>
      <c r="Q34" s="2"/>
      <c r="R34" s="2"/>
      <c r="S34" s="2"/>
      <c r="T34" s="2"/>
    </row>
    <row r="35" spans="1:20" ht="13.5" thickBot="1" x14ac:dyDescent="0.25">
      <c r="A35" s="2"/>
      <c r="B35" s="2"/>
      <c r="C35" s="2"/>
      <c r="D35" s="2"/>
      <c r="E35" s="2"/>
      <c r="F35" s="2"/>
      <c r="G35" s="2"/>
      <c r="H35" s="2"/>
      <c r="I35" s="2"/>
      <c r="J35" s="2"/>
      <c r="K35" s="2"/>
      <c r="L35" s="2"/>
      <c r="M35" s="2"/>
      <c r="N35" s="2"/>
      <c r="O35" s="2"/>
      <c r="P35" s="2"/>
      <c r="Q35" s="2"/>
      <c r="R35" s="2"/>
      <c r="S35" s="2"/>
      <c r="T35" s="2"/>
    </row>
    <row r="36" spans="1:20" ht="13.5" thickBot="1" x14ac:dyDescent="0.25">
      <c r="A36" s="78" t="s">
        <v>93</v>
      </c>
      <c r="B36" s="79"/>
      <c r="C36" s="79"/>
      <c r="D36" s="79"/>
      <c r="E36" s="80"/>
      <c r="F36" s="2"/>
      <c r="G36" s="30" t="s">
        <v>94</v>
      </c>
      <c r="H36" s="31"/>
      <c r="I36" s="31"/>
      <c r="J36" s="31"/>
      <c r="K36" s="31"/>
      <c r="L36" s="31"/>
      <c r="M36" s="31"/>
      <c r="N36" s="31"/>
      <c r="O36" s="31"/>
      <c r="P36" s="31"/>
      <c r="Q36" s="31"/>
      <c r="R36" s="31"/>
      <c r="S36" s="31"/>
      <c r="T36" s="32"/>
    </row>
    <row r="37" spans="1:20" ht="27" customHeight="1" thickBot="1" x14ac:dyDescent="0.25">
      <c r="A37" s="74"/>
      <c r="B37" s="74"/>
      <c r="C37" s="74"/>
      <c r="D37" s="74"/>
      <c r="E37" s="74"/>
      <c r="F37" s="2"/>
      <c r="G37" s="33" t="s">
        <v>95</v>
      </c>
      <c r="H37" s="34"/>
      <c r="I37" s="34"/>
      <c r="J37" s="34"/>
      <c r="K37" s="34"/>
      <c r="L37" s="34"/>
      <c r="M37" s="34"/>
      <c r="N37" s="34"/>
      <c r="O37" s="34"/>
      <c r="P37" s="34"/>
      <c r="Q37" s="34"/>
      <c r="R37" s="34"/>
      <c r="S37" s="34"/>
      <c r="T37" s="35"/>
    </row>
    <row r="38" spans="1:20" ht="28.5" customHeight="1" thickBot="1" x14ac:dyDescent="0.25">
      <c r="A38" s="60"/>
      <c r="B38" s="61"/>
      <c r="C38" s="51" t="s">
        <v>96</v>
      </c>
      <c r="D38" s="52"/>
      <c r="E38" s="53"/>
      <c r="F38" s="2"/>
      <c r="G38" s="36" t="s">
        <v>97</v>
      </c>
      <c r="H38" s="62"/>
      <c r="I38" s="63"/>
      <c r="J38" s="63"/>
      <c r="K38" s="63"/>
      <c r="L38" s="63"/>
      <c r="M38" s="63"/>
      <c r="N38" s="63"/>
      <c r="O38" s="63"/>
      <c r="P38" s="63"/>
      <c r="Q38" s="64"/>
      <c r="R38" s="54" t="s">
        <v>98</v>
      </c>
      <c r="S38" s="65"/>
      <c r="T38" s="37">
        <f>+R31</f>
        <v>52</v>
      </c>
    </row>
    <row r="39" spans="1:20" ht="31.5" customHeight="1" thickBot="1" x14ac:dyDescent="0.25">
      <c r="A39" s="66"/>
      <c r="B39" s="67"/>
      <c r="C39" s="68" t="s">
        <v>99</v>
      </c>
      <c r="D39" s="52"/>
      <c r="E39" s="53"/>
      <c r="F39" s="2"/>
      <c r="G39" s="38" t="s">
        <v>100</v>
      </c>
      <c r="H39" s="69"/>
      <c r="I39" s="70"/>
      <c r="J39" s="70"/>
      <c r="K39" s="70"/>
      <c r="L39" s="70"/>
      <c r="M39" s="70"/>
      <c r="N39" s="70"/>
      <c r="O39" s="70"/>
      <c r="P39" s="70"/>
      <c r="Q39" s="71"/>
      <c r="R39" s="72" t="s">
        <v>101</v>
      </c>
      <c r="S39" s="73"/>
      <c r="T39" s="39">
        <f>SUM(M15:M15)</f>
        <v>52</v>
      </c>
    </row>
    <row r="40" spans="1:20" ht="24.75" customHeight="1" thickBot="1" x14ac:dyDescent="0.25">
      <c r="A40" s="49"/>
      <c r="B40" s="50"/>
      <c r="C40" s="51" t="s">
        <v>102</v>
      </c>
      <c r="D40" s="52"/>
      <c r="E40" s="53"/>
      <c r="F40" s="2"/>
      <c r="G40" s="40" t="s">
        <v>103</v>
      </c>
      <c r="H40" s="41"/>
      <c r="I40" s="41"/>
      <c r="J40" s="41"/>
      <c r="K40" s="41"/>
      <c r="L40" s="41"/>
      <c r="M40" s="41"/>
      <c r="N40" s="41"/>
      <c r="O40" s="41"/>
      <c r="P40" s="41"/>
      <c r="Q40" s="42"/>
      <c r="R40" s="54" t="s">
        <v>104</v>
      </c>
      <c r="S40" s="55"/>
      <c r="T40" s="43">
        <f>IF(Q31=0,0,+Q31/T38)</f>
        <v>1</v>
      </c>
    </row>
    <row r="41" spans="1:20" ht="13.5" thickBot="1" x14ac:dyDescent="0.25">
      <c r="A41" s="56"/>
      <c r="B41" s="57"/>
      <c r="C41" s="51" t="s">
        <v>105</v>
      </c>
      <c r="D41" s="52"/>
      <c r="E41" s="53"/>
      <c r="F41" s="2"/>
      <c r="G41" s="44" t="s">
        <v>106</v>
      </c>
      <c r="H41" s="45"/>
      <c r="I41" s="45"/>
      <c r="J41" s="45"/>
      <c r="K41" s="45"/>
      <c r="L41" s="45"/>
      <c r="M41" s="45"/>
      <c r="N41" s="45"/>
      <c r="O41" s="45"/>
      <c r="P41" s="45"/>
      <c r="Q41" s="46"/>
      <c r="R41" s="58" t="s">
        <v>107</v>
      </c>
      <c r="S41" s="59"/>
      <c r="T41" s="47">
        <f>IF(P31=0,0,+P31/T39)</f>
        <v>1</v>
      </c>
    </row>
    <row r="42" spans="1:20" x14ac:dyDescent="0.2">
      <c r="A42" s="2"/>
      <c r="B42" s="2"/>
      <c r="C42" s="2"/>
      <c r="D42" s="2"/>
      <c r="E42" s="2"/>
      <c r="F42" s="2"/>
      <c r="G42" s="2"/>
      <c r="H42" s="2"/>
      <c r="I42" s="2"/>
      <c r="J42" s="2"/>
      <c r="K42" s="2"/>
      <c r="L42" s="2"/>
      <c r="M42" s="2"/>
      <c r="N42" s="2"/>
      <c r="O42" s="2"/>
      <c r="P42" s="2"/>
      <c r="Q42" s="2"/>
      <c r="R42" s="2"/>
      <c r="S42" s="2"/>
      <c r="T42" s="2"/>
    </row>
    <row r="45" spans="1:20" x14ac:dyDescent="0.2">
      <c r="R45" s="48"/>
    </row>
  </sheetData>
  <mergeCells count="49">
    <mergeCell ref="A11:R11"/>
    <mergeCell ref="S11:T11"/>
    <mergeCell ref="A1:T1"/>
    <mergeCell ref="A2:T2"/>
    <mergeCell ref="A3:T3"/>
    <mergeCell ref="A4:T4"/>
    <mergeCell ref="A5:M5"/>
    <mergeCell ref="A6:M6"/>
    <mergeCell ref="A7:M7"/>
    <mergeCell ref="A8:M8"/>
    <mergeCell ref="A9:M9"/>
    <mergeCell ref="A10:R10"/>
    <mergeCell ref="S10:T10"/>
    <mergeCell ref="A12:T12"/>
    <mergeCell ref="A13:A14"/>
    <mergeCell ref="B13:B14"/>
    <mergeCell ref="C13:C14"/>
    <mergeCell ref="D13:D14"/>
    <mergeCell ref="E13:E14"/>
    <mergeCell ref="F13:F14"/>
    <mergeCell ref="G13:G14"/>
    <mergeCell ref="H13:H14"/>
    <mergeCell ref="I13:I14"/>
    <mergeCell ref="P13:P14"/>
    <mergeCell ref="Q13:Q14"/>
    <mergeCell ref="R13:R14"/>
    <mergeCell ref="S13:T13"/>
    <mergeCell ref="N13:N14"/>
    <mergeCell ref="O13:O14"/>
    <mergeCell ref="A37:E37"/>
    <mergeCell ref="J13:J14"/>
    <mergeCell ref="K13:K14"/>
    <mergeCell ref="L13:L14"/>
    <mergeCell ref="M13:M14"/>
    <mergeCell ref="A36:E36"/>
    <mergeCell ref="A38:B38"/>
    <mergeCell ref="C38:E38"/>
    <mergeCell ref="H38:Q38"/>
    <mergeCell ref="R38:S38"/>
    <mergeCell ref="A39:B39"/>
    <mergeCell ref="C39:E39"/>
    <mergeCell ref="H39:Q39"/>
    <mergeCell ref="R39:S39"/>
    <mergeCell ref="A40:B40"/>
    <mergeCell ref="C40:E40"/>
    <mergeCell ref="R40:S40"/>
    <mergeCell ref="A41:B41"/>
    <mergeCell ref="C41:E41"/>
    <mergeCell ref="R41:S41"/>
  </mergeCells>
  <dataValidations count="9">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5:I16 I18:I30"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 I18:I30 I16"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8:F30 H16 H18:H30 F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6:D30"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J16 J18:J30"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8:N30 N15:N16" xr:uid="{00000000-0002-0000-0000-000006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16" xr:uid="{00000000-0002-0000-0000-000007000000}">
      <formula1>0</formula1>
      <formula2>9</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6:M30" xr:uid="{00000000-0002-0000-0000-000008000000}">
      <formula1>-9223372036854770000</formula1>
      <formula2>9223372036854770000</formula2>
    </dataValidation>
  </dataValidations>
  <pageMargins left="0.62992125984251968" right="0.23622047244094491" top="0.74803149606299213" bottom="0.74803149606299213" header="0.31496062992125984" footer="0.31496062992125984"/>
  <pageSetup paperSize="14" scale="35"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Avance Plan de Mejoramiento</vt:lpstr>
      <vt:lpstr>'Avance Plan de Mejoramiento'!Títulos_a_imprimir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Rocío Yanquén Parra</dc:creator>
  <cp:lastModifiedBy>Martha Rocío Yanquén Parra</cp:lastModifiedBy>
  <dcterms:created xsi:type="dcterms:W3CDTF">2025-01-14T18:59:23Z</dcterms:created>
  <dcterms:modified xsi:type="dcterms:W3CDTF">2025-01-22T13:16:55Z</dcterms:modified>
</cp:coreProperties>
</file>