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Backup\pmendoza\Backup\pmendoza\AÑO_2025\EJECUCIONES PPTALES\"/>
    </mc:Choice>
  </mc:AlternateContent>
  <xr:revisionPtr revIDLastSave="0" documentId="8_{186D7B83-A436-4FAA-B012-349E4513D153}" xr6:coauthVersionLast="47" xr6:coauthVersionMax="47" xr10:uidLastSave="{00000000-0000-0000-0000-000000000000}"/>
  <bookViews>
    <workbookView xWindow="-24120" yWindow="-120" windowWidth="24240" windowHeight="13020" activeTab="3" xr2:uid="{00000000-000D-0000-FFFF-FFFF00000000}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3" l="1"/>
  <c r="L5" i="3"/>
  <c r="L4" i="3"/>
  <c r="J6" i="3"/>
  <c r="J5" i="3"/>
  <c r="J4" i="3"/>
  <c r="H6" i="3"/>
  <c r="H5" i="3"/>
  <c r="H4" i="3"/>
  <c r="E6" i="3"/>
  <c r="E5" i="3"/>
  <c r="E7" i="3" s="1"/>
  <c r="E4" i="3"/>
  <c r="C6" i="3"/>
  <c r="C5" i="3"/>
  <c r="C4" i="3"/>
  <c r="K7" i="2"/>
  <c r="K6" i="2"/>
  <c r="K5" i="2"/>
  <c r="K4" i="2"/>
  <c r="I7" i="2"/>
  <c r="I6" i="2"/>
  <c r="I5" i="2"/>
  <c r="I4" i="2"/>
  <c r="G7" i="2"/>
  <c r="G6" i="2"/>
  <c r="D7" i="2"/>
  <c r="D6" i="2"/>
  <c r="B7" i="2"/>
  <c r="B6" i="2"/>
  <c r="AA27" i="1"/>
  <c r="Z27" i="1"/>
  <c r="Y27" i="1"/>
  <c r="X27" i="1"/>
  <c r="W27" i="1"/>
  <c r="V27" i="1"/>
  <c r="U27" i="1"/>
  <c r="T27" i="1"/>
  <c r="S27" i="1"/>
  <c r="R27" i="1"/>
  <c r="Q27" i="1"/>
  <c r="AA22" i="1"/>
  <c r="Z22" i="1"/>
  <c r="Y22" i="1"/>
  <c r="X22" i="1"/>
  <c r="W22" i="1"/>
  <c r="V22" i="1"/>
  <c r="U22" i="1"/>
  <c r="T22" i="1"/>
  <c r="S22" i="1"/>
  <c r="R22" i="1"/>
  <c r="Q22" i="1"/>
  <c r="AA19" i="1"/>
  <c r="Z19" i="1"/>
  <c r="Y19" i="1"/>
  <c r="X19" i="1"/>
  <c r="W19" i="1"/>
  <c r="V19" i="1"/>
  <c r="U19" i="1"/>
  <c r="T19" i="1"/>
  <c r="S19" i="1"/>
  <c r="R19" i="1"/>
  <c r="Q19" i="1"/>
  <c r="AA15" i="1"/>
  <c r="Z15" i="1"/>
  <c r="Y15" i="1"/>
  <c r="X15" i="1"/>
  <c r="W15" i="1"/>
  <c r="V15" i="1"/>
  <c r="U15" i="1"/>
  <c r="T15" i="1"/>
  <c r="B5" i="2" s="1"/>
  <c r="S15" i="1"/>
  <c r="R15" i="1"/>
  <c r="Q15" i="1"/>
  <c r="AA12" i="1"/>
  <c r="Z12" i="1"/>
  <c r="Z23" i="1" s="1"/>
  <c r="Z28" i="1" s="1"/>
  <c r="Y12" i="1"/>
  <c r="X12" i="1"/>
  <c r="X23" i="1" s="1"/>
  <c r="W12" i="1"/>
  <c r="V12" i="1"/>
  <c r="V23" i="1" s="1"/>
  <c r="U12" i="1"/>
  <c r="T12" i="1"/>
  <c r="T23" i="1" s="1"/>
  <c r="S12" i="1"/>
  <c r="R12" i="1"/>
  <c r="R23" i="1" s="1"/>
  <c r="R28" i="1" s="1"/>
  <c r="Q12" i="1"/>
  <c r="D6" i="3"/>
  <c r="D5" i="3"/>
  <c r="D4" i="3"/>
  <c r="C6" i="2"/>
  <c r="D5" i="4"/>
  <c r="J7" i="3" l="1"/>
  <c r="Q23" i="1"/>
  <c r="Q28" i="1" s="1"/>
  <c r="U23" i="1"/>
  <c r="U28" i="1" s="1"/>
  <c r="Y23" i="1"/>
  <c r="L7" i="3"/>
  <c r="S23" i="1"/>
  <c r="S28" i="1" s="1"/>
  <c r="W23" i="1"/>
  <c r="W28" i="1" s="1"/>
  <c r="AA23" i="1"/>
  <c r="X28" i="1"/>
  <c r="C7" i="2"/>
  <c r="Y28" i="1"/>
  <c r="AA28" i="1"/>
  <c r="T28" i="1"/>
  <c r="V28" i="1"/>
  <c r="C5" i="2"/>
  <c r="C4" i="2"/>
  <c r="C8" i="2" l="1"/>
  <c r="D4" i="4" s="1"/>
  <c r="D6" i="4" s="1"/>
  <c r="G5" i="2"/>
  <c r="D4" i="2"/>
  <c r="F6" i="2"/>
  <c r="D5" i="2"/>
  <c r="G4" i="2"/>
  <c r="G8" i="2" l="1"/>
  <c r="D8" i="2"/>
  <c r="F7" i="2"/>
  <c r="F5" i="2"/>
  <c r="H5" i="2"/>
  <c r="B26" i="2" s="1"/>
  <c r="E7" i="2"/>
  <c r="B19" i="2" s="1"/>
  <c r="E5" i="2"/>
  <c r="B17" i="2" s="1"/>
  <c r="H7" i="2"/>
  <c r="B28" i="2" s="1"/>
  <c r="E6" i="2"/>
  <c r="B18" i="2" s="1"/>
  <c r="G4" i="3"/>
  <c r="G6" i="3"/>
  <c r="G5" i="3"/>
  <c r="F4" i="3"/>
  <c r="F5" i="3"/>
  <c r="J7" i="2"/>
  <c r="J6" i="2"/>
  <c r="I8" i="2"/>
  <c r="K8" i="2"/>
  <c r="I4" i="3"/>
  <c r="M4" i="3"/>
  <c r="L7" i="2"/>
  <c r="B38" i="2" s="1"/>
  <c r="B4" i="2"/>
  <c r="K4" i="3"/>
  <c r="E5" i="4"/>
  <c r="K6" i="3"/>
  <c r="I5" i="3"/>
  <c r="M6" i="3"/>
  <c r="K5" i="3"/>
  <c r="I6" i="3"/>
  <c r="M5" i="3"/>
  <c r="F6" i="3"/>
  <c r="C7" i="3"/>
  <c r="L6" i="2"/>
  <c r="B37" i="2" s="1"/>
  <c r="L5" i="2"/>
  <c r="B36" i="2" s="1"/>
  <c r="J5" i="2"/>
  <c r="H7" i="3"/>
  <c r="I7" i="3" s="1"/>
  <c r="C5" i="4" l="1"/>
  <c r="F5" i="4" s="1"/>
  <c r="K7" i="3"/>
  <c r="M7" i="3"/>
  <c r="F7" i="3"/>
  <c r="F4" i="2"/>
  <c r="F8" i="2" s="1"/>
  <c r="B8" i="2"/>
  <c r="J8" i="2" s="1"/>
  <c r="G7" i="3"/>
  <c r="E4" i="2"/>
  <c r="B16" i="2" s="1"/>
  <c r="E4" i="4"/>
  <c r="E6" i="4" s="1"/>
  <c r="H4" i="2"/>
  <c r="B25" i="2" s="1"/>
  <c r="H4" i="4"/>
  <c r="H6" i="2"/>
  <c r="B27" i="2" s="1"/>
  <c r="L4" i="2"/>
  <c r="B35" i="2" s="1"/>
  <c r="L5" i="4"/>
  <c r="J4" i="2"/>
  <c r="H5" i="4"/>
  <c r="J5" i="4"/>
  <c r="K5" i="4" s="1"/>
  <c r="J4" i="4"/>
  <c r="L4" i="4"/>
  <c r="G5" i="4" l="1"/>
  <c r="M5" i="4"/>
  <c r="I5" i="4"/>
  <c r="E8" i="2"/>
  <c r="L6" i="4"/>
  <c r="J6" i="4"/>
  <c r="H6" i="4"/>
  <c r="B20" i="2"/>
  <c r="H8" i="2"/>
  <c r="B29" i="2" s="1"/>
  <c r="L8" i="2"/>
  <c r="B39" i="2" s="1"/>
  <c r="C4" i="4"/>
  <c r="G4" i="4" l="1"/>
  <c r="G6" i="4" s="1"/>
  <c r="C6" i="4"/>
  <c r="F6" i="4" s="1"/>
  <c r="K4" i="4"/>
  <c r="M4" i="4"/>
  <c r="F4" i="4"/>
  <c r="I4" i="4"/>
  <c r="M6" i="4" l="1"/>
  <c r="K6" i="4"/>
  <c r="I6" i="4"/>
</calcChain>
</file>

<file path=xl/sharedStrings.xml><?xml version="1.0" encoding="utf-8"?>
<sst xmlns="http://schemas.openxmlformats.org/spreadsheetml/2006/main" count="406" uniqueCount="112">
  <si>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</si>
  <si>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</si>
  <si>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</si>
  <si>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</si>
  <si>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</si>
  <si>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</si>
  <si>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</si>
  <si>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</si>
  <si>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</si>
  <si>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</si>
  <si>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</si>
  <si>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</si>
  <si>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</si>
  <si>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</si>
  <si>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</si>
  <si>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</si>
  <si>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</si>
  <si>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</si>
  <si>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</si>
  <si>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</si>
  <si>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</si>
  <si>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</si>
  <si>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</si>
  <si>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</si>
  <si>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</si>
  <si>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</si>
  <si>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</si>
  <si>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</si>
  <si>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</si>
  <si>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</si>
  <si>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</si>
  <si>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</si>
  <si>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</si>
  <si>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</si>
  <si>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</si>
  <si>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</si>
  <si>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</si>
  <si>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</si>
  <si>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</si>
  <si>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</si>
  <si>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</si>
  <si>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</si>
  <si>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</si>
  <si>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</si>
  <si>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</si>
  <si>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</si>
  <si>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</si>
  <si>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</si>
  <si>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</si>
  <si>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</si>
  <si>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</si>
  <si>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</si>
  <si>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</si>
  <si>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</si>
  <si>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</si>
  <si>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</si>
  <si>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</si>
  <si>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</si>
  <si>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</si>
  <si>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</si>
  <si>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</si>
  <si>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</si>
  <si>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</si>
  <si>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</si>
  <si>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</si>
  <si>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</si>
  <si>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</si>
  <si>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</si>
  <si>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</si>
  <si>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</si>
  <si>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</si>
  <si>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</si>
  <si>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</si>
  <si>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</si>
  <si>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</si>
  <si>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</si>
  <si>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</si>
  <si>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</si>
  <si>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</si>
  <si>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</si>
  <si>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</si>
  <si>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</si>
  <si>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</si>
  <si>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</si>
  <si>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</si>
  <si>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</si>
  <si>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</si>
  <si>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</si>
  <si>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</si>
  <si>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</si>
  <si>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</si>
  <si>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</si>
  <si>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</si>
  <si>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</si>
  <si>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</si>
  <si>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</si>
  <si>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</si>
  <si>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</si>
  <si>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</si>
  <si>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PROYECTO DE INVERSIÓN</t>
  </si>
  <si>
    <t>C-1304-1000-9</t>
  </si>
  <si>
    <t>C-1399-1000-8</t>
  </si>
  <si>
    <t>CONCEPTO DE GASTO</t>
  </si>
  <si>
    <t>FUNCIONAMIENTO</t>
  </si>
  <si>
    <t>INVERSIÓN</t>
  </si>
  <si>
    <t xml:space="preserve"> </t>
  </si>
  <si>
    <t>APROPIACIÓN BLOQUEADA</t>
  </si>
  <si>
    <t>TOTAL PRESUPUESTO VIGENCIA 2025</t>
  </si>
  <si>
    <t>Enero-Julio</t>
  </si>
  <si>
    <t xml:space="preserve">SUPERINTENDENCIA DE LA ECONOMÍA SOLIDARIA 
GASTOS DE FUNCIONAMIENTO - 31 DE JULIO DE 2025
</t>
  </si>
  <si>
    <t xml:space="preserve">SUPERINTENDENCIA DE LA ECONOMIA SOLIDARIA
GASTOS DE INVERSIÓN - 31 DE JULIO DE 2025
</t>
  </si>
  <si>
    <t>EJECUCIÓN PRESUPUESTAL A 31 DE JULIO DE 2025 - SUPERINTENDENCIA DE LA ECONOMIA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</si>
</sst>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_-;\-* #,##0.0000_-;_-* &quot;-&quot;_-;_-@_-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 applyFont="1" applyFill="1" applyBorder="1"/>
    <xf numFmtId="0" fontId="5" fillId="0" borderId="0" xfId="1" applyFont="1"/>
    <xf numFmtId="0" fontId="7" fillId="0" borderId="0" xfId="1" applyFont="1"/>
    <xf numFmtId="9" fontId="7" fillId="0" borderId="0" xfId="1" applyNumberFormat="1" applyFont="1"/>
    <xf numFmtId="41" fontId="8" fillId="3" borderId="6" xfId="2" applyFont="1" applyFill="1" applyBorder="1" applyAlignment="1">
      <alignment horizontal="center" vertical="center" wrapText="1"/>
    </xf>
    <xf numFmtId="41" fontId="8" fillId="3" borderId="7" xfId="2" applyFont="1" applyFill="1" applyBorder="1" applyAlignment="1">
      <alignment horizontal="center" vertical="center" wrapText="1"/>
    </xf>
    <xf numFmtId="165" fontId="8" fillId="3" borderId="7" xfId="3" applyNumberFormat="1" applyFont="1" applyFill="1" applyBorder="1" applyAlignment="1">
      <alignment horizontal="center" vertical="center" wrapText="1"/>
    </xf>
    <xf numFmtId="165" fontId="8" fillId="2" borderId="7" xfId="3" applyNumberFormat="1" applyFont="1" applyFill="1" applyBorder="1" applyAlignment="1">
      <alignment horizontal="center" vertical="center" wrapText="1"/>
    </xf>
    <xf numFmtId="166" fontId="8" fillId="3" borderId="7" xfId="3" applyNumberFormat="1" applyFont="1" applyFill="1" applyBorder="1" applyAlignment="1">
      <alignment horizontal="center" vertical="center" wrapText="1"/>
    </xf>
    <xf numFmtId="165" fontId="8" fillId="3" borderId="8" xfId="3" applyNumberFormat="1" applyFont="1" applyFill="1" applyBorder="1" applyAlignment="1">
      <alignment horizontal="center" vertical="center" wrapText="1"/>
    </xf>
    <xf numFmtId="10" fontId="5" fillId="0" borderId="0" xfId="1" applyNumberFormat="1" applyFont="1"/>
    <xf numFmtId="0" fontId="5" fillId="0" borderId="9" xfId="1" applyFont="1" applyBorder="1" applyAlignment="1">
      <alignment horizontal="center" vertical="center" wrapText="1"/>
    </xf>
    <xf numFmtId="41" fontId="5" fillId="0" borderId="10" xfId="2" applyFont="1" applyFill="1" applyBorder="1" applyAlignment="1">
      <alignment horizontal="center" vertical="center" wrapText="1"/>
    </xf>
    <xf numFmtId="10" fontId="9" fillId="0" borderId="10" xfId="4" applyNumberFormat="1" applyFont="1" applyFill="1" applyBorder="1" applyAlignment="1">
      <alignment horizontal="center" vertical="center"/>
    </xf>
    <xf numFmtId="41" fontId="9" fillId="2" borderId="10" xfId="4" applyNumberFormat="1" applyFont="1" applyFill="1" applyBorder="1" applyAlignment="1">
      <alignment horizontal="center" vertical="center"/>
    </xf>
    <xf numFmtId="3" fontId="9" fillId="0" borderId="10" xfId="4" applyNumberFormat="1" applyFont="1" applyFill="1" applyBorder="1" applyAlignment="1">
      <alignment horizontal="right" vertical="center"/>
    </xf>
    <xf numFmtId="10" fontId="9" fillId="0" borderId="11" xfId="4" applyNumberFormat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41" fontId="10" fillId="3" borderId="13" xfId="2" applyFont="1" applyFill="1" applyBorder="1" applyAlignment="1">
      <alignment horizontal="center" vertical="center" wrapText="1"/>
    </xf>
    <xf numFmtId="10" fontId="8" fillId="3" borderId="13" xfId="4" applyNumberFormat="1" applyFont="1" applyFill="1" applyBorder="1" applyAlignment="1">
      <alignment horizontal="center" vertical="center"/>
    </xf>
    <xf numFmtId="10" fontId="8" fillId="3" borderId="14" xfId="4" applyNumberFormat="1" applyFont="1" applyFill="1" applyBorder="1" applyAlignment="1">
      <alignment horizontal="center" vertical="center"/>
    </xf>
    <xf numFmtId="0" fontId="9" fillId="0" borderId="0" xfId="1" applyFont="1"/>
    <xf numFmtId="9" fontId="9" fillId="0" borderId="0" xfId="1" applyNumberFormat="1" applyFont="1"/>
    <xf numFmtId="10" fontId="7" fillId="0" borderId="0" xfId="1" applyNumberFormat="1" applyFont="1"/>
    <xf numFmtId="0" fontId="12" fillId="0" borderId="10" xfId="1" applyFont="1" applyBorder="1" applyAlignment="1">
      <alignment vertical="center" wrapText="1" readingOrder="1"/>
    </xf>
    <xf numFmtId="0" fontId="12" fillId="0" borderId="10" xfId="1" applyFont="1" applyBorder="1" applyAlignment="1">
      <alignment horizontal="left" vertical="center" wrapText="1" readingOrder="1"/>
    </xf>
    <xf numFmtId="41" fontId="9" fillId="5" borderId="10" xfId="2" applyFont="1" applyFill="1" applyBorder="1" applyAlignment="1">
      <alignment horizontal="center" vertical="center" wrapText="1"/>
    </xf>
    <xf numFmtId="41" fontId="9" fillId="5" borderId="10" xfId="2" applyFont="1" applyFill="1" applyBorder="1" applyAlignment="1">
      <alignment vertical="center"/>
    </xf>
    <xf numFmtId="10" fontId="9" fillId="5" borderId="10" xfId="4" applyNumberFormat="1" applyFont="1" applyFill="1" applyBorder="1" applyAlignment="1">
      <alignment horizontal="center" vertical="center"/>
    </xf>
    <xf numFmtId="167" fontId="2" fillId="0" borderId="0" xfId="1" applyNumberFormat="1"/>
    <xf numFmtId="0" fontId="9" fillId="5" borderId="0" xfId="1" applyFont="1" applyFill="1"/>
    <xf numFmtId="164" fontId="4" fillId="0" borderId="0" xfId="0" applyNumberFormat="1" applyFont="1" applyBorder="1" applyAlignment="1">
      <alignment horizontal="right" vertical="center" wrapText="1" readingOrder="1"/>
    </xf>
    <xf numFmtId="7" fontId="9" fillId="5" borderId="0" xfId="1" applyNumberFormat="1" applyFont="1" applyFill="1" applyBorder="1"/>
    <xf numFmtId="41" fontId="9" fillId="0" borderId="0" xfId="2" applyFont="1" applyFill="1"/>
    <xf numFmtId="41" fontId="8" fillId="3" borderId="13" xfId="2" applyFont="1" applyFill="1" applyBorder="1" applyAlignment="1">
      <alignment horizontal="center" vertical="center"/>
    </xf>
    <xf numFmtId="0" fontId="8" fillId="0" borderId="0" xfId="1" applyFont="1"/>
    <xf numFmtId="43" fontId="9" fillId="0" borderId="0" xfId="3" applyFont="1" applyFill="1"/>
    <xf numFmtId="43" fontId="9" fillId="0" borderId="0" xfId="1" applyNumberFormat="1" applyFont="1"/>
    <xf numFmtId="41" fontId="9" fillId="0" borderId="0" xfId="1" applyNumberFormat="1" applyFont="1"/>
    <xf numFmtId="41" fontId="8" fillId="3" borderId="9" xfId="2" applyFont="1" applyFill="1" applyBorder="1" applyAlignment="1">
      <alignment horizontal="center" vertical="center" wrapText="1"/>
    </xf>
    <xf numFmtId="41" fontId="8" fillId="3" borderId="10" xfId="2" applyFont="1" applyFill="1" applyBorder="1" applyAlignment="1">
      <alignment horizontal="center" vertical="center" wrapText="1"/>
    </xf>
    <xf numFmtId="41" fontId="8" fillId="2" borderId="10" xfId="2" applyFont="1" applyFill="1" applyBorder="1" applyAlignment="1">
      <alignment horizontal="center" vertical="center" wrapText="1"/>
    </xf>
    <xf numFmtId="41" fontId="8" fillId="3" borderId="11" xfId="2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vertical="center"/>
    </xf>
    <xf numFmtId="41" fontId="5" fillId="5" borderId="10" xfId="2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41" fontId="9" fillId="5" borderId="10" xfId="2" applyFont="1" applyFill="1" applyBorder="1" applyAlignment="1">
      <alignment horizontal="center" vertical="center"/>
    </xf>
    <xf numFmtId="0" fontId="14" fillId="5" borderId="12" xfId="1" applyFont="1" applyFill="1" applyBorder="1" applyAlignment="1">
      <alignment vertical="center"/>
    </xf>
    <xf numFmtId="41" fontId="10" fillId="5" borderId="13" xfId="2" applyFont="1" applyFill="1" applyBorder="1" applyAlignment="1">
      <alignment horizontal="center" vertical="center" wrapText="1"/>
    </xf>
    <xf numFmtId="41" fontId="14" fillId="5" borderId="13" xfId="1" applyNumberFormat="1" applyFont="1" applyFill="1" applyBorder="1" applyAlignment="1">
      <alignment vertical="center"/>
    </xf>
    <xf numFmtId="10" fontId="8" fillId="6" borderId="13" xfId="4" applyNumberFormat="1" applyFont="1" applyFill="1" applyBorder="1" applyAlignment="1">
      <alignment horizontal="center" vertical="center"/>
    </xf>
    <xf numFmtId="41" fontId="8" fillId="2" borderId="13" xfId="4" applyNumberFormat="1" applyFont="1" applyFill="1" applyBorder="1" applyAlignment="1">
      <alignment horizontal="center" vertical="center"/>
    </xf>
    <xf numFmtId="10" fontId="8" fillId="6" borderId="14" xfId="4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43" fontId="9" fillId="0" borderId="0" xfId="3" applyFont="1" applyFill="1" applyBorder="1"/>
    <xf numFmtId="41" fontId="12" fillId="5" borderId="0" xfId="1" applyNumberFormat="1" applyFont="1" applyFill="1" applyAlignment="1">
      <alignment vertical="center"/>
    </xf>
    <xf numFmtId="41" fontId="5" fillId="5" borderId="0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168" fontId="8" fillId="0" borderId="0" xfId="1" applyNumberFormat="1" applyFont="1" applyAlignment="1">
      <alignment vertical="center"/>
    </xf>
    <xf numFmtId="10" fontId="9" fillId="0" borderId="0" xfId="4" applyNumberFormat="1" applyFont="1" applyFill="1" applyBorder="1" applyAlignment="1">
      <alignment horizontal="center" vertical="center"/>
    </xf>
    <xf numFmtId="41" fontId="8" fillId="3" borderId="8" xfId="2" applyFont="1" applyFill="1" applyBorder="1" applyAlignment="1">
      <alignment horizontal="center" vertical="center" wrapText="1"/>
    </xf>
    <xf numFmtId="10" fontId="8" fillId="7" borderId="14" xfId="4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7" fillId="0" borderId="0" xfId="0" applyFont="1"/>
    <xf numFmtId="0" fontId="18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0" fontId="18" fillId="0" borderId="1" xfId="0" applyFont="1" applyBorder="1" applyAlignment="1">
      <alignment vertical="center" wrapText="1" readingOrder="1"/>
    </xf>
    <xf numFmtId="164" fontId="18" fillId="0" borderId="1" xfId="0" applyNumberFormat="1" applyFont="1" applyBorder="1" applyAlignment="1">
      <alignment horizontal="right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7" fontId="17" fillId="0" borderId="0" xfId="0" applyNumberFormat="1" applyFont="1"/>
    <xf numFmtId="0" fontId="6" fillId="5" borderId="3" xfId="1" applyFont="1" applyFill="1" applyBorder="1" applyAlignment="1">
      <alignment horizontal="center" vertical="top" wrapText="1"/>
    </xf>
    <xf numFmtId="0" fontId="6" fillId="5" borderId="4" xfId="1" applyFont="1" applyFill="1" applyBorder="1" applyAlignment="1">
      <alignment horizontal="center" vertical="top" wrapText="1"/>
    </xf>
    <xf numFmtId="0" fontId="6" fillId="5" borderId="5" xfId="1" applyFont="1" applyFill="1" applyBorder="1" applyAlignment="1">
      <alignment horizontal="center" vertical="top" wrapText="1"/>
    </xf>
    <xf numFmtId="0" fontId="11" fillId="0" borderId="15" xfId="1" applyFont="1" applyBorder="1" applyAlignment="1">
      <alignment horizontal="center" wrapText="1"/>
    </xf>
    <xf numFmtId="0" fontId="11" fillId="0" borderId="16" xfId="1" applyFont="1" applyBorder="1" applyAlignment="1">
      <alignment horizontal="center" wrapText="1"/>
    </xf>
    <xf numFmtId="0" fontId="11" fillId="0" borderId="17" xfId="1" applyFont="1" applyBorder="1" applyAlignment="1">
      <alignment horizont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41" fontId="13" fillId="3" borderId="18" xfId="2" applyFont="1" applyFill="1" applyBorder="1" applyAlignment="1">
      <alignment horizontal="center" vertical="center" wrapText="1"/>
    </xf>
    <xf numFmtId="41" fontId="13" fillId="3" borderId="19" xfId="2" applyFont="1" applyFill="1" applyBorder="1" applyAlignment="1">
      <alignment horizontal="center" vertical="center" wrapText="1"/>
    </xf>
    <xf numFmtId="41" fontId="13" fillId="3" borderId="20" xfId="2" applyFont="1" applyFill="1" applyBorder="1" applyAlignment="1">
      <alignment horizontal="center" vertical="center" wrapText="1"/>
    </xf>
  </cellXfs>
  <cellStyles count="9">
    <cellStyle name="Millares [0] 2" xfId="2" xr:uid="{00000000-0005-0000-0000-000000000000}"/>
    <cellStyle name="Millares [0] 3" xfId="6" xr:uid="{00000000-0005-0000-0000-000001000000}"/>
    <cellStyle name="Millares 2" xfId="3" xr:uid="{00000000-0005-0000-0000-000002000000}"/>
    <cellStyle name="Millares 3" xfId="7" xr:uid="{00000000-0005-0000-0000-000003000000}"/>
    <cellStyle name="Normal" xfId="0" builtinId="0"/>
    <cellStyle name="Normal 2" xfId="1" xr:uid="{00000000-0005-0000-0000-000005000000}"/>
    <cellStyle name="Normal 3" xfId="5" xr:uid="{00000000-0005-0000-0000-000006000000}"/>
    <cellStyle name="Porcentaje 2" xfId="4" xr:uid="{00000000-0005-0000-0000-000007000000}"/>
    <cellStyle name="Porcentaje 3" xfId="8" xr:uid="{00000000-0005-0000-0000-000008000000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8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480336832895888"/>
          <c:y val="0.19486111111111112"/>
          <c:w val="0.84075218722659673"/>
          <c:h val="0.42016987459900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'1.FUNCIONAMIENTO'!$B$15</c:f>
              <c:strCache>
                <c:ptCount val="1"/>
                <c:pt idx="0">
                  <c:v> % DE EJEC. CDP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'1.FUNCIONAMIENTO'!$A$16:$A$20</c:f>
              <c:strCache>
                <c:ptCount val="5"/>
                <c:pt idx="0">
                  <c:v> GASTOS DE PERSONAL </c:v>
                </c:pt>
                <c:pt idx="1">
                  <c:v>ADQUISICIÓN DE BIENES Y SERVICIOS</c:v>
                </c:pt>
                <c:pt idx="2">
                  <c:v>TRANSFERENCIAS CORRIENTES</c:v>
                </c:pt>
                <c:pt idx="3">
                  <c:v>GASTOS POR TRIBUTOS, MULTAS, SANCIONES E INTERESES DE MORA</c:v>
                </c:pt>
                <c:pt idx="4">
                  <c:v>TOTAL</c:v>
                </c:pt>
              </c:strCache>
            </c:strRef>
          </c:cat>
          <c:val>
            <c:numRef>
              <c:f>'1.FUNCIONAMIENTO'!$B$16:$B$20</c:f>
              <c:numCache>
                <c:formatCode>0.00%</c:formatCode>
                <c:ptCount val="5"/>
                <c:pt idx="0">
                  <c:v>1</c:v>
                </c:pt>
                <c:pt idx="1">
                  <c:v>0.93721118890326116</c:v>
                </c:pt>
                <c:pt idx="2">
                  <c:v>0.93193338160753081</c:v>
                </c:pt>
                <c:pt idx="3">
                  <c:v>0.59719573725985997</c:v>
                </c:pt>
                <c:pt idx="4">
                  <c:v>0.97893270367515595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8-43CD-BFCB-BB96F94D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346432"/>
        <c:axId val="459347264"/>
      </c:barChart>
      <c:catAx>
        <c:axId val="45934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459347264"/>
        <c:crosses val="autoZero"/>
        <c:auto val="1"/>
        <c:lblAlgn val="ctr"/>
        <c:lblOffset val="100"/>
        <c:noMultiLvlLbl val="0"/>
      </c:catAx>
      <c:valAx>
        <c:axId val="45934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34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391304694691011"/>
          <c:y val="0.33756992784854034"/>
          <c:w val="0.83292072666640737"/>
          <c:h val="0.31725988311139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'1.FUNCIONAMIENTO'!$B$24</c:f>
              <c:strCache>
                <c:ptCount val="1"/>
                <c:pt idx="0">
                  <c:v> % DE EJEC. 
RP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'1.FUNCIONAMIENTO'!$A$25:$A$29</c:f>
              <c:strCache>
                <c:ptCount val="5"/>
                <c:pt idx="0">
                  <c:v> GASTOS DE PERSONAL </c:v>
                </c:pt>
                <c:pt idx="1">
                  <c:v>ADQUISICIÓN DE BIENES Y SERVICIOS</c:v>
                </c:pt>
                <c:pt idx="2">
                  <c:v>TRANSFERENCIAS CORRIENTES</c:v>
                </c:pt>
                <c:pt idx="3">
                  <c:v>GASTOS POR TRIBUTOS, MULTAS, SANCIONES E INTERESES DE MORA</c:v>
                </c:pt>
                <c:pt idx="4">
                  <c:v>TOTAL</c:v>
                </c:pt>
              </c:strCache>
            </c:strRef>
          </c:cat>
          <c:val>
            <c:numRef>
              <c:f>'1.FUNCIONAMIENTO'!$B$25:$B$29</c:f>
              <c:numCache>
                <c:formatCode>0.00%</c:formatCode>
                <c:ptCount val="5"/>
                <c:pt idx="0">
                  <c:v>0.47636223004278411</c:v>
                </c:pt>
                <c:pt idx="1">
                  <c:v>0.69456849538856313</c:v>
                </c:pt>
                <c:pt idx="2">
                  <c:v>3.3460812454742937E-2</c:v>
                </c:pt>
                <c:pt idx="3">
                  <c:v>0.59065307842575709</c:v>
                </c:pt>
                <c:pt idx="4">
                  <c:v>0.49035849418610195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F-4D77-BEE8-FD7769560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2695504"/>
        <c:axId val="262699664"/>
      </c:barChart>
      <c:catAx>
        <c:axId val="26269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2699664"/>
        <c:crosses val="autoZero"/>
        <c:auto val="1"/>
        <c:lblAlgn val="ctr"/>
        <c:lblOffset val="100"/>
        <c:noMultiLvlLbl val="0"/>
      </c:catAx>
      <c:valAx>
        <c:axId val="26269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269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'1.FUNCIONAMIENTO'!$B$34</c:f>
              <c:strCache>
                <c:ptCount val="1"/>
                <c:pt idx="0">
                  <c:v> % 
GIRADO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'1.FUNCIONAMIENTO'!$A$35:$A$39</c:f>
              <c:strCache>
                <c:ptCount val="5"/>
                <c:pt idx="0">
                  <c:v> GASTOS DE PERSONAL </c:v>
                </c:pt>
                <c:pt idx="1">
                  <c:v>ADQUISICIÓN DE BIENES Y SERVICIOS</c:v>
                </c:pt>
                <c:pt idx="2">
                  <c:v>TRANSFERENCIAS CORRIENTES</c:v>
                </c:pt>
                <c:pt idx="3">
                  <c:v>GASTOS POR TRIBUTOS, MULTAS, SANCIONES E INTERESES DE MORA</c:v>
                </c:pt>
                <c:pt idx="4">
                  <c:v>TOTAL</c:v>
                </c:pt>
              </c:strCache>
            </c:strRef>
          </c:cat>
          <c:val>
            <c:numRef>
              <c:f>'1.FUNCIONAMIENTO'!$B$35:$B$39</c:f>
              <c:numCache>
                <c:formatCode>0.00%</c:formatCode>
                <c:ptCount val="5"/>
                <c:pt idx="0">
                  <c:v>0.47636223004278411</c:v>
                </c:pt>
                <c:pt idx="1">
                  <c:v>0.3843569724587485</c:v>
                </c:pt>
                <c:pt idx="2">
                  <c:v>3.3460812454742937E-2</c:v>
                </c:pt>
                <c:pt idx="3">
                  <c:v>0.59065307842575709</c:v>
                </c:pt>
                <c:pt idx="4">
                  <c:v>0.4386851967881123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0-4636-A572-1107C514A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418576"/>
        <c:axId val="310416080"/>
      </c:barChart>
      <c:catAx>
        <c:axId val="31041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0416080"/>
        <c:crosses val="autoZero"/>
        <c:auto val="1"/>
        <c:lblAlgn val="ctr"/>
        <c:lblOffset val="100"/>
        <c:noMultiLvlLbl val="0"/>
      </c:catAx>
      <c:valAx>
        <c:axId val="31041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041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148166</xdr:colOff>
      <xdr:row>11</xdr:row>
      <xdr:rowOff>21167</xdr:rowOff>
    </xdr:from>
    <xdr:to>
      <xdr:col>8</xdr:col>
      <xdr:colOff>1037165</xdr:colOff>
      <xdr:row>20</xdr:row>
      <xdr:rowOff>31750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448663-6340-4032-A26D-02D5FB6B87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31750</xdr:colOff>
      <xdr:row>21</xdr:row>
      <xdr:rowOff>55513</xdr:rowOff>
    </xdr:from>
    <xdr:to>
      <xdr:col>9</xdr:col>
      <xdr:colOff>0</xdr:colOff>
      <xdr:row>27</xdr:row>
      <xdr:rowOff>297968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E13C29C-3851-4852-B8E1-E641C9EA0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555624</xdr:colOff>
      <xdr:row>29</xdr:row>
      <xdr:rowOff>88902</xdr:rowOff>
    </xdr:from>
    <xdr:to>
      <xdr:col>8</xdr:col>
      <xdr:colOff>1037166</xdr:colOff>
      <xdr:row>37</xdr:row>
      <xdr:rowOff>328083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72BBC2-2C9A-4046-9327-81FAD47F2B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zoomScale="90" zoomScaleNormal="90" workbookViewId="0">
      <selection activeCell="N16" sqref="N16"/>
    </sheetView>
  </sheetViews>
  <sheetFormatPr baseColWidth="10" defaultColWidth="11.42578125" defaultRowHeight="12" x14ac:dyDescent="0.2"/>
  <cols>
    <col min="1" max="1" width="31.28515625" style="1" customWidth="1"/>
    <col min="2" max="3" width="16.28515625" style="1" customWidth="1"/>
    <col min="4" max="4" width="15.5703125" style="1" customWidth="1"/>
    <col min="5" max="5" width="11.140625" style="1" customWidth="1"/>
    <col min="6" max="6" width="14" style="1" customWidth="1"/>
    <col min="7" max="7" width="18.7109375" style="1" customWidth="1"/>
    <col min="8" max="8" width="10.28515625" style="1" customWidth="1"/>
    <col min="9" max="9" width="16" style="1" customWidth="1"/>
    <col min="10" max="10" width="10.7109375" style="1" customWidth="1"/>
    <col min="11" max="11" width="15.85546875" style="1" customWidth="1"/>
    <col min="12" max="12" width="10" style="1" customWidth="1"/>
    <col min="13" max="13" width="3" style="1" customWidth="1"/>
    <col min="14" max="16384" width="11.42578125" style="1"/>
  </cols>
  <sheetData>
    <row r="1" spans="1:15" ht="12.75" thickBot="1" x14ac:dyDescent="0.25"/>
    <row r="2" spans="1:15" ht="39.75" customHeight="1" thickBot="1" x14ac:dyDescent="0.25">
      <c r="A2" s="77" t="s">
        <v>109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N2" s="2"/>
      <c r="O2" s="3"/>
    </row>
    <row r="3" spans="1:15" ht="32.25" customHeight="1" x14ac:dyDescent="0.2">
      <c r="A3" s="4" t="s">
        <v>7</v>
      </c>
      <c r="B3" s="5" t="s">
        <v>84</v>
      </c>
      <c r="C3" s="5" t="s">
        <v>106</v>
      </c>
      <c r="D3" s="5" t="s">
        <v>85</v>
      </c>
      <c r="E3" s="6" t="s">
        <v>86</v>
      </c>
      <c r="F3" s="7" t="s">
        <v>87</v>
      </c>
      <c r="G3" s="5" t="s">
        <v>88</v>
      </c>
      <c r="H3" s="8" t="s">
        <v>89</v>
      </c>
      <c r="I3" s="8" t="s">
        <v>90</v>
      </c>
      <c r="J3" s="8" t="s">
        <v>91</v>
      </c>
      <c r="K3" s="5" t="s">
        <v>92</v>
      </c>
      <c r="L3" s="9" t="s">
        <v>93</v>
      </c>
      <c r="O3" s="10"/>
    </row>
    <row r="4" spans="1:15" ht="36.75" customHeight="1" x14ac:dyDescent="0.2">
      <c r="A4" s="11" t="s">
        <v>94</v>
      </c>
      <c r="B4" s="12">
        <f>+'3.EJECUCION RUBROS'!T12</f>
        <v>19166000000</v>
      </c>
      <c r="C4" s="12">
        <f>+'3.EJECUCION RUBROS'!U12</f>
        <v>0</v>
      </c>
      <c r="D4" s="12">
        <f>+'3.EJECUCION RUBROS'!V12</f>
        <v>19166000000</v>
      </c>
      <c r="E4" s="13">
        <f>+D4/B4</f>
        <v>1</v>
      </c>
      <c r="F4" s="14">
        <f>+B4-D4-C4</f>
        <v>0</v>
      </c>
      <c r="G4" s="12">
        <f>+'3.EJECUCION RUBROS'!X12</f>
        <v>9129958501</v>
      </c>
      <c r="H4" s="13">
        <f>+G4/B4</f>
        <v>0.47636223004278411</v>
      </c>
      <c r="I4" s="15">
        <f>+'3.EJECUCION RUBROS'!Y12</f>
        <v>9129958501</v>
      </c>
      <c r="J4" s="13">
        <f>I4/B4</f>
        <v>0.47636223004278411</v>
      </c>
      <c r="K4" s="12">
        <f>+'3.EJECUCION RUBROS'!AA12</f>
        <v>9129958501</v>
      </c>
      <c r="L4" s="16">
        <f>+K4/B4</f>
        <v>0.47636223004278411</v>
      </c>
    </row>
    <row r="5" spans="1:15" ht="33" customHeight="1" x14ac:dyDescent="0.2">
      <c r="A5" s="11" t="s">
        <v>95</v>
      </c>
      <c r="B5" s="12">
        <f>+'3.EJECUCION RUBROS'!T15</f>
        <v>4192511000</v>
      </c>
      <c r="C5" s="12">
        <f>+'3.EJECUCION RUBROS'!U15</f>
        <v>0</v>
      </c>
      <c r="D5" s="12">
        <f>+'3.EJECUCION RUBROS'!V15</f>
        <v>3929268218.8000002</v>
      </c>
      <c r="E5" s="13">
        <f>+D5/B5</f>
        <v>0.93721118890326116</v>
      </c>
      <c r="F5" s="14">
        <f>+B5-D5-C5</f>
        <v>263242781.19999981</v>
      </c>
      <c r="G5" s="12">
        <f>+'3.EJECUCION RUBROS'!X15</f>
        <v>2911986057.1700001</v>
      </c>
      <c r="H5" s="13">
        <f>+G5/B5</f>
        <v>0.69456849538856313</v>
      </c>
      <c r="I5" s="15">
        <f>+'3.EJECUCION RUBROS'!Y15</f>
        <v>1636892796.96</v>
      </c>
      <c r="J5" s="13">
        <f>I5/B5</f>
        <v>0.39043255866472387</v>
      </c>
      <c r="K5" s="12">
        <f>+'3.EJECUCION RUBROS'!AA15</f>
        <v>1611420834.96</v>
      </c>
      <c r="L5" s="16">
        <f>+K5/B5</f>
        <v>0.3843569724587485</v>
      </c>
    </row>
    <row r="6" spans="1:15" ht="30.75" customHeight="1" x14ac:dyDescent="0.2">
      <c r="A6" s="11" t="s">
        <v>96</v>
      </c>
      <c r="B6" s="12">
        <f>+'3.EJECUCION RUBROS'!T19</f>
        <v>1381000000</v>
      </c>
      <c r="C6" s="12">
        <f>+'3.EJECUCION RUBROS'!U20</f>
        <v>0</v>
      </c>
      <c r="D6" s="12">
        <f>+'3.EJECUCION RUBROS'!V19</f>
        <v>1287000000</v>
      </c>
      <c r="E6" s="13">
        <f>+D6/B6</f>
        <v>0.93193338160753081</v>
      </c>
      <c r="F6" s="14">
        <f>+B6-D6-C6</f>
        <v>94000000</v>
      </c>
      <c r="G6" s="12">
        <f>+'3.EJECUCION RUBROS'!X19</f>
        <v>46209382</v>
      </c>
      <c r="H6" s="13">
        <f>+G6/B6</f>
        <v>3.3460812454742937E-2</v>
      </c>
      <c r="I6" s="15">
        <f>+'3.EJECUCION RUBROS'!Y19</f>
        <v>46209382</v>
      </c>
      <c r="J6" s="13">
        <f>I6/B6</f>
        <v>3.3460812454742937E-2</v>
      </c>
      <c r="K6" s="12">
        <f>+'3.EJECUCION RUBROS'!AA19</f>
        <v>46209382</v>
      </c>
      <c r="L6" s="16">
        <f>+K6/B6</f>
        <v>3.3460812454742937E-2</v>
      </c>
      <c r="M6" s="10"/>
    </row>
    <row r="7" spans="1:15" ht="30.75" customHeight="1" x14ac:dyDescent="0.2">
      <c r="A7" s="11" t="s">
        <v>97</v>
      </c>
      <c r="B7" s="12">
        <f>+'3.EJECUCION RUBROS'!T22</f>
        <v>429489000</v>
      </c>
      <c r="C7" s="12">
        <f>+'3.EJECUCION RUBROS'!U23</f>
        <v>0</v>
      </c>
      <c r="D7" s="12">
        <f>+'3.EJECUCION RUBROS'!V22</f>
        <v>256489000</v>
      </c>
      <c r="E7" s="13">
        <f>+D7/B7</f>
        <v>0.59719573725985997</v>
      </c>
      <c r="F7" s="14">
        <f>+B7-D7-C7</f>
        <v>173000000</v>
      </c>
      <c r="G7" s="12">
        <f>+'3.EJECUCION RUBROS'!X22</f>
        <v>253679000</v>
      </c>
      <c r="H7" s="13">
        <f>+G7/B7</f>
        <v>0.59065307842575709</v>
      </c>
      <c r="I7" s="15">
        <f>+'3.EJECUCION RUBROS'!Y22</f>
        <v>253679000</v>
      </c>
      <c r="J7" s="13">
        <f>I7/B7</f>
        <v>0.59065307842575709</v>
      </c>
      <c r="K7" s="12">
        <f>+'3.EJECUCION RUBROS'!AA22</f>
        <v>253679000</v>
      </c>
      <c r="L7" s="16">
        <f>+K7/B7</f>
        <v>0.59065307842575709</v>
      </c>
    </row>
    <row r="8" spans="1:15" ht="26.25" customHeight="1" thickBot="1" x14ac:dyDescent="0.25">
      <c r="A8" s="17" t="s">
        <v>98</v>
      </c>
      <c r="B8" s="18">
        <f>SUM(B4:B7)</f>
        <v>25169000000</v>
      </c>
      <c r="C8" s="18">
        <f>SUM(C4:C7)</f>
        <v>0</v>
      </c>
      <c r="D8" s="18">
        <f>SUM(D4:D7)</f>
        <v>24638757218.799999</v>
      </c>
      <c r="E8" s="19">
        <f>+D8/B8</f>
        <v>0.97893270367515595</v>
      </c>
      <c r="F8" s="18">
        <f>SUM(F4:F7)</f>
        <v>530242781.19999981</v>
      </c>
      <c r="G8" s="18">
        <f>SUM(G4:G7)</f>
        <v>12341832940.17</v>
      </c>
      <c r="H8" s="19">
        <f>+G8/B8</f>
        <v>0.49035849418610195</v>
      </c>
      <c r="I8" s="18">
        <f>SUM(I4:I7)</f>
        <v>11066739679.959999</v>
      </c>
      <c r="J8" s="19">
        <f>I8/B8</f>
        <v>0.43969723389725451</v>
      </c>
      <c r="K8" s="18">
        <f>SUM(K4:K7)</f>
        <v>11041267717.959999</v>
      </c>
      <c r="L8" s="20">
        <f>+K8/B8</f>
        <v>0.4386851967881123</v>
      </c>
    </row>
    <row r="14" spans="1:15" ht="12.75" thickBot="1" x14ac:dyDescent="0.25"/>
    <row r="15" spans="1:15" ht="20.100000000000001" customHeight="1" x14ac:dyDescent="0.2">
      <c r="A15" s="4" t="s">
        <v>7</v>
      </c>
      <c r="B15" s="63" t="s">
        <v>86</v>
      </c>
      <c r="C15" s="62"/>
    </row>
    <row r="16" spans="1:15" ht="27" customHeight="1" x14ac:dyDescent="0.2">
      <c r="A16" s="11" t="s">
        <v>94</v>
      </c>
      <c r="B16" s="16">
        <f>+E4</f>
        <v>1</v>
      </c>
      <c r="C16" s="62"/>
    </row>
    <row r="17" spans="1:3" ht="25.5" customHeight="1" x14ac:dyDescent="0.2">
      <c r="A17" s="11" t="s">
        <v>95</v>
      </c>
      <c r="B17" s="16">
        <f t="shared" ref="B17:B20" si="0">+E5</f>
        <v>0.93721118890326116</v>
      </c>
      <c r="C17" s="62"/>
    </row>
    <row r="18" spans="1:3" ht="24.75" customHeight="1" x14ac:dyDescent="0.2">
      <c r="A18" s="11" t="s">
        <v>96</v>
      </c>
      <c r="B18" s="16">
        <f t="shared" si="0"/>
        <v>0.93193338160753081</v>
      </c>
      <c r="C18" s="62"/>
    </row>
    <row r="19" spans="1:3" ht="30" customHeight="1" x14ac:dyDescent="0.2">
      <c r="A19" s="11" t="s">
        <v>97</v>
      </c>
      <c r="B19" s="16">
        <f t="shared" si="0"/>
        <v>0.59719573725985997</v>
      </c>
      <c r="C19" s="62"/>
    </row>
    <row r="20" spans="1:3" ht="20.100000000000001" customHeight="1" thickBot="1" x14ac:dyDescent="0.25">
      <c r="A20" s="17" t="s">
        <v>98</v>
      </c>
      <c r="B20" s="20">
        <f t="shared" si="0"/>
        <v>0.97893270367515595</v>
      </c>
      <c r="C20" s="62"/>
    </row>
    <row r="21" spans="1:3" ht="20.100000000000001" customHeight="1" x14ac:dyDescent="0.2">
      <c r="C21" s="62"/>
    </row>
    <row r="23" spans="1:3" ht="12.75" thickBot="1" x14ac:dyDescent="0.25"/>
    <row r="24" spans="1:3" ht="24" x14ac:dyDescent="0.2">
      <c r="A24" s="4" t="s">
        <v>7</v>
      </c>
      <c r="B24" s="63" t="s">
        <v>89</v>
      </c>
    </row>
    <row r="25" spans="1:3" ht="26.25" customHeight="1" x14ac:dyDescent="0.2">
      <c r="A25" s="11" t="s">
        <v>94</v>
      </c>
      <c r="B25" s="16">
        <f>+H4</f>
        <v>0.47636223004278411</v>
      </c>
    </row>
    <row r="26" spans="1:3" ht="26.25" customHeight="1" x14ac:dyDescent="0.2">
      <c r="A26" s="11" t="s">
        <v>95</v>
      </c>
      <c r="B26" s="16">
        <f t="shared" ref="B26:B28" si="1">+H5</f>
        <v>0.69456849538856313</v>
      </c>
    </row>
    <row r="27" spans="1:3" ht="26.25" customHeight="1" x14ac:dyDescent="0.2">
      <c r="A27" s="11" t="s">
        <v>96</v>
      </c>
      <c r="B27" s="16">
        <f t="shared" si="1"/>
        <v>3.3460812454742937E-2</v>
      </c>
    </row>
    <row r="28" spans="1:3" ht="26.25" customHeight="1" x14ac:dyDescent="0.2">
      <c r="A28" s="11" t="s">
        <v>97</v>
      </c>
      <c r="B28" s="16">
        <f t="shared" si="1"/>
        <v>0.59065307842575709</v>
      </c>
    </row>
    <row r="29" spans="1:3" ht="18.75" customHeight="1" thickBot="1" x14ac:dyDescent="0.25">
      <c r="A29" s="17" t="s">
        <v>98</v>
      </c>
      <c r="B29" s="20">
        <f>+H8</f>
        <v>0.49035849418610195</v>
      </c>
    </row>
    <row r="33" spans="1:2" ht="12.75" thickBot="1" x14ac:dyDescent="0.25"/>
    <row r="34" spans="1:2" ht="24" x14ac:dyDescent="0.2">
      <c r="A34" s="4" t="s">
        <v>7</v>
      </c>
      <c r="B34" s="63" t="s">
        <v>93</v>
      </c>
    </row>
    <row r="35" spans="1:2" ht="26.25" customHeight="1" x14ac:dyDescent="0.2">
      <c r="A35" s="11" t="s">
        <v>94</v>
      </c>
      <c r="B35" s="16">
        <f>+L4</f>
        <v>0.47636223004278411</v>
      </c>
    </row>
    <row r="36" spans="1:2" ht="26.25" customHeight="1" x14ac:dyDescent="0.2">
      <c r="A36" s="11" t="s">
        <v>95</v>
      </c>
      <c r="B36" s="16">
        <f t="shared" ref="B36:B38" si="2">+L5</f>
        <v>0.3843569724587485</v>
      </c>
    </row>
    <row r="37" spans="1:2" ht="26.25" customHeight="1" x14ac:dyDescent="0.2">
      <c r="A37" s="11" t="s">
        <v>96</v>
      </c>
      <c r="B37" s="16">
        <f t="shared" si="2"/>
        <v>3.3460812454742937E-2</v>
      </c>
    </row>
    <row r="38" spans="1:2" ht="26.25" customHeight="1" x14ac:dyDescent="0.2">
      <c r="A38" s="11" t="s">
        <v>97</v>
      </c>
      <c r="B38" s="16">
        <f t="shared" si="2"/>
        <v>0.59065307842575709</v>
      </c>
    </row>
    <row r="39" spans="1:2" ht="18" customHeight="1" thickBot="1" x14ac:dyDescent="0.25">
      <c r="A39" s="17" t="s">
        <v>98</v>
      </c>
      <c r="B39" s="64">
        <f>+L8</f>
        <v>0.4386851967881123</v>
      </c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"/>
  <sheetViews>
    <sheetView showGridLines="0" zoomScale="90" zoomScaleNormal="90" workbookViewId="0">
      <selection activeCell="A3" sqref="A3:B3"/>
    </sheetView>
  </sheetViews>
  <sheetFormatPr baseColWidth="10" defaultColWidth="11.42578125" defaultRowHeight="12" x14ac:dyDescent="0.2"/>
  <cols>
    <col min="1" max="1" width="13.5703125" style="21" customWidth="1"/>
    <col min="2" max="2" width="54" style="21" customWidth="1"/>
    <col min="3" max="4" width="17.85546875" style="21" customWidth="1"/>
    <col min="5" max="5" width="16.42578125" style="21" customWidth="1"/>
    <col min="6" max="6" width="12.28515625" style="21" customWidth="1"/>
    <col min="7" max="7" width="17.140625" style="21" customWidth="1"/>
    <col min="8" max="8" width="18.42578125" style="21" customWidth="1"/>
    <col min="9" max="9" width="12" style="21" customWidth="1"/>
    <col min="10" max="10" width="16" style="21" customWidth="1"/>
    <col min="11" max="11" width="12" style="21" customWidth="1"/>
    <col min="12" max="12" width="16.140625" style="21" customWidth="1"/>
    <col min="13" max="13" width="11.5703125" style="21" customWidth="1"/>
    <col min="14" max="14" width="5.7109375" style="21" customWidth="1"/>
    <col min="15" max="15" width="11.42578125" style="21"/>
    <col min="16" max="16" width="18.5703125" style="21" customWidth="1"/>
    <col min="17" max="17" width="15.28515625" style="21" bestFit="1" customWidth="1"/>
    <col min="18" max="16384" width="11.42578125" style="21"/>
  </cols>
  <sheetData>
    <row r="1" spans="1:17" ht="12.75" thickBot="1" x14ac:dyDescent="0.25"/>
    <row r="2" spans="1:17" ht="54" customHeight="1" thickBot="1" x14ac:dyDescent="0.3">
      <c r="A2" s="80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P2" s="22"/>
    </row>
    <row r="3" spans="1:17" ht="35.25" customHeight="1" x14ac:dyDescent="0.2">
      <c r="A3" s="83" t="s">
        <v>99</v>
      </c>
      <c r="B3" s="84"/>
      <c r="C3" s="5" t="s">
        <v>84</v>
      </c>
      <c r="D3" s="5" t="s">
        <v>106</v>
      </c>
      <c r="E3" s="5" t="s">
        <v>85</v>
      </c>
      <c r="F3" s="6" t="s">
        <v>86</v>
      </c>
      <c r="G3" s="6" t="s">
        <v>87</v>
      </c>
      <c r="H3" s="5" t="s">
        <v>88</v>
      </c>
      <c r="I3" s="6" t="s">
        <v>89</v>
      </c>
      <c r="J3" s="5" t="s">
        <v>90</v>
      </c>
      <c r="K3" s="6" t="s">
        <v>91</v>
      </c>
      <c r="L3" s="5" t="s">
        <v>92</v>
      </c>
      <c r="M3" s="9" t="s">
        <v>93</v>
      </c>
      <c r="P3" s="23"/>
    </row>
    <row r="4" spans="1:17" s="30" customFormat="1" ht="31.5" customHeight="1" x14ac:dyDescent="0.25">
      <c r="A4" s="24" t="s">
        <v>100</v>
      </c>
      <c r="B4" s="25" t="s">
        <v>73</v>
      </c>
      <c r="C4" s="26">
        <f>+'3.EJECUCION RUBROS'!T24</f>
        <v>4418047540</v>
      </c>
      <c r="D4" s="26">
        <f>+'3.EJECUCION RUBROS'!U25</f>
        <v>0</v>
      </c>
      <c r="E4" s="27">
        <f>+'3.EJECUCION RUBROS'!V24</f>
        <v>4259793583</v>
      </c>
      <c r="F4" s="28">
        <f>+E4/C4</f>
        <v>0.96418011450370222</v>
      </c>
      <c r="G4" s="14">
        <f>+C4-E4</f>
        <v>158253957</v>
      </c>
      <c r="H4" s="27">
        <f>+'3.EJECUCION RUBROS'!X24</f>
        <v>3360009913</v>
      </c>
      <c r="I4" s="28">
        <f>+H4/C4</f>
        <v>0.76051918468038937</v>
      </c>
      <c r="J4" s="27">
        <f>+'3.EJECUCION RUBROS'!Y24</f>
        <v>1892398187</v>
      </c>
      <c r="K4" s="28">
        <f>J4/C4</f>
        <v>0.42833359529671333</v>
      </c>
      <c r="L4" s="27">
        <f>+'3.EJECUCION RUBROS'!AA24</f>
        <v>1887698187</v>
      </c>
      <c r="M4" s="28">
        <f>+L4/C4</f>
        <v>0.4272697769567233</v>
      </c>
      <c r="N4" s="29"/>
      <c r="P4" s="31"/>
      <c r="Q4" s="32"/>
    </row>
    <row r="5" spans="1:17" s="30" customFormat="1" ht="31.5" customHeight="1" x14ac:dyDescent="0.2">
      <c r="A5" s="24" t="s">
        <v>101</v>
      </c>
      <c r="B5" s="25" t="s">
        <v>73</v>
      </c>
      <c r="C5" s="26">
        <f>+'3.EJECUCION RUBROS'!T25</f>
        <v>2060000000</v>
      </c>
      <c r="D5" s="26">
        <f>+'3.EJECUCION RUBROS'!U26</f>
        <v>0</v>
      </c>
      <c r="E5" s="27">
        <f>+'3.EJECUCION RUBROS'!V25</f>
        <v>1832471922</v>
      </c>
      <c r="F5" s="28">
        <f>+E5/C5</f>
        <v>0.88954947669902917</v>
      </c>
      <c r="G5" s="14">
        <f>+C5-E5</f>
        <v>227528078</v>
      </c>
      <c r="H5" s="27">
        <f>+'3.EJECUCION RUBROS'!X25</f>
        <v>1727414979</v>
      </c>
      <c r="I5" s="28">
        <f>+H5/C5</f>
        <v>0.83855096067961166</v>
      </c>
      <c r="J5" s="27">
        <f>+'3.EJECUCION RUBROS'!Y25</f>
        <v>976723940.95000005</v>
      </c>
      <c r="K5" s="28">
        <f>J5/C5</f>
        <v>0.47413783541262139</v>
      </c>
      <c r="L5" s="27">
        <f>+'3.EJECUCION RUBROS'!AA25</f>
        <v>976723940.95000005</v>
      </c>
      <c r="M5" s="28">
        <f>+L5/C5</f>
        <v>0.47413783541262139</v>
      </c>
      <c r="N5" s="33"/>
      <c r="P5" s="31"/>
      <c r="Q5" s="32"/>
    </row>
    <row r="6" spans="1:17" s="30" customFormat="1" ht="31.5" customHeight="1" x14ac:dyDescent="0.2">
      <c r="A6" s="24" t="s">
        <v>101</v>
      </c>
      <c r="B6" s="25" t="s">
        <v>73</v>
      </c>
      <c r="C6" s="26">
        <f>+'3.EJECUCION RUBROS'!T26</f>
        <v>3521952460</v>
      </c>
      <c r="D6" s="26">
        <f>+'3.EJECUCION RUBROS'!U27</f>
        <v>0</v>
      </c>
      <c r="E6" s="27">
        <f>+'3.EJECUCION RUBROS'!V26</f>
        <v>2851693884</v>
      </c>
      <c r="F6" s="28">
        <f>+E6/C6</f>
        <v>0.80969119157275626</v>
      </c>
      <c r="G6" s="14">
        <f>+C6-E6</f>
        <v>670258576</v>
      </c>
      <c r="H6" s="27">
        <f>+'3.EJECUCION RUBROS'!X26</f>
        <v>2548539583</v>
      </c>
      <c r="I6" s="28">
        <f>+H6/C6</f>
        <v>0.723615554708538</v>
      </c>
      <c r="J6" s="27">
        <f>+'3.EJECUCION RUBROS'!Y26</f>
        <v>1729152768</v>
      </c>
      <c r="K6" s="28">
        <f>J6/C6</f>
        <v>0.49096425566175872</v>
      </c>
      <c r="L6" s="27">
        <f>+'3.EJECUCION RUBROS'!AA26</f>
        <v>1729152768</v>
      </c>
      <c r="M6" s="28">
        <f>+L6/C6</f>
        <v>0.49096425566175872</v>
      </c>
      <c r="N6" s="33"/>
      <c r="P6" s="31"/>
      <c r="Q6" s="32"/>
    </row>
    <row r="7" spans="1:17" s="35" customFormat="1" ht="39" customHeight="1" thickBot="1" x14ac:dyDescent="0.25">
      <c r="A7" s="85" t="s">
        <v>98</v>
      </c>
      <c r="B7" s="86"/>
      <c r="C7" s="34">
        <f>SUM(C4:C6)</f>
        <v>10000000000</v>
      </c>
      <c r="D7" s="34"/>
      <c r="E7" s="34">
        <f>SUM(E4:E6)</f>
        <v>8943959389</v>
      </c>
      <c r="F7" s="19">
        <f>+E7/C7</f>
        <v>0.89439593890000002</v>
      </c>
      <c r="G7" s="34">
        <f>SUM(G4:G6)</f>
        <v>1056040611</v>
      </c>
      <c r="H7" s="34">
        <f>SUM(H4:H6)</f>
        <v>7635964475</v>
      </c>
      <c r="I7" s="19">
        <f>+H7/C7</f>
        <v>0.7635964475</v>
      </c>
      <c r="J7" s="34">
        <f>SUM(J4:J6)</f>
        <v>4598274895.9499998</v>
      </c>
      <c r="K7" s="19">
        <f>J7/C7</f>
        <v>0.45982748959499997</v>
      </c>
      <c r="L7" s="34">
        <f>SUM(L4:L6)</f>
        <v>4593574895.9499998</v>
      </c>
      <c r="M7" s="19">
        <f>+L7/C7</f>
        <v>0.459357489595</v>
      </c>
    </row>
    <row r="8" spans="1:17" x14ac:dyDescent="0.2">
      <c r="C8" s="36"/>
      <c r="D8" s="36"/>
      <c r="E8" s="36"/>
      <c r="F8" s="36"/>
      <c r="G8" s="36"/>
      <c r="H8" s="36"/>
      <c r="I8" s="36"/>
    </row>
    <row r="9" spans="1:17" x14ac:dyDescent="0.2">
      <c r="C9" s="36"/>
      <c r="D9" s="36"/>
      <c r="E9" s="36"/>
      <c r="F9" s="36"/>
      <c r="G9" s="36"/>
      <c r="H9" s="36"/>
      <c r="I9" s="36"/>
    </row>
    <row r="10" spans="1:17" x14ac:dyDescent="0.2">
      <c r="H10" s="36"/>
      <c r="I10" s="36"/>
      <c r="J10" s="36"/>
      <c r="K10" s="36"/>
      <c r="L10" s="36"/>
      <c r="M10" s="36"/>
    </row>
    <row r="11" spans="1:17" x14ac:dyDescent="0.2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7" x14ac:dyDescent="0.2">
      <c r="M12" s="36"/>
      <c r="N12" s="36"/>
      <c r="O12" s="36"/>
      <c r="P12" s="36"/>
    </row>
    <row r="13" spans="1:17" x14ac:dyDescent="0.2">
      <c r="C13" s="37"/>
      <c r="D13" s="37"/>
      <c r="E13" s="37"/>
      <c r="H13" s="37"/>
      <c r="J13" s="37"/>
      <c r="L13" s="37"/>
    </row>
    <row r="14" spans="1:17" x14ac:dyDescent="0.2"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</sheetData>
  <mergeCells count="3">
    <mergeCell ref="A2:M2"/>
    <mergeCell ref="A3:B3"/>
    <mergeCell ref="A7:B7"/>
  </mergeCells>
  <conditionalFormatting sqref="F3:G3 I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M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K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3"/>
  <sheetViews>
    <sheetView showGridLines="0" workbookViewId="0">
      <selection activeCell="A2" sqref="A2"/>
    </sheetView>
  </sheetViews>
  <sheetFormatPr baseColWidth="10" defaultRowHeight="34.5" customHeight="1" x14ac:dyDescent="0.25"/>
  <cols>
    <col min="1" max="1" width="13.42578125" style="70" customWidth="1"/>
    <col min="2" max="2" width="27" style="70" customWidth="1"/>
    <col min="3" max="3" width="21.5703125" style="70" customWidth="1"/>
    <col min="4" max="11" width="5.42578125" style="70" customWidth="1"/>
    <col min="12" max="12" width="7" style="70" customWidth="1"/>
    <col min="13" max="13" width="9.5703125" style="70" customWidth="1"/>
    <col min="14" max="14" width="8" style="70" customWidth="1"/>
    <col min="15" max="15" width="9.5703125" style="70" customWidth="1"/>
    <col min="16" max="16" width="27.5703125" style="70" customWidth="1"/>
    <col min="17" max="27" width="18.85546875" style="70" customWidth="1"/>
    <col min="28" max="28" width="0" style="70" hidden="1" customWidth="1"/>
    <col min="29" max="29" width="6.42578125" style="70" customWidth="1"/>
    <col min="30" max="16384" width="11.42578125" style="70"/>
  </cols>
  <sheetData>
    <row r="1" spans="1:27" ht="34.5" customHeight="1" x14ac:dyDescent="0.25">
      <c r="A1" s="68" t="s">
        <v>0</v>
      </c>
      <c r="B1" s="68">
        <v>2025</v>
      </c>
      <c r="C1" s="69" t="s">
        <v>1</v>
      </c>
      <c r="D1" s="69" t="s">
        <v>1</v>
      </c>
      <c r="E1" s="69" t="s">
        <v>1</v>
      </c>
      <c r="F1" s="69" t="s">
        <v>1</v>
      </c>
      <c r="G1" s="69" t="s">
        <v>1</v>
      </c>
      <c r="H1" s="69" t="s">
        <v>1</v>
      </c>
      <c r="I1" s="69" t="s">
        <v>1</v>
      </c>
      <c r="J1" s="69" t="s">
        <v>1</v>
      </c>
      <c r="K1" s="69" t="s">
        <v>1</v>
      </c>
      <c r="L1" s="69" t="s">
        <v>1</v>
      </c>
      <c r="M1" s="69" t="s">
        <v>1</v>
      </c>
      <c r="N1" s="69" t="s">
        <v>1</v>
      </c>
      <c r="O1" s="69" t="s">
        <v>1</v>
      </c>
      <c r="P1" s="69" t="s">
        <v>1</v>
      </c>
      <c r="Q1" s="69" t="s">
        <v>1</v>
      </c>
      <c r="R1" s="69" t="s">
        <v>1</v>
      </c>
      <c r="S1" s="69" t="s">
        <v>1</v>
      </c>
      <c r="T1" s="69" t="s">
        <v>1</v>
      </c>
      <c r="U1" s="69" t="s">
        <v>1</v>
      </c>
      <c r="V1" s="69" t="s">
        <v>1</v>
      </c>
      <c r="W1" s="69" t="s">
        <v>1</v>
      </c>
      <c r="X1" s="69" t="s">
        <v>1</v>
      </c>
      <c r="Y1" s="69" t="s">
        <v>1</v>
      </c>
      <c r="Z1" s="69" t="s">
        <v>1</v>
      </c>
      <c r="AA1" s="69" t="s">
        <v>1</v>
      </c>
    </row>
    <row r="2" spans="1:27" ht="34.5" customHeight="1" x14ac:dyDescent="0.25">
      <c r="A2" s="68" t="s">
        <v>2</v>
      </c>
      <c r="B2" s="68" t="s">
        <v>3</v>
      </c>
      <c r="C2" s="69" t="s">
        <v>1</v>
      </c>
      <c r="D2" s="69" t="s">
        <v>1</v>
      </c>
      <c r="E2" s="69" t="s">
        <v>1</v>
      </c>
      <c r="F2" s="69" t="s">
        <v>1</v>
      </c>
      <c r="G2" s="69" t="s">
        <v>1</v>
      </c>
      <c r="H2" s="69" t="s">
        <v>1</v>
      </c>
      <c r="I2" s="69" t="s">
        <v>1</v>
      </c>
      <c r="J2" s="69" t="s">
        <v>1</v>
      </c>
      <c r="K2" s="69" t="s">
        <v>1</v>
      </c>
      <c r="L2" s="69" t="s">
        <v>1</v>
      </c>
      <c r="M2" s="69" t="s">
        <v>1</v>
      </c>
      <c r="N2" s="69" t="s">
        <v>1</v>
      </c>
      <c r="O2" s="69" t="s">
        <v>1</v>
      </c>
      <c r="P2" s="69" t="s">
        <v>1</v>
      </c>
      <c r="Q2" s="69" t="s">
        <v>1</v>
      </c>
      <c r="R2" s="69" t="s">
        <v>1</v>
      </c>
      <c r="S2" s="69" t="s">
        <v>1</v>
      </c>
      <c r="T2" s="69" t="s">
        <v>1</v>
      </c>
      <c r="U2" s="69" t="s">
        <v>1</v>
      </c>
      <c r="V2" s="69" t="s">
        <v>1</v>
      </c>
      <c r="W2" s="69" t="s">
        <v>1</v>
      </c>
      <c r="X2" s="69" t="s">
        <v>1</v>
      </c>
      <c r="Y2" s="69" t="s">
        <v>1</v>
      </c>
      <c r="Z2" s="69" t="s">
        <v>1</v>
      </c>
      <c r="AA2" s="69" t="s">
        <v>1</v>
      </c>
    </row>
    <row r="3" spans="1:27" ht="34.5" customHeight="1" x14ac:dyDescent="0.25">
      <c r="A3" s="68" t="s">
        <v>4</v>
      </c>
      <c r="B3" s="68" t="s">
        <v>108</v>
      </c>
      <c r="C3" s="69" t="s">
        <v>1</v>
      </c>
      <c r="D3" s="69" t="s">
        <v>1</v>
      </c>
      <c r="E3" s="69" t="s">
        <v>1</v>
      </c>
      <c r="F3" s="69" t="s">
        <v>1</v>
      </c>
      <c r="G3" s="69" t="s">
        <v>1</v>
      </c>
      <c r="H3" s="69" t="s">
        <v>1</v>
      </c>
      <c r="I3" s="69" t="s">
        <v>1</v>
      </c>
      <c r="J3" s="69" t="s">
        <v>1</v>
      </c>
      <c r="K3" s="69" t="s">
        <v>1</v>
      </c>
      <c r="L3" s="69" t="s">
        <v>1</v>
      </c>
      <c r="M3" s="69" t="s">
        <v>1</v>
      </c>
      <c r="N3" s="69" t="s">
        <v>1</v>
      </c>
      <c r="O3" s="69" t="s">
        <v>1</v>
      </c>
      <c r="P3" s="69" t="s">
        <v>1</v>
      </c>
      <c r="Q3" s="69" t="s">
        <v>1</v>
      </c>
      <c r="R3" s="69" t="s">
        <v>1</v>
      </c>
      <c r="S3" s="69" t="s">
        <v>1</v>
      </c>
      <c r="T3" s="69" t="s">
        <v>1</v>
      </c>
      <c r="U3" s="69" t="s">
        <v>1</v>
      </c>
      <c r="V3" s="69" t="s">
        <v>1</v>
      </c>
      <c r="W3" s="69" t="s">
        <v>1</v>
      </c>
      <c r="X3" s="69" t="s">
        <v>1</v>
      </c>
      <c r="Y3" s="69" t="s">
        <v>1</v>
      </c>
      <c r="Z3" s="69" t="s">
        <v>1</v>
      </c>
      <c r="AA3" s="69" t="s">
        <v>1</v>
      </c>
    </row>
    <row r="4" spans="1:27" ht="34.5" customHeight="1" x14ac:dyDescent="0.25">
      <c r="A4" s="68" t="s">
        <v>5</v>
      </c>
      <c r="B4" s="68" t="s">
        <v>6</v>
      </c>
      <c r="C4" s="68" t="s">
        <v>7</v>
      </c>
      <c r="D4" s="68" t="s">
        <v>8</v>
      </c>
      <c r="E4" s="68" t="s">
        <v>9</v>
      </c>
      <c r="F4" s="68" t="s">
        <v>10</v>
      </c>
      <c r="G4" s="68" t="s">
        <v>11</v>
      </c>
      <c r="H4" s="68" t="s">
        <v>12</v>
      </c>
      <c r="I4" s="68" t="s">
        <v>13</v>
      </c>
      <c r="J4" s="68" t="s">
        <v>14</v>
      </c>
      <c r="K4" s="68" t="s">
        <v>15</v>
      </c>
      <c r="L4" s="68" t="s">
        <v>16</v>
      </c>
      <c r="M4" s="68" t="s">
        <v>17</v>
      </c>
      <c r="N4" s="68" t="s">
        <v>18</v>
      </c>
      <c r="O4" s="68" t="s">
        <v>19</v>
      </c>
      <c r="P4" s="68" t="s">
        <v>20</v>
      </c>
      <c r="Q4" s="68" t="s">
        <v>21</v>
      </c>
      <c r="R4" s="68" t="s">
        <v>22</v>
      </c>
      <c r="S4" s="68" t="s">
        <v>23</v>
      </c>
      <c r="T4" s="68" t="s">
        <v>24</v>
      </c>
      <c r="U4" s="68" t="s">
        <v>25</v>
      </c>
      <c r="V4" s="68" t="s">
        <v>26</v>
      </c>
      <c r="W4" s="68" t="s">
        <v>27</v>
      </c>
      <c r="X4" s="68" t="s">
        <v>28</v>
      </c>
      <c r="Y4" s="68" t="s">
        <v>29</v>
      </c>
      <c r="Z4" s="68" t="s">
        <v>30</v>
      </c>
      <c r="AA4" s="68" t="s">
        <v>31</v>
      </c>
    </row>
    <row r="5" spans="1:27" ht="34.5" customHeight="1" x14ac:dyDescent="0.25">
      <c r="A5" s="71" t="s">
        <v>32</v>
      </c>
      <c r="B5" s="72" t="s">
        <v>33</v>
      </c>
      <c r="C5" s="73" t="s">
        <v>34</v>
      </c>
      <c r="D5" s="71" t="s">
        <v>35</v>
      </c>
      <c r="E5" s="71" t="s">
        <v>36</v>
      </c>
      <c r="F5" s="71" t="s">
        <v>36</v>
      </c>
      <c r="G5" s="71" t="s">
        <v>36</v>
      </c>
      <c r="H5" s="71"/>
      <c r="I5" s="71"/>
      <c r="J5" s="71"/>
      <c r="K5" s="71"/>
      <c r="L5" s="71"/>
      <c r="M5" s="71" t="s">
        <v>37</v>
      </c>
      <c r="N5" s="71" t="s">
        <v>38</v>
      </c>
      <c r="O5" s="71" t="s">
        <v>39</v>
      </c>
      <c r="P5" s="72" t="s">
        <v>40</v>
      </c>
      <c r="Q5" s="74">
        <v>7290000000</v>
      </c>
      <c r="R5" s="74">
        <v>0</v>
      </c>
      <c r="S5" s="74">
        <v>0</v>
      </c>
      <c r="T5" s="74">
        <v>7290000000</v>
      </c>
      <c r="U5" s="74">
        <v>0</v>
      </c>
      <c r="V5" s="74">
        <v>7290000000</v>
      </c>
      <c r="W5" s="74">
        <v>0</v>
      </c>
      <c r="X5" s="74">
        <v>4134012394</v>
      </c>
      <c r="Y5" s="74">
        <v>4134012394</v>
      </c>
      <c r="Z5" s="74">
        <v>4134012394</v>
      </c>
      <c r="AA5" s="74">
        <v>4134012394</v>
      </c>
    </row>
    <row r="6" spans="1:27" ht="34.5" customHeight="1" x14ac:dyDescent="0.25">
      <c r="A6" s="71" t="s">
        <v>32</v>
      </c>
      <c r="B6" s="72" t="s">
        <v>33</v>
      </c>
      <c r="C6" s="73" t="s">
        <v>34</v>
      </c>
      <c r="D6" s="71" t="s">
        <v>35</v>
      </c>
      <c r="E6" s="71" t="s">
        <v>36</v>
      </c>
      <c r="F6" s="71" t="s">
        <v>36</v>
      </c>
      <c r="G6" s="71" t="s">
        <v>36</v>
      </c>
      <c r="H6" s="71"/>
      <c r="I6" s="71"/>
      <c r="J6" s="71"/>
      <c r="K6" s="71"/>
      <c r="L6" s="71"/>
      <c r="M6" s="71" t="s">
        <v>37</v>
      </c>
      <c r="N6" s="71" t="s">
        <v>41</v>
      </c>
      <c r="O6" s="71" t="s">
        <v>39</v>
      </c>
      <c r="P6" s="72" t="s">
        <v>40</v>
      </c>
      <c r="Q6" s="74">
        <v>4538000000</v>
      </c>
      <c r="R6" s="74">
        <v>0</v>
      </c>
      <c r="S6" s="74">
        <v>0</v>
      </c>
      <c r="T6" s="74">
        <v>4538000000</v>
      </c>
      <c r="U6" s="74">
        <v>0</v>
      </c>
      <c r="V6" s="74">
        <v>4538000000</v>
      </c>
      <c r="W6" s="74">
        <v>0</v>
      </c>
      <c r="X6" s="74">
        <v>2234302625</v>
      </c>
      <c r="Y6" s="74">
        <v>2234302625</v>
      </c>
      <c r="Z6" s="74">
        <v>2234302625</v>
      </c>
      <c r="AA6" s="74">
        <v>2234302625</v>
      </c>
    </row>
    <row r="7" spans="1:27" ht="34.5" customHeight="1" x14ac:dyDescent="0.25">
      <c r="A7" s="71" t="s">
        <v>32</v>
      </c>
      <c r="B7" s="72" t="s">
        <v>33</v>
      </c>
      <c r="C7" s="73" t="s">
        <v>42</v>
      </c>
      <c r="D7" s="71" t="s">
        <v>35</v>
      </c>
      <c r="E7" s="71" t="s">
        <v>36</v>
      </c>
      <c r="F7" s="71" t="s">
        <v>36</v>
      </c>
      <c r="G7" s="71" t="s">
        <v>43</v>
      </c>
      <c r="H7" s="71"/>
      <c r="I7" s="71"/>
      <c r="J7" s="71"/>
      <c r="K7" s="71"/>
      <c r="L7" s="71"/>
      <c r="M7" s="71" t="s">
        <v>37</v>
      </c>
      <c r="N7" s="71" t="s">
        <v>38</v>
      </c>
      <c r="O7" s="71" t="s">
        <v>39</v>
      </c>
      <c r="P7" s="72" t="s">
        <v>44</v>
      </c>
      <c r="Q7" s="74">
        <v>2683000000</v>
      </c>
      <c r="R7" s="74">
        <v>0</v>
      </c>
      <c r="S7" s="74">
        <v>0</v>
      </c>
      <c r="T7" s="74">
        <v>2683000000</v>
      </c>
      <c r="U7" s="74">
        <v>0</v>
      </c>
      <c r="V7" s="74">
        <v>2683000000</v>
      </c>
      <c r="W7" s="74">
        <v>0</v>
      </c>
      <c r="X7" s="74">
        <v>737953540</v>
      </c>
      <c r="Y7" s="74">
        <v>737953540</v>
      </c>
      <c r="Z7" s="74">
        <v>737953540</v>
      </c>
      <c r="AA7" s="74">
        <v>737953540</v>
      </c>
    </row>
    <row r="8" spans="1:27" ht="34.5" customHeight="1" x14ac:dyDescent="0.25">
      <c r="A8" s="71" t="s">
        <v>32</v>
      </c>
      <c r="B8" s="72" t="s">
        <v>33</v>
      </c>
      <c r="C8" s="73" t="s">
        <v>42</v>
      </c>
      <c r="D8" s="71" t="s">
        <v>35</v>
      </c>
      <c r="E8" s="71" t="s">
        <v>36</v>
      </c>
      <c r="F8" s="71" t="s">
        <v>36</v>
      </c>
      <c r="G8" s="71" t="s">
        <v>43</v>
      </c>
      <c r="H8" s="71"/>
      <c r="I8" s="71"/>
      <c r="J8" s="71"/>
      <c r="K8" s="71"/>
      <c r="L8" s="71"/>
      <c r="M8" s="71" t="s">
        <v>37</v>
      </c>
      <c r="N8" s="71" t="s">
        <v>41</v>
      </c>
      <c r="O8" s="71" t="s">
        <v>39</v>
      </c>
      <c r="P8" s="72" t="s">
        <v>44</v>
      </c>
      <c r="Q8" s="74">
        <v>1671000000</v>
      </c>
      <c r="R8" s="74">
        <v>0</v>
      </c>
      <c r="S8" s="74">
        <v>0</v>
      </c>
      <c r="T8" s="74">
        <v>1671000000</v>
      </c>
      <c r="U8" s="74">
        <v>0</v>
      </c>
      <c r="V8" s="74">
        <v>1671000000</v>
      </c>
      <c r="W8" s="74">
        <v>0</v>
      </c>
      <c r="X8" s="74">
        <v>1159778009</v>
      </c>
      <c r="Y8" s="74">
        <v>1159778009</v>
      </c>
      <c r="Z8" s="74">
        <v>1159778009</v>
      </c>
      <c r="AA8" s="74">
        <v>1159778009</v>
      </c>
    </row>
    <row r="9" spans="1:27" ht="34.5" customHeight="1" x14ac:dyDescent="0.25">
      <c r="A9" s="71" t="s">
        <v>32</v>
      </c>
      <c r="B9" s="72" t="s">
        <v>33</v>
      </c>
      <c r="C9" s="73" t="s">
        <v>45</v>
      </c>
      <c r="D9" s="71" t="s">
        <v>35</v>
      </c>
      <c r="E9" s="71" t="s">
        <v>36</v>
      </c>
      <c r="F9" s="71" t="s">
        <v>36</v>
      </c>
      <c r="G9" s="71" t="s">
        <v>46</v>
      </c>
      <c r="H9" s="71"/>
      <c r="I9" s="71"/>
      <c r="J9" s="71"/>
      <c r="K9" s="71"/>
      <c r="L9" s="71"/>
      <c r="M9" s="71" t="s">
        <v>37</v>
      </c>
      <c r="N9" s="71" t="s">
        <v>38</v>
      </c>
      <c r="O9" s="71" t="s">
        <v>39</v>
      </c>
      <c r="P9" s="72" t="s">
        <v>47</v>
      </c>
      <c r="Q9" s="74">
        <v>1242000000</v>
      </c>
      <c r="R9" s="74">
        <v>0</v>
      </c>
      <c r="S9" s="74">
        <v>0</v>
      </c>
      <c r="T9" s="74">
        <v>1242000000</v>
      </c>
      <c r="U9" s="74">
        <v>0</v>
      </c>
      <c r="V9" s="74">
        <v>1242000000</v>
      </c>
      <c r="W9" s="74">
        <v>0</v>
      </c>
      <c r="X9" s="74">
        <v>486188151</v>
      </c>
      <c r="Y9" s="74">
        <v>486188151</v>
      </c>
      <c r="Z9" s="74">
        <v>486188151</v>
      </c>
      <c r="AA9" s="74">
        <v>486188151</v>
      </c>
    </row>
    <row r="10" spans="1:27" ht="34.5" customHeight="1" x14ac:dyDescent="0.25">
      <c r="A10" s="71" t="s">
        <v>32</v>
      </c>
      <c r="B10" s="72" t="s">
        <v>33</v>
      </c>
      <c r="C10" s="73" t="s">
        <v>45</v>
      </c>
      <c r="D10" s="71" t="s">
        <v>35</v>
      </c>
      <c r="E10" s="71" t="s">
        <v>36</v>
      </c>
      <c r="F10" s="71" t="s">
        <v>36</v>
      </c>
      <c r="G10" s="71" t="s">
        <v>46</v>
      </c>
      <c r="H10" s="71"/>
      <c r="I10" s="71"/>
      <c r="J10" s="71"/>
      <c r="K10" s="71"/>
      <c r="L10" s="71"/>
      <c r="M10" s="71" t="s">
        <v>37</v>
      </c>
      <c r="N10" s="71" t="s">
        <v>41</v>
      </c>
      <c r="O10" s="71" t="s">
        <v>39</v>
      </c>
      <c r="P10" s="72" t="s">
        <v>47</v>
      </c>
      <c r="Q10" s="74">
        <v>774000000</v>
      </c>
      <c r="R10" s="74">
        <v>0</v>
      </c>
      <c r="S10" s="74">
        <v>0</v>
      </c>
      <c r="T10" s="74">
        <v>774000000</v>
      </c>
      <c r="U10" s="74">
        <v>0</v>
      </c>
      <c r="V10" s="74">
        <v>774000000</v>
      </c>
      <c r="W10" s="74">
        <v>0</v>
      </c>
      <c r="X10" s="74">
        <v>377723782</v>
      </c>
      <c r="Y10" s="74">
        <v>377723782</v>
      </c>
      <c r="Z10" s="74">
        <v>377723782</v>
      </c>
      <c r="AA10" s="74">
        <v>377723782</v>
      </c>
    </row>
    <row r="11" spans="1:27" ht="34.5" customHeight="1" x14ac:dyDescent="0.25">
      <c r="A11" s="71" t="s">
        <v>32</v>
      </c>
      <c r="B11" s="72" t="s">
        <v>33</v>
      </c>
      <c r="C11" s="73" t="s">
        <v>48</v>
      </c>
      <c r="D11" s="71" t="s">
        <v>35</v>
      </c>
      <c r="E11" s="71" t="s">
        <v>36</v>
      </c>
      <c r="F11" s="71" t="s">
        <v>36</v>
      </c>
      <c r="G11" s="71" t="s">
        <v>49</v>
      </c>
      <c r="H11" s="71"/>
      <c r="I11" s="71"/>
      <c r="J11" s="71"/>
      <c r="K11" s="71"/>
      <c r="L11" s="71"/>
      <c r="M11" s="71" t="s">
        <v>37</v>
      </c>
      <c r="N11" s="71" t="s">
        <v>41</v>
      </c>
      <c r="O11" s="71" t="s">
        <v>39</v>
      </c>
      <c r="P11" s="72" t="s">
        <v>50</v>
      </c>
      <c r="Q11" s="74">
        <v>968000000</v>
      </c>
      <c r="R11" s="74">
        <v>0</v>
      </c>
      <c r="S11" s="74">
        <v>0</v>
      </c>
      <c r="T11" s="74">
        <v>968000000</v>
      </c>
      <c r="U11" s="74">
        <v>0</v>
      </c>
      <c r="V11" s="74">
        <v>968000000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</row>
    <row r="12" spans="1:27" ht="34.5" customHeight="1" x14ac:dyDescent="0.25">
      <c r="A12" s="71"/>
      <c r="B12" s="72"/>
      <c r="C12" s="73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57" t="s">
        <v>78</v>
      </c>
      <c r="Q12" s="58">
        <f>SUM(Q5:Q11)</f>
        <v>19166000000</v>
      </c>
      <c r="R12" s="58">
        <f t="shared" ref="R12:Y12" si="0">SUM(R5:R11)</f>
        <v>0</v>
      </c>
      <c r="S12" s="58">
        <f t="shared" si="0"/>
        <v>0</v>
      </c>
      <c r="T12" s="58">
        <f t="shared" si="0"/>
        <v>19166000000</v>
      </c>
      <c r="U12" s="58">
        <f t="shared" si="0"/>
        <v>0</v>
      </c>
      <c r="V12" s="58">
        <f t="shared" si="0"/>
        <v>19166000000</v>
      </c>
      <c r="W12" s="58">
        <f t="shared" si="0"/>
        <v>0</v>
      </c>
      <c r="X12" s="58">
        <f t="shared" si="0"/>
        <v>9129958501</v>
      </c>
      <c r="Y12" s="58">
        <f t="shared" si="0"/>
        <v>9129958501</v>
      </c>
      <c r="Z12" s="58">
        <f>SUM(Z5:Z11)</f>
        <v>9129958501</v>
      </c>
      <c r="AA12" s="58">
        <f>SUM(AA5:AA11)</f>
        <v>9129958501</v>
      </c>
    </row>
    <row r="13" spans="1:27" ht="34.5" customHeight="1" x14ac:dyDescent="0.25">
      <c r="A13" s="71" t="s">
        <v>32</v>
      </c>
      <c r="B13" s="72" t="s">
        <v>33</v>
      </c>
      <c r="C13" s="73" t="s">
        <v>51</v>
      </c>
      <c r="D13" s="71" t="s">
        <v>35</v>
      </c>
      <c r="E13" s="71" t="s">
        <v>43</v>
      </c>
      <c r="F13" s="71"/>
      <c r="G13" s="71"/>
      <c r="H13" s="71"/>
      <c r="I13" s="71"/>
      <c r="J13" s="71"/>
      <c r="K13" s="71"/>
      <c r="L13" s="71"/>
      <c r="M13" s="71" t="s">
        <v>37</v>
      </c>
      <c r="N13" s="71" t="s">
        <v>38</v>
      </c>
      <c r="O13" s="71" t="s">
        <v>39</v>
      </c>
      <c r="P13" s="72" t="s">
        <v>52</v>
      </c>
      <c r="Q13" s="74">
        <v>2436834000</v>
      </c>
      <c r="R13" s="74">
        <v>94511000</v>
      </c>
      <c r="S13" s="74">
        <v>0</v>
      </c>
      <c r="T13" s="74">
        <v>2531345000</v>
      </c>
      <c r="U13" s="74">
        <v>0</v>
      </c>
      <c r="V13" s="74">
        <v>2288959885.8000002</v>
      </c>
      <c r="W13" s="74">
        <v>242385114.19999999</v>
      </c>
      <c r="X13" s="74">
        <v>1803045195.1700001</v>
      </c>
      <c r="Y13" s="74">
        <v>876312308.82000005</v>
      </c>
      <c r="Z13" s="74">
        <v>853921979.82000005</v>
      </c>
      <c r="AA13" s="74">
        <v>853921979.82000005</v>
      </c>
    </row>
    <row r="14" spans="1:27" ht="34.5" customHeight="1" x14ac:dyDescent="0.25">
      <c r="A14" s="71" t="s">
        <v>32</v>
      </c>
      <c r="B14" s="72" t="s">
        <v>33</v>
      </c>
      <c r="C14" s="73" t="s">
        <v>51</v>
      </c>
      <c r="D14" s="71" t="s">
        <v>35</v>
      </c>
      <c r="E14" s="71" t="s">
        <v>43</v>
      </c>
      <c r="F14" s="71"/>
      <c r="G14" s="71"/>
      <c r="H14" s="71"/>
      <c r="I14" s="71"/>
      <c r="J14" s="71"/>
      <c r="K14" s="71"/>
      <c r="L14" s="71"/>
      <c r="M14" s="71" t="s">
        <v>37</v>
      </c>
      <c r="N14" s="71" t="s">
        <v>41</v>
      </c>
      <c r="O14" s="71" t="s">
        <v>39</v>
      </c>
      <c r="P14" s="72" t="s">
        <v>52</v>
      </c>
      <c r="Q14" s="74">
        <v>1661166000</v>
      </c>
      <c r="R14" s="74">
        <v>0</v>
      </c>
      <c r="S14" s="74">
        <v>0</v>
      </c>
      <c r="T14" s="74">
        <v>1661166000</v>
      </c>
      <c r="U14" s="74">
        <v>0</v>
      </c>
      <c r="V14" s="74">
        <v>1640308333</v>
      </c>
      <c r="W14" s="74">
        <v>20857667</v>
      </c>
      <c r="X14" s="74">
        <v>1108940862</v>
      </c>
      <c r="Y14" s="74">
        <v>760580488.13999999</v>
      </c>
      <c r="Z14" s="74">
        <v>757498855.13999999</v>
      </c>
      <c r="AA14" s="74">
        <v>757498855.13999999</v>
      </c>
    </row>
    <row r="15" spans="1:27" ht="34.5" customHeight="1" x14ac:dyDescent="0.25">
      <c r="A15" s="71"/>
      <c r="B15" s="72"/>
      <c r="C15" s="73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57" t="s">
        <v>79</v>
      </c>
      <c r="Q15" s="58">
        <f>SUM(Q13:Q14)</f>
        <v>4098000000</v>
      </c>
      <c r="R15" s="58">
        <f t="shared" ref="R15:Y15" si="1">SUM(R13:R14)</f>
        <v>94511000</v>
      </c>
      <c r="S15" s="58">
        <f t="shared" si="1"/>
        <v>0</v>
      </c>
      <c r="T15" s="58">
        <f t="shared" si="1"/>
        <v>4192511000</v>
      </c>
      <c r="U15" s="58">
        <f t="shared" si="1"/>
        <v>0</v>
      </c>
      <c r="V15" s="58">
        <f t="shared" si="1"/>
        <v>3929268218.8000002</v>
      </c>
      <c r="W15" s="58">
        <f t="shared" si="1"/>
        <v>263242781.19999999</v>
      </c>
      <c r="X15" s="58">
        <f t="shared" si="1"/>
        <v>2911986057.1700001</v>
      </c>
      <c r="Y15" s="58">
        <f t="shared" si="1"/>
        <v>1636892796.96</v>
      </c>
      <c r="Z15" s="58">
        <f>SUM(Z13:Z14)</f>
        <v>1611420834.96</v>
      </c>
      <c r="AA15" s="58">
        <f>SUM(AA13:AA14)</f>
        <v>1611420834.96</v>
      </c>
    </row>
    <row r="16" spans="1:27" ht="34.5" customHeight="1" x14ac:dyDescent="0.25">
      <c r="A16" s="71" t="s">
        <v>32</v>
      </c>
      <c r="B16" s="72" t="s">
        <v>33</v>
      </c>
      <c r="C16" s="73" t="s">
        <v>53</v>
      </c>
      <c r="D16" s="71" t="s">
        <v>35</v>
      </c>
      <c r="E16" s="71" t="s">
        <v>46</v>
      </c>
      <c r="F16" s="71" t="s">
        <v>46</v>
      </c>
      <c r="G16" s="71" t="s">
        <v>36</v>
      </c>
      <c r="H16" s="71" t="s">
        <v>54</v>
      </c>
      <c r="I16" s="71"/>
      <c r="J16" s="71"/>
      <c r="K16" s="71"/>
      <c r="L16" s="71"/>
      <c r="M16" s="71" t="s">
        <v>37</v>
      </c>
      <c r="N16" s="71" t="s">
        <v>38</v>
      </c>
      <c r="O16" s="71" t="s">
        <v>39</v>
      </c>
      <c r="P16" s="72" t="s">
        <v>55</v>
      </c>
      <c r="Q16" s="74">
        <v>1069000000</v>
      </c>
      <c r="R16" s="74">
        <v>0</v>
      </c>
      <c r="S16" s="74">
        <v>0</v>
      </c>
      <c r="T16" s="74">
        <v>1069000000</v>
      </c>
      <c r="U16" s="74">
        <v>0</v>
      </c>
      <c r="V16" s="74">
        <v>1069000000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</row>
    <row r="17" spans="1:27" ht="34.5" customHeight="1" x14ac:dyDescent="0.25">
      <c r="A17" s="71" t="s">
        <v>32</v>
      </c>
      <c r="B17" s="72" t="s">
        <v>33</v>
      </c>
      <c r="C17" s="73" t="s">
        <v>56</v>
      </c>
      <c r="D17" s="71" t="s">
        <v>35</v>
      </c>
      <c r="E17" s="71" t="s">
        <v>46</v>
      </c>
      <c r="F17" s="71" t="s">
        <v>49</v>
      </c>
      <c r="G17" s="71" t="s">
        <v>43</v>
      </c>
      <c r="H17" s="71" t="s">
        <v>57</v>
      </c>
      <c r="I17" s="71"/>
      <c r="J17" s="71"/>
      <c r="K17" s="71"/>
      <c r="L17" s="71"/>
      <c r="M17" s="71" t="s">
        <v>37</v>
      </c>
      <c r="N17" s="71" t="s">
        <v>41</v>
      </c>
      <c r="O17" s="71" t="s">
        <v>39</v>
      </c>
      <c r="P17" s="72" t="s">
        <v>58</v>
      </c>
      <c r="Q17" s="74">
        <v>55000000</v>
      </c>
      <c r="R17" s="74">
        <v>0</v>
      </c>
      <c r="S17" s="74">
        <v>0</v>
      </c>
      <c r="T17" s="74">
        <v>55000000</v>
      </c>
      <c r="U17" s="74">
        <v>0</v>
      </c>
      <c r="V17" s="74">
        <v>55000000</v>
      </c>
      <c r="W17" s="74">
        <v>0</v>
      </c>
      <c r="X17" s="74">
        <v>46209382</v>
      </c>
      <c r="Y17" s="74">
        <v>46209382</v>
      </c>
      <c r="Z17" s="74">
        <v>46209382</v>
      </c>
      <c r="AA17" s="74">
        <v>46209382</v>
      </c>
    </row>
    <row r="18" spans="1:27" ht="34.5" customHeight="1" x14ac:dyDescent="0.25">
      <c r="A18" s="71" t="s">
        <v>32</v>
      </c>
      <c r="B18" s="72" t="s">
        <v>33</v>
      </c>
      <c r="C18" s="73" t="s">
        <v>59</v>
      </c>
      <c r="D18" s="71" t="s">
        <v>35</v>
      </c>
      <c r="E18" s="71" t="s">
        <v>46</v>
      </c>
      <c r="F18" s="71" t="s">
        <v>60</v>
      </c>
      <c r="G18" s="71"/>
      <c r="H18" s="71"/>
      <c r="I18" s="71"/>
      <c r="J18" s="71"/>
      <c r="K18" s="71"/>
      <c r="L18" s="71"/>
      <c r="M18" s="71" t="s">
        <v>37</v>
      </c>
      <c r="N18" s="71" t="s">
        <v>38</v>
      </c>
      <c r="O18" s="71" t="s">
        <v>39</v>
      </c>
      <c r="P18" s="72" t="s">
        <v>61</v>
      </c>
      <c r="Q18" s="74">
        <v>257000000</v>
      </c>
      <c r="R18" s="74">
        <v>0</v>
      </c>
      <c r="S18" s="74">
        <v>0</v>
      </c>
      <c r="T18" s="74">
        <v>257000000</v>
      </c>
      <c r="U18" s="74">
        <v>0</v>
      </c>
      <c r="V18" s="74">
        <v>163000000</v>
      </c>
      <c r="W18" s="74">
        <v>94000000</v>
      </c>
      <c r="X18" s="74">
        <v>0</v>
      </c>
      <c r="Y18" s="74">
        <v>0</v>
      </c>
      <c r="Z18" s="74">
        <v>0</v>
      </c>
      <c r="AA18" s="74">
        <v>0</v>
      </c>
    </row>
    <row r="19" spans="1:27" ht="34.5" customHeight="1" x14ac:dyDescent="0.25">
      <c r="A19" s="71"/>
      <c r="B19" s="72"/>
      <c r="C19" s="73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65" t="s">
        <v>80</v>
      </c>
      <c r="Q19" s="58">
        <f>SUM(Q16:Q18)</f>
        <v>1381000000</v>
      </c>
      <c r="R19" s="58">
        <f t="shared" ref="R19:AA19" si="2">SUM(R16:R18)</f>
        <v>0</v>
      </c>
      <c r="S19" s="58">
        <f t="shared" si="2"/>
        <v>0</v>
      </c>
      <c r="T19" s="58">
        <f t="shared" si="2"/>
        <v>1381000000</v>
      </c>
      <c r="U19" s="58">
        <f t="shared" si="2"/>
        <v>0</v>
      </c>
      <c r="V19" s="58">
        <f t="shared" si="2"/>
        <v>1287000000</v>
      </c>
      <c r="W19" s="58">
        <f t="shared" si="2"/>
        <v>94000000</v>
      </c>
      <c r="X19" s="58">
        <f t="shared" si="2"/>
        <v>46209382</v>
      </c>
      <c r="Y19" s="58">
        <f t="shared" si="2"/>
        <v>46209382</v>
      </c>
      <c r="Z19" s="58">
        <f t="shared" si="2"/>
        <v>46209382</v>
      </c>
      <c r="AA19" s="58">
        <f t="shared" si="2"/>
        <v>46209382</v>
      </c>
    </row>
    <row r="20" spans="1:27" ht="34.5" customHeight="1" x14ac:dyDescent="0.25">
      <c r="A20" s="71" t="s">
        <v>32</v>
      </c>
      <c r="B20" s="72" t="s">
        <v>33</v>
      </c>
      <c r="C20" s="73" t="s">
        <v>62</v>
      </c>
      <c r="D20" s="71" t="s">
        <v>35</v>
      </c>
      <c r="E20" s="71" t="s">
        <v>63</v>
      </c>
      <c r="F20" s="71" t="s">
        <v>36</v>
      </c>
      <c r="G20" s="71"/>
      <c r="H20" s="71"/>
      <c r="I20" s="71"/>
      <c r="J20" s="71"/>
      <c r="K20" s="71"/>
      <c r="L20" s="71"/>
      <c r="M20" s="71" t="s">
        <v>37</v>
      </c>
      <c r="N20" s="71" t="s">
        <v>38</v>
      </c>
      <c r="O20" s="71" t="s">
        <v>39</v>
      </c>
      <c r="P20" s="72" t="s">
        <v>64</v>
      </c>
      <c r="Q20" s="74">
        <v>351000000</v>
      </c>
      <c r="R20" s="74">
        <v>0</v>
      </c>
      <c r="S20" s="74">
        <v>94511000</v>
      </c>
      <c r="T20" s="74">
        <v>256489000</v>
      </c>
      <c r="U20" s="74">
        <v>0</v>
      </c>
      <c r="V20" s="74">
        <v>256489000</v>
      </c>
      <c r="W20" s="74">
        <v>0</v>
      </c>
      <c r="X20" s="74">
        <v>253679000</v>
      </c>
      <c r="Y20" s="74">
        <v>253679000</v>
      </c>
      <c r="Z20" s="74">
        <v>253679000</v>
      </c>
      <c r="AA20" s="74">
        <v>253679000</v>
      </c>
    </row>
    <row r="21" spans="1:27" ht="34.5" customHeight="1" x14ac:dyDescent="0.25">
      <c r="A21" s="71" t="s">
        <v>32</v>
      </c>
      <c r="B21" s="72" t="s">
        <v>33</v>
      </c>
      <c r="C21" s="73" t="s">
        <v>65</v>
      </c>
      <c r="D21" s="71" t="s">
        <v>35</v>
      </c>
      <c r="E21" s="71" t="s">
        <v>63</v>
      </c>
      <c r="F21" s="71" t="s">
        <v>49</v>
      </c>
      <c r="G21" s="71" t="s">
        <v>36</v>
      </c>
      <c r="H21" s="71"/>
      <c r="I21" s="71"/>
      <c r="J21" s="71"/>
      <c r="K21" s="71"/>
      <c r="L21" s="71"/>
      <c r="M21" s="71" t="s">
        <v>37</v>
      </c>
      <c r="N21" s="71" t="s">
        <v>38</v>
      </c>
      <c r="O21" s="71" t="s">
        <v>39</v>
      </c>
      <c r="P21" s="72" t="s">
        <v>66</v>
      </c>
      <c r="Q21" s="74">
        <v>173000000</v>
      </c>
      <c r="R21" s="74">
        <v>0</v>
      </c>
      <c r="S21" s="74">
        <v>0</v>
      </c>
      <c r="T21" s="74">
        <v>173000000</v>
      </c>
      <c r="U21" s="74">
        <v>0</v>
      </c>
      <c r="V21" s="74">
        <v>0</v>
      </c>
      <c r="W21" s="74">
        <v>173000000</v>
      </c>
      <c r="X21" s="74">
        <v>0</v>
      </c>
      <c r="Y21" s="74">
        <v>0</v>
      </c>
      <c r="Z21" s="74">
        <v>0</v>
      </c>
      <c r="AA21" s="74">
        <v>0</v>
      </c>
    </row>
    <row r="22" spans="1:27" ht="34.5" customHeight="1" x14ac:dyDescent="0.25">
      <c r="A22" s="71"/>
      <c r="B22" s="72"/>
      <c r="C22" s="73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57" t="s">
        <v>81</v>
      </c>
      <c r="Q22" s="58">
        <f>SUM(Q20:Q21)</f>
        <v>524000000</v>
      </c>
      <c r="R22" s="58">
        <f t="shared" ref="R22:AA22" si="3">SUM(R20:R21)</f>
        <v>0</v>
      </c>
      <c r="S22" s="58">
        <f t="shared" si="3"/>
        <v>94511000</v>
      </c>
      <c r="T22" s="58">
        <f t="shared" si="3"/>
        <v>429489000</v>
      </c>
      <c r="U22" s="58">
        <f t="shared" si="3"/>
        <v>0</v>
      </c>
      <c r="V22" s="58">
        <f t="shared" si="3"/>
        <v>256489000</v>
      </c>
      <c r="W22" s="58">
        <f t="shared" si="3"/>
        <v>173000000</v>
      </c>
      <c r="X22" s="58">
        <f t="shared" si="3"/>
        <v>253679000</v>
      </c>
      <c r="Y22" s="58">
        <f t="shared" si="3"/>
        <v>253679000</v>
      </c>
      <c r="Z22" s="58">
        <f>SUM(Z20:Z21)</f>
        <v>253679000</v>
      </c>
      <c r="AA22" s="58">
        <f t="shared" si="3"/>
        <v>253679000</v>
      </c>
    </row>
    <row r="23" spans="1:27" ht="34.5" customHeight="1" x14ac:dyDescent="0.25">
      <c r="A23" s="71"/>
      <c r="B23" s="72"/>
      <c r="C23" s="73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59" t="s">
        <v>82</v>
      </c>
      <c r="Q23" s="60">
        <f>+Q12+Q15+Q19+Q22</f>
        <v>25169000000</v>
      </c>
      <c r="R23" s="60">
        <f t="shared" ref="R23:AA23" si="4">+R12+R15+R19+R22</f>
        <v>94511000</v>
      </c>
      <c r="S23" s="60">
        <f t="shared" si="4"/>
        <v>94511000</v>
      </c>
      <c r="T23" s="60">
        <f t="shared" si="4"/>
        <v>25169000000</v>
      </c>
      <c r="U23" s="60">
        <f t="shared" si="4"/>
        <v>0</v>
      </c>
      <c r="V23" s="60">
        <f t="shared" si="4"/>
        <v>24638757218.799999</v>
      </c>
      <c r="W23" s="60">
        <f t="shared" si="4"/>
        <v>530242781.19999999</v>
      </c>
      <c r="X23" s="60">
        <f t="shared" si="4"/>
        <v>12341832940.17</v>
      </c>
      <c r="Y23" s="60">
        <f t="shared" si="4"/>
        <v>11066739679.959999</v>
      </c>
      <c r="Z23" s="60">
        <f t="shared" si="4"/>
        <v>11041267717.959999</v>
      </c>
      <c r="AA23" s="60">
        <f t="shared" si="4"/>
        <v>11041267717.959999</v>
      </c>
    </row>
    <row r="24" spans="1:27" ht="34.5" customHeight="1" x14ac:dyDescent="0.25">
      <c r="A24" s="71" t="s">
        <v>32</v>
      </c>
      <c r="B24" s="72" t="s">
        <v>33</v>
      </c>
      <c r="C24" s="73" t="s">
        <v>67</v>
      </c>
      <c r="D24" s="71" t="s">
        <v>68</v>
      </c>
      <c r="E24" s="71" t="s">
        <v>69</v>
      </c>
      <c r="F24" s="71" t="s">
        <v>70</v>
      </c>
      <c r="G24" s="71" t="s">
        <v>71</v>
      </c>
      <c r="H24" s="71" t="s">
        <v>72</v>
      </c>
      <c r="I24" s="71"/>
      <c r="J24" s="71"/>
      <c r="K24" s="71"/>
      <c r="L24" s="71"/>
      <c r="M24" s="71" t="s">
        <v>37</v>
      </c>
      <c r="N24" s="71" t="s">
        <v>38</v>
      </c>
      <c r="O24" s="71" t="s">
        <v>39</v>
      </c>
      <c r="P24" s="72" t="s">
        <v>73</v>
      </c>
      <c r="Q24" s="74">
        <v>4418047540</v>
      </c>
      <c r="R24" s="74">
        <v>0</v>
      </c>
      <c r="S24" s="74">
        <v>0</v>
      </c>
      <c r="T24" s="74">
        <v>4418047540</v>
      </c>
      <c r="U24" s="74">
        <v>0</v>
      </c>
      <c r="V24" s="74">
        <v>4259793583</v>
      </c>
      <c r="W24" s="74">
        <v>158253957</v>
      </c>
      <c r="X24" s="74">
        <v>3360009913</v>
      </c>
      <c r="Y24" s="74">
        <v>1892398187</v>
      </c>
      <c r="Z24" s="74">
        <v>1887698187</v>
      </c>
      <c r="AA24" s="74">
        <v>1887698187</v>
      </c>
    </row>
    <row r="25" spans="1:27" ht="34.5" customHeight="1" x14ac:dyDescent="0.25">
      <c r="A25" s="71" t="s">
        <v>32</v>
      </c>
      <c r="B25" s="72" t="s">
        <v>33</v>
      </c>
      <c r="C25" s="73" t="s">
        <v>74</v>
      </c>
      <c r="D25" s="71" t="s">
        <v>68</v>
      </c>
      <c r="E25" s="71" t="s">
        <v>75</v>
      </c>
      <c r="F25" s="71" t="s">
        <v>70</v>
      </c>
      <c r="G25" s="71" t="s">
        <v>76</v>
      </c>
      <c r="H25" s="71" t="s">
        <v>72</v>
      </c>
      <c r="I25" s="71"/>
      <c r="J25" s="71"/>
      <c r="K25" s="71"/>
      <c r="L25" s="71"/>
      <c r="M25" s="71" t="s">
        <v>37</v>
      </c>
      <c r="N25" s="71" t="s">
        <v>38</v>
      </c>
      <c r="O25" s="71" t="s">
        <v>39</v>
      </c>
      <c r="P25" s="72" t="s">
        <v>73</v>
      </c>
      <c r="Q25" s="74">
        <v>2060000000</v>
      </c>
      <c r="R25" s="74">
        <v>0</v>
      </c>
      <c r="S25" s="74">
        <v>0</v>
      </c>
      <c r="T25" s="74">
        <v>2060000000</v>
      </c>
      <c r="U25" s="74">
        <v>0</v>
      </c>
      <c r="V25" s="74">
        <v>1832471922</v>
      </c>
      <c r="W25" s="74">
        <v>227528078</v>
      </c>
      <c r="X25" s="74">
        <v>1727414979</v>
      </c>
      <c r="Y25" s="74">
        <v>976723940.95000005</v>
      </c>
      <c r="Z25" s="74">
        <v>976723940.95000005</v>
      </c>
      <c r="AA25" s="74">
        <v>976723940.95000005</v>
      </c>
    </row>
    <row r="26" spans="1:27" ht="34.5" customHeight="1" x14ac:dyDescent="0.25">
      <c r="A26" s="71" t="s">
        <v>32</v>
      </c>
      <c r="B26" s="72" t="s">
        <v>33</v>
      </c>
      <c r="C26" s="73" t="s">
        <v>77</v>
      </c>
      <c r="D26" s="71" t="s">
        <v>68</v>
      </c>
      <c r="E26" s="71" t="s">
        <v>75</v>
      </c>
      <c r="F26" s="71" t="s">
        <v>70</v>
      </c>
      <c r="G26" s="71" t="s">
        <v>71</v>
      </c>
      <c r="H26" s="71" t="s">
        <v>72</v>
      </c>
      <c r="I26" s="71"/>
      <c r="J26" s="71"/>
      <c r="K26" s="71"/>
      <c r="L26" s="71"/>
      <c r="M26" s="71" t="s">
        <v>37</v>
      </c>
      <c r="N26" s="71" t="s">
        <v>38</v>
      </c>
      <c r="O26" s="71" t="s">
        <v>39</v>
      </c>
      <c r="P26" s="72" t="s">
        <v>73</v>
      </c>
      <c r="Q26" s="74">
        <v>3521952460</v>
      </c>
      <c r="R26" s="74">
        <v>0</v>
      </c>
      <c r="S26" s="74">
        <v>0</v>
      </c>
      <c r="T26" s="74">
        <v>3521952460</v>
      </c>
      <c r="U26" s="74">
        <v>0</v>
      </c>
      <c r="V26" s="74">
        <v>2851693884</v>
      </c>
      <c r="W26" s="74">
        <v>670258576</v>
      </c>
      <c r="X26" s="74">
        <v>2548539583</v>
      </c>
      <c r="Y26" s="74">
        <v>1729152768</v>
      </c>
      <c r="Z26" s="74">
        <v>1729152768</v>
      </c>
      <c r="AA26" s="74">
        <v>1729152768</v>
      </c>
    </row>
    <row r="27" spans="1:27" ht="34.5" customHeight="1" x14ac:dyDescent="0.25">
      <c r="A27" s="71" t="s">
        <v>1</v>
      </c>
      <c r="B27" s="72" t="s">
        <v>1</v>
      </c>
      <c r="C27" s="73" t="s">
        <v>1</v>
      </c>
      <c r="D27" s="71" t="s">
        <v>1</v>
      </c>
      <c r="E27" s="71" t="s">
        <v>1</v>
      </c>
      <c r="F27" s="71" t="s">
        <v>1</v>
      </c>
      <c r="G27" s="71" t="s">
        <v>1</v>
      </c>
      <c r="H27" s="71" t="s">
        <v>1</v>
      </c>
      <c r="I27" s="71" t="s">
        <v>1</v>
      </c>
      <c r="J27" s="71" t="s">
        <v>1</v>
      </c>
      <c r="K27" s="71" t="s">
        <v>1</v>
      </c>
      <c r="L27" s="71" t="s">
        <v>1</v>
      </c>
      <c r="M27" s="71" t="s">
        <v>1</v>
      </c>
      <c r="N27" s="71" t="s">
        <v>1</v>
      </c>
      <c r="O27" s="71" t="s">
        <v>1</v>
      </c>
      <c r="P27" s="59" t="s">
        <v>83</v>
      </c>
      <c r="Q27" s="60">
        <f>+Q24+Q25+Q26</f>
        <v>10000000000</v>
      </c>
      <c r="R27" s="60">
        <f t="shared" ref="R27:AA27" si="5">+R24+R25+R26</f>
        <v>0</v>
      </c>
      <c r="S27" s="60">
        <f t="shared" si="5"/>
        <v>0</v>
      </c>
      <c r="T27" s="60">
        <f t="shared" si="5"/>
        <v>10000000000</v>
      </c>
      <c r="U27" s="60">
        <f t="shared" si="5"/>
        <v>0</v>
      </c>
      <c r="V27" s="60">
        <f t="shared" si="5"/>
        <v>8943959389</v>
      </c>
      <c r="W27" s="60">
        <f t="shared" si="5"/>
        <v>1056040611</v>
      </c>
      <c r="X27" s="60">
        <f t="shared" si="5"/>
        <v>7635964475</v>
      </c>
      <c r="Y27" s="60">
        <f t="shared" si="5"/>
        <v>4598274895.9499998</v>
      </c>
      <c r="Z27" s="60">
        <f t="shared" si="5"/>
        <v>4593574895.9499998</v>
      </c>
      <c r="AA27" s="60">
        <f t="shared" si="5"/>
        <v>4593574895.9499998</v>
      </c>
    </row>
    <row r="28" spans="1:27" ht="34.5" customHeight="1" x14ac:dyDescent="0.25">
      <c r="A28" s="71" t="s">
        <v>1</v>
      </c>
      <c r="B28" s="75" t="s">
        <v>1</v>
      </c>
      <c r="C28" s="73" t="s">
        <v>1</v>
      </c>
      <c r="D28" s="71" t="s">
        <v>1</v>
      </c>
      <c r="E28" s="71" t="s">
        <v>1</v>
      </c>
      <c r="F28" s="71" t="s">
        <v>1</v>
      </c>
      <c r="G28" s="71" t="s">
        <v>1</v>
      </c>
      <c r="H28" s="71" t="s">
        <v>1</v>
      </c>
      <c r="I28" s="71" t="s">
        <v>1</v>
      </c>
      <c r="J28" s="71" t="s">
        <v>1</v>
      </c>
      <c r="K28" s="71" t="s">
        <v>1</v>
      </c>
      <c r="L28" s="71" t="s">
        <v>1</v>
      </c>
      <c r="M28" s="71" t="s">
        <v>1</v>
      </c>
      <c r="N28" s="71" t="s">
        <v>1</v>
      </c>
      <c r="O28" s="71" t="s">
        <v>1</v>
      </c>
      <c r="P28" s="66" t="s">
        <v>107</v>
      </c>
      <c r="Q28" s="67">
        <f>+Q23+Q27</f>
        <v>35169000000</v>
      </c>
      <c r="R28" s="67">
        <f t="shared" ref="R28:AA28" si="6">+R23+R27</f>
        <v>94511000</v>
      </c>
      <c r="S28" s="67">
        <f>+S23+S27</f>
        <v>94511000</v>
      </c>
      <c r="T28" s="67">
        <f t="shared" si="6"/>
        <v>35169000000</v>
      </c>
      <c r="U28" s="67">
        <f t="shared" si="6"/>
        <v>0</v>
      </c>
      <c r="V28" s="67">
        <f t="shared" si="6"/>
        <v>33582716607.799999</v>
      </c>
      <c r="W28" s="67">
        <f t="shared" si="6"/>
        <v>1586283392.2</v>
      </c>
      <c r="X28" s="67">
        <f t="shared" si="6"/>
        <v>19977797415.169998</v>
      </c>
      <c r="Y28" s="67">
        <f t="shared" si="6"/>
        <v>15665014575.91</v>
      </c>
      <c r="Z28" s="67">
        <f t="shared" si="6"/>
        <v>15634842613.91</v>
      </c>
      <c r="AA28" s="67">
        <f t="shared" si="6"/>
        <v>15634842613.91</v>
      </c>
    </row>
    <row r="31" spans="1:27" ht="34.5" customHeight="1" x14ac:dyDescent="0.25"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</row>
    <row r="33" spans="17:27" ht="34.5" customHeight="1" x14ac:dyDescent="0.25"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11"/>
  <sheetViews>
    <sheetView showGridLines="0" tabSelected="1" workbookViewId="0">
      <selection activeCell="B2" sqref="B2:M6"/>
    </sheetView>
  </sheetViews>
  <sheetFormatPr baseColWidth="10" defaultColWidth="11.42578125" defaultRowHeight="12" x14ac:dyDescent="0.2"/>
  <cols>
    <col min="1" max="1" width="11.42578125" style="21"/>
    <col min="2" max="2" width="19.5703125" style="21" customWidth="1"/>
    <col min="3" max="3" width="14.5703125" style="21" customWidth="1"/>
    <col min="4" max="4" width="15.140625" style="21" hidden="1" customWidth="1"/>
    <col min="5" max="5" width="15.140625" style="21" customWidth="1"/>
    <col min="6" max="6" width="11.42578125" style="21"/>
    <col min="7" max="7" width="13.7109375" style="21" customWidth="1"/>
    <col min="8" max="8" width="15.140625" style="21" customWidth="1"/>
    <col min="9" max="9" width="12" style="21" customWidth="1"/>
    <col min="10" max="10" width="15" style="21" customWidth="1"/>
    <col min="11" max="11" width="11.42578125" style="21"/>
    <col min="12" max="12" width="15.140625" style="21" customWidth="1"/>
    <col min="13" max="13" width="9.7109375" style="21" customWidth="1"/>
    <col min="14" max="16384" width="11.42578125" style="21"/>
  </cols>
  <sheetData>
    <row r="1" spans="2:14" ht="12.75" thickBot="1" x14ac:dyDescent="0.25"/>
    <row r="2" spans="2:14" ht="42.75" customHeight="1" x14ac:dyDescent="0.2">
      <c r="B2" s="87" t="s">
        <v>111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2:14" ht="38.25" customHeight="1" x14ac:dyDescent="0.2">
      <c r="B3" s="39" t="s">
        <v>102</v>
      </c>
      <c r="C3" s="40" t="s">
        <v>84</v>
      </c>
      <c r="D3" s="40" t="s">
        <v>106</v>
      </c>
      <c r="E3" s="40" t="s">
        <v>85</v>
      </c>
      <c r="F3" s="40" t="s">
        <v>86</v>
      </c>
      <c r="G3" s="41" t="s">
        <v>87</v>
      </c>
      <c r="H3" s="40" t="s">
        <v>88</v>
      </c>
      <c r="I3" s="40" t="s">
        <v>89</v>
      </c>
      <c r="J3" s="40" t="s">
        <v>90</v>
      </c>
      <c r="K3" s="40" t="s">
        <v>91</v>
      </c>
      <c r="L3" s="40" t="s">
        <v>92</v>
      </c>
      <c r="M3" s="42" t="s">
        <v>93</v>
      </c>
    </row>
    <row r="4" spans="2:14" s="45" customFormat="1" ht="30" customHeight="1" x14ac:dyDescent="0.25">
      <c r="B4" s="43" t="s">
        <v>103</v>
      </c>
      <c r="C4" s="44">
        <f>+'1.FUNCIONAMIENTO'!B8</f>
        <v>25169000000</v>
      </c>
      <c r="D4" s="44">
        <f>+'1.FUNCIONAMIENTO'!C8</f>
        <v>0</v>
      </c>
      <c r="E4" s="44">
        <f>+'1.FUNCIONAMIENTO'!D8</f>
        <v>24638757218.799999</v>
      </c>
      <c r="F4" s="28">
        <f>E4/C4</f>
        <v>0.97893270367515595</v>
      </c>
      <c r="G4" s="14">
        <f>+C4-E4-D4</f>
        <v>530242781.20000076</v>
      </c>
      <c r="H4" s="44">
        <f>+'1.FUNCIONAMIENTO'!G8</f>
        <v>12341832940.17</v>
      </c>
      <c r="I4" s="13">
        <f>+H4/C4</f>
        <v>0.49035849418610195</v>
      </c>
      <c r="J4" s="44">
        <f>+'1.FUNCIONAMIENTO'!I8</f>
        <v>11066739679.959999</v>
      </c>
      <c r="K4" s="13">
        <f>J4/C4</f>
        <v>0.43969723389725451</v>
      </c>
      <c r="L4" s="44">
        <f>+'1.FUNCIONAMIENTO'!K8</f>
        <v>11041267717.959999</v>
      </c>
      <c r="M4" s="16">
        <f>+L4/C4</f>
        <v>0.4386851967881123</v>
      </c>
    </row>
    <row r="5" spans="2:14" s="45" customFormat="1" ht="30" customHeight="1" x14ac:dyDescent="0.25">
      <c r="B5" s="43" t="s">
        <v>104</v>
      </c>
      <c r="C5" s="44">
        <f>+'2.INVERSION'!C7</f>
        <v>10000000000</v>
      </c>
      <c r="D5" s="44">
        <f>+'2.INVERSION'!D7</f>
        <v>0</v>
      </c>
      <c r="E5" s="46">
        <f>+'2.INVERSION'!E7</f>
        <v>8943959389</v>
      </c>
      <c r="F5" s="28">
        <f>E5/C5</f>
        <v>0.89439593890000002</v>
      </c>
      <c r="G5" s="14">
        <f>+C5-E5-D5</f>
        <v>1056040611</v>
      </c>
      <c r="H5" s="46">
        <f>+'2.INVERSION'!H7</f>
        <v>7635964475</v>
      </c>
      <c r="I5" s="13">
        <f>+H5/C5</f>
        <v>0.7635964475</v>
      </c>
      <c r="J5" s="46">
        <f>+'2.INVERSION'!J7</f>
        <v>4598274895.9499998</v>
      </c>
      <c r="K5" s="13">
        <f>J5/C5</f>
        <v>0.45982748959499997</v>
      </c>
      <c r="L5" s="46">
        <f>+'2.INVERSION'!L7</f>
        <v>4593574895.9499998</v>
      </c>
      <c r="M5" s="16">
        <f>+L5/C5</f>
        <v>0.459357489595</v>
      </c>
    </row>
    <row r="6" spans="2:14" s="53" customFormat="1" ht="30" customHeight="1" thickBot="1" x14ac:dyDescent="0.3">
      <c r="B6" s="47" t="s">
        <v>98</v>
      </c>
      <c r="C6" s="48">
        <f>SUM(C4:C5)</f>
        <v>35169000000</v>
      </c>
      <c r="D6" s="48">
        <f>SUM(D4:D5)</f>
        <v>0</v>
      </c>
      <c r="E6" s="49">
        <f>SUM(E4:E5)</f>
        <v>33582716607.799999</v>
      </c>
      <c r="F6" s="50">
        <f>E6/C6</f>
        <v>0.95489540810941453</v>
      </c>
      <c r="G6" s="51">
        <f>SUM(G4:G5)</f>
        <v>1586283392.2000008</v>
      </c>
      <c r="H6" s="49">
        <f>SUM(H4:H5)</f>
        <v>19977797415.169998</v>
      </c>
      <c r="I6" s="50">
        <f>+H6/C6</f>
        <v>0.56805133541385877</v>
      </c>
      <c r="J6" s="48">
        <f>SUM(J4:J5)</f>
        <v>15665014575.91</v>
      </c>
      <c r="K6" s="50">
        <f>J6/C6</f>
        <v>0.44542109744121244</v>
      </c>
      <c r="L6" s="49">
        <f>SUM(L4:L5)</f>
        <v>15634842613.91</v>
      </c>
      <c r="M6" s="52">
        <f>+L6/C6</f>
        <v>0.44456318388097471</v>
      </c>
      <c r="N6" s="61" t="s">
        <v>105</v>
      </c>
    </row>
    <row r="7" spans="2:14" ht="30" customHeight="1" x14ac:dyDescent="0.2">
      <c r="C7" s="54"/>
      <c r="D7" s="54"/>
      <c r="E7" s="55"/>
      <c r="H7" s="55"/>
      <c r="J7" s="56"/>
      <c r="L7" s="55"/>
    </row>
    <row r="8" spans="2:14" ht="30" customHeight="1" x14ac:dyDescent="0.2">
      <c r="C8" s="54"/>
      <c r="D8" s="54"/>
      <c r="E8" s="54"/>
      <c r="F8" s="38"/>
      <c r="G8" s="38"/>
      <c r="H8" s="54"/>
      <c r="I8" s="38"/>
      <c r="J8" s="54"/>
      <c r="L8" s="38"/>
      <c r="M8" s="38"/>
    </row>
    <row r="9" spans="2:14" ht="30" customHeight="1" x14ac:dyDescent="0.2"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2:14" x14ac:dyDescent="0.2"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2:14" x14ac:dyDescent="0.2">
      <c r="H11" s="38"/>
      <c r="I11" s="22"/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Ana Patricia Mendoza Garcia</cp:lastModifiedBy>
  <cp:lastPrinted>2025-08-04T14:00:35Z</cp:lastPrinted>
  <dcterms:created xsi:type="dcterms:W3CDTF">2024-08-02T19:52:20Z</dcterms:created>
  <dcterms:modified xsi:type="dcterms:W3CDTF">2025-08-05T22:09:03Z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