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defaultThemeVersion="124226"/>
  <xr:revisionPtr revIDLastSave="0" documentId="8_{64BDEBDB-486E-4A54-8185-E65DF1D26882}" xr6:coauthVersionLast="47" xr6:coauthVersionMax="47" xr10:uidLastSave="{00000000-0000-0000-0000-000000000000}"/>
  <bookViews>
    <workbookView xWindow="120" yWindow="120" windowWidth="23715" windowHeight="9270" firstSheet="1" activeTab="1"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6" i="2" l="1"/>
  <c r="O56" i="2"/>
  <c r="P56" i="2" s="1"/>
  <c r="Q56" i="2" s="1"/>
  <c r="R55" i="2"/>
  <c r="O55" i="2"/>
  <c r="P55" i="2" s="1"/>
  <c r="Q55" i="2" s="1"/>
  <c r="R54" i="2"/>
  <c r="O54" i="2"/>
  <c r="P54" i="2" s="1"/>
  <c r="Q54" i="2" s="1"/>
  <c r="R53" i="2"/>
  <c r="O53" i="2"/>
  <c r="P53" i="2" s="1"/>
  <c r="Q53" i="2" s="1"/>
  <c r="R52" i="2"/>
  <c r="O52" i="2"/>
  <c r="P52" i="2" s="1"/>
  <c r="Q52" i="2" s="1"/>
  <c r="R51" i="2"/>
  <c r="O51" i="2"/>
  <c r="P51" i="2" s="1"/>
  <c r="Q51" i="2" s="1"/>
  <c r="R50" i="2"/>
  <c r="O50" i="2"/>
  <c r="P50" i="2" s="1"/>
  <c r="Q50" i="2" s="1"/>
  <c r="R49" i="2"/>
  <c r="O49" i="2"/>
  <c r="P49" i="2" s="1"/>
  <c r="Q49" i="2" s="1"/>
  <c r="R48" i="2"/>
  <c r="O48" i="2"/>
  <c r="P48" i="2" s="1"/>
  <c r="Q48" i="2" s="1"/>
  <c r="R47" i="2"/>
  <c r="O47" i="2"/>
  <c r="P47" i="2" s="1"/>
  <c r="Q47" i="2" s="1"/>
  <c r="R46" i="2"/>
  <c r="O46" i="2"/>
  <c r="P46" i="2" s="1"/>
  <c r="Q46" i="2" s="1"/>
  <c r="R45" i="2"/>
  <c r="O45" i="2"/>
  <c r="P45" i="2" s="1"/>
  <c r="Q45" i="2" s="1"/>
  <c r="R44" i="2"/>
  <c r="O44" i="2"/>
  <c r="P44" i="2" s="1"/>
  <c r="Q44" i="2" s="1"/>
  <c r="R43" i="2"/>
  <c r="Q43" i="2"/>
  <c r="O43" i="2"/>
  <c r="P43" i="2" s="1"/>
  <c r="R42" i="2"/>
  <c r="Q42" i="2"/>
  <c r="O42" i="2"/>
  <c r="P42" i="2" s="1"/>
  <c r="R41" i="2"/>
  <c r="O41" i="2"/>
  <c r="P41" i="2" s="1"/>
  <c r="Q41" i="2" s="1"/>
  <c r="R40" i="2"/>
  <c r="O40" i="2"/>
  <c r="P40" i="2" s="1"/>
  <c r="Q40" i="2" s="1"/>
  <c r="R39" i="2"/>
  <c r="Q39" i="2"/>
  <c r="O39" i="2"/>
  <c r="P39" i="2" s="1"/>
  <c r="R38" i="2"/>
  <c r="O38" i="2"/>
  <c r="P38" i="2" s="1"/>
  <c r="Q38" i="2" s="1"/>
  <c r="R37" i="2"/>
  <c r="O37" i="2"/>
  <c r="P37" i="2" s="1"/>
  <c r="Q37" i="2" s="1"/>
  <c r="R36" i="2"/>
  <c r="O36" i="2"/>
  <c r="P36" i="2" s="1"/>
  <c r="Q36" i="2" s="1"/>
  <c r="R35" i="2"/>
  <c r="O35" i="2"/>
  <c r="P35" i="2" s="1"/>
  <c r="Q35" i="2" s="1"/>
  <c r="R34" i="2"/>
  <c r="O34" i="2"/>
  <c r="P34" i="2" s="1"/>
  <c r="Q34" i="2" s="1"/>
  <c r="R33" i="2"/>
  <c r="O33" i="2"/>
  <c r="P33" i="2" s="1"/>
  <c r="Q33" i="2" s="1"/>
  <c r="R32" i="2"/>
  <c r="Q32" i="2"/>
  <c r="O32" i="2"/>
  <c r="P32" i="2" s="1"/>
  <c r="R31" i="2"/>
  <c r="O31" i="2"/>
  <c r="P31" i="2" s="1"/>
  <c r="Q31" i="2" s="1"/>
  <c r="R30" i="2"/>
  <c r="Q30" i="2"/>
  <c r="O30" i="2"/>
  <c r="P30" i="2" s="1"/>
  <c r="R29" i="2"/>
  <c r="O29" i="2"/>
  <c r="P29" i="2" s="1"/>
  <c r="Q29" i="2" s="1"/>
  <c r="R28" i="2"/>
  <c r="O28" i="2"/>
  <c r="P28" i="2" s="1"/>
  <c r="Q28" i="2" s="1"/>
  <c r="R27" i="2"/>
  <c r="O27" i="2"/>
  <c r="P27" i="2" s="1"/>
  <c r="Q27" i="2" s="1"/>
  <c r="R26" i="2"/>
  <c r="O26" i="2"/>
  <c r="P26" i="2" s="1"/>
  <c r="Q26" i="2" s="1"/>
  <c r="R25" i="2"/>
  <c r="O25" i="2"/>
  <c r="P25" i="2" s="1"/>
  <c r="Q25" i="2" s="1"/>
  <c r="R24" i="2"/>
  <c r="O24" i="2"/>
  <c r="P24" i="2" s="1"/>
  <c r="Q24" i="2" s="1"/>
  <c r="R23" i="2"/>
  <c r="Q23" i="2"/>
  <c r="O23" i="2"/>
  <c r="P23" i="2" s="1"/>
  <c r="R22" i="2"/>
  <c r="O22" i="2"/>
  <c r="P22" i="2" s="1"/>
  <c r="Q22" i="2" s="1"/>
  <c r="R21" i="2"/>
  <c r="O21" i="2"/>
  <c r="P21" i="2" s="1"/>
  <c r="Q21" i="2" s="1"/>
  <c r="R20" i="2"/>
  <c r="O20" i="2"/>
  <c r="P20" i="2" s="1"/>
  <c r="Q20" i="2" s="1"/>
  <c r="R19" i="2"/>
  <c r="O19" i="2"/>
  <c r="P19" i="2" s="1"/>
  <c r="Q19" i="2" s="1"/>
  <c r="R18" i="2"/>
  <c r="O18" i="2"/>
  <c r="P18" i="2" s="1"/>
  <c r="Q18" i="2" s="1"/>
  <c r="R17" i="2"/>
  <c r="O17" i="2"/>
  <c r="P17" i="2" s="1"/>
  <c r="Q17" i="2" s="1"/>
  <c r="R16" i="2"/>
  <c r="O16" i="2"/>
  <c r="P16" i="2" s="1"/>
  <c r="Q16" i="2" s="1"/>
  <c r="R15" i="2"/>
  <c r="Q15" i="2"/>
  <c r="O15" i="2"/>
  <c r="M15" i="2"/>
  <c r="T65" i="2" s="1"/>
  <c r="R57" i="2" l="1"/>
  <c r="T64" i="2" s="1"/>
  <c r="Q57" i="2"/>
  <c r="P15" i="2"/>
  <c r="P57" i="2" s="1"/>
  <c r="T67" i="2" s="1"/>
  <c r="T66" i="2" l="1"/>
</calcChain>
</file>

<file path=xl/sharedStrings.xml><?xml version="1.0" encoding="utf-8"?>
<sst xmlns="http://schemas.openxmlformats.org/spreadsheetml/2006/main" count="293" uniqueCount="224">
  <si>
    <t>FORMATO No 2</t>
  </si>
  <si>
    <t xml:space="preserve"> INFORMACIÓN SOBRE LOS PLANES DE MEJORAMIENTO </t>
  </si>
  <si>
    <t xml:space="preserve">Informe presentado a la Contraloría General de la República </t>
  </si>
  <si>
    <t>Entidad: Superintendencia de la Economía Solidaria</t>
  </si>
  <si>
    <t xml:space="preserve">Representante Legal ( E ):  Martha Nury Beltrán Misas </t>
  </si>
  <si>
    <t>NIT: 830,053,043-5</t>
  </si>
  <si>
    <t>Períodos fiscales que cubre: 2013, 2012 Y 2011</t>
  </si>
  <si>
    <t>Modalidad de Auditoría: Integral</t>
  </si>
  <si>
    <t>Fecha de Suscripción: 10 de Julio de 2014</t>
  </si>
  <si>
    <t>Fecha de Evaluación: 30 de Junio de 2015</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</si>
  <si>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</si>
  <si>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</si>
  <si>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</si>
  <si>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</si>
  <si>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</si>
  <si>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</si>
  <si>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</si>
  <si>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</si>
  <si>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</si>
  <si>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</si>
  <si>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</si>
  <si>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</si>
  <si>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</si>
  <si>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</si>
  <si>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físico de ejecución de las metas  </t>
  </si>
  <si>
    <t>Puntaje  Logrado  por las metas metas  (Poi)</t>
  </si>
  <si>
    <t xml:space="preserve">Puntaje Logrado por las metas  Vencidas (POMVi)  </t>
  </si>
  <si>
    <t>Puntaje atribuido metas vencidas</t>
  </si>
  <si>
    <t>Efectividad de la acción</t>
  </si>
  <si>
    <t xml:space="preserve">SI </t>
  </si>
  <si>
    <t>NO</t>
  </si>
  <si>
    <t>12 01 003</t>
  </si>
  <si>
    <t>"Intermediación laboral cooperativas de Trabajo Asociado (D) - El Ministerio de Trabajo sancionó durante el primer semestre de 2013 a 115 cooperativas de trabajo asociado por intermediación laboral, práctica prohibida por la ley, sin que la Supersolidaria en ejercicio de sus funciones de Inspección, Vigilancia y Control  haya detectado la intermediación prohibida..."</t>
  </si>
  <si>
    <t>Por falta de una supervisión oportuna y de programación de visitas a estas entidades en la vigencia 2013</t>
  </si>
  <si>
    <t>Dejando de proteger efectivamente los derechos de los asociados, de las Organizaciones de Economía Solidaria, de los terceros y de la comunidad en general numeral 2, Artículo 35 de la Ley 454 de 1998</t>
  </si>
  <si>
    <t>Realizar seguimiento y evaluación  a  la información remitida por el Ministerio de Trabajo mediante el radicado 20144400234432  de fecha 01/07/2014, en el cual se informa sobre  13 resoluciones ejecutoriadas de PCTA´s y CTA´S sancionadas por intermediación laboral, en el vigencia del año 2013.</t>
  </si>
  <si>
    <t xml:space="preserve">Desarrollar actividades de supervisión que nos permitan complementar las actividades de control realizadas por el Ministerio de Trabajo en lo que es de nuestra competencia  </t>
  </si>
  <si>
    <t xml:space="preserve">Realizar evaluaciones  financiera y jurídica de acuerdo a la información  suministrada por la cooperativa. </t>
  </si>
  <si>
    <t>Requerimientos por evaluación financiera y jurídica</t>
  </si>
  <si>
    <t>X</t>
  </si>
  <si>
    <t>12 01 004</t>
  </si>
  <si>
    <t>"Gestión de cobro de Multas y Sanciones (D) -  La Supersolidaria a Dic-31-13 tenía una cartera de 288 obligaciones por valor de $1.924 millones sobre la cual no realizó oportunamente la gestión de cobro persuasivo de la totalidad de la cartera correspondiente a Multas y Sanciones dentro de los primeros ciento ochenta días (180) a partir de ejecutoriada la Resolución..."</t>
  </si>
  <si>
    <t>La entidad ha dejado de realizar la gestión de recaudo de la cartera de manera ágil, eficaz, eficiente y oportuna</t>
  </si>
  <si>
    <t>Generando el riesgo de no hacer efectiva la sanción, o multa impuesta  un posible riesgo de afectación de la liquidez del tesoro Público</t>
  </si>
  <si>
    <t>Realizar el cobro persuasivo de las multas una vez recibidas en el área de contribuciones.</t>
  </si>
  <si>
    <t xml:space="preserve">Realizar la gestión de cobro persuasivo de la totalidad de las multas y sanciones interpuestas a las entidades vigiladas por la Superintendencia de la Economía Solidaria. </t>
  </si>
  <si>
    <t>Realizar el cobro persuasivo de las multas una vez recibidas en el área de contribuciones, a través de comunicaciones escritas o certimail a todas las obligaciones a partir de los 15 días de emitida la resolución y sin que exceda de los 180 días.</t>
  </si>
  <si>
    <t xml:space="preserve">Comunicaciones escritas y certimail.
</t>
  </si>
  <si>
    <t xml:space="preserve">Actualizar el  instructivo del recaudo de multas de la superintendencia. </t>
  </si>
  <si>
    <t>Actualizar el  instructivo del recaudo de multas de la superintendencia y publicar en Isolución.</t>
  </si>
  <si>
    <t xml:space="preserve">Instructivo </t>
  </si>
  <si>
    <t>Realizar charlas en las principales ciudades donde se programan las jornadas descentralizadas sobre el cobro persuasivo y coactivo a las entidades vigiladas.</t>
  </si>
  <si>
    <t>Realizar cuatro (4) charlas en la cual se incluya presentaciones relacionadas con el cobro persuasivo y coactivo dentro de las Jornadas descentralizadas de las principales ciudades del país.</t>
  </si>
  <si>
    <t>Charlas informativas</t>
  </si>
  <si>
    <t>22 02 003</t>
  </si>
  <si>
    <t>"Disponibilidad de Servicios Informáticos - No se ha establecido lineamientos y responsabilidades en torno a la prestación de los servicios informáticos. Los usuarios han sido afectados por la no disponibilidad de servicios  como Fábrica de Reportes, Isolución, Orfeo, sin solución definitiva a pesar de los recursos invertidos por$2,156 millones en las vigencias 2012 y 2013..."</t>
  </si>
  <si>
    <t>Deficiencias en la supervisión de las actividades desarrolladas y deficiencias en la planeación de actualizaciones de servicios informáticos</t>
  </si>
  <si>
    <t>Afectando su labor por el represamiento de documentos en aplicativos como Orfeo, generándose el riesgo de incumplimiento de términos legales, así como la afectación sobre la gestión misional debido a la indisponibilidad del software Fábrica en Reportes</t>
  </si>
  <si>
    <t xml:space="preserve">Mejorar la disponibilidad de los servicios informáticos </t>
  </si>
  <si>
    <t>Garantizar la disponibilidad en la prestación de los servicios de tecnología, así como reaccionar de manera oportuna ante eventualidades que puedan afectar los servicios.</t>
  </si>
  <si>
    <t>Contratar un administrador de centro de computo para prestar apoyo en las labores de  gestión de los recursos tecnológicos de la entidad, como lo son las tareas de diagnostico, migración y configuración de servidores,  aplicaciones y redes de datos.</t>
  </si>
  <si>
    <t>Contrato</t>
  </si>
  <si>
    <t>Gestionar de manera adecuada los usuarios de la red de datos de la Entidad.</t>
  </si>
  <si>
    <t>Migrar, depurar y actualizar el directorio activo de la entidad</t>
  </si>
  <si>
    <t>Directorio depurado e Informe del contratista sobre la migración realizada</t>
  </si>
  <si>
    <t>Garantizar que los usuarios de la red de datos puedan acceder a las aplicaciones que se encuentran disponibles en los servidores de la Entidad.</t>
  </si>
  <si>
    <t>Realizar una nueva configuración para el servidor de Dominio  de la entidad con el fin de solucionar los problemas de acceso a diferentes servidores y aplicaciones.</t>
  </si>
  <si>
    <t>Servidores DNS configurados</t>
  </si>
  <si>
    <t>Realizar la actualización de los controladores de dominio de la entidad. (Primario y Secundario)</t>
  </si>
  <si>
    <t>Controladores de dominio actualizados.</t>
  </si>
  <si>
    <t>Atender la demanda de nuevo personal dentro de la Entidad.</t>
  </si>
  <si>
    <t>Ampliar la cantidad de puntos de red de la entidad</t>
  </si>
  <si>
    <t>Contrato de instalación de 25 nuevos puntos de red, y recertificación de cableado estructurado.</t>
  </si>
  <si>
    <t>Modernizar tecnológicamente los sistemas operativos de los servidores de la Entidad, para mitigar el riesgo de fallas que comprometan la seguridad de los mismos.</t>
  </si>
  <si>
    <t>Actualizar las versiones de los sistemas operativos de los servidores de Dominio a Windows server 2012 R2</t>
  </si>
  <si>
    <t>Documento técnico generado por el administrador del centro de computo con la evidencia de la actualización realizada.</t>
  </si>
  <si>
    <t>Garantizar la disponibilidad de la información.</t>
  </si>
  <si>
    <t>Mantener actualizados los backups de la configuración de los switches y firewall de la red</t>
  </si>
  <si>
    <t xml:space="preserve">Backup actualizados </t>
  </si>
  <si>
    <t>Aumentar la disponibilidad en la operación del sistema de gestión documental.</t>
  </si>
  <si>
    <t xml:space="preserve">Generar replica de ORFEO </t>
  </si>
  <si>
    <t>Replica de Orfeo en un Servidor virtual</t>
  </si>
  <si>
    <t>Detectar posibles fallos en el sistema antes de que se manifiesten para los usuarios.</t>
  </si>
  <si>
    <t>Activar un sistema de alertas en los servidores de Orfeo</t>
  </si>
  <si>
    <t>Sistemas de alertas en funcionamiento en el servidor de Orfeo.</t>
  </si>
  <si>
    <t>Dar respuesta de manera estructurada a los requerimientos de información de mediano y largo plazo de la Entidad.</t>
  </si>
  <si>
    <t>Actualizar el plan estratégico de tecnología de la entidad</t>
  </si>
  <si>
    <t>Plan estratégico actualizado</t>
  </si>
  <si>
    <t>Dar cumplimiento a las directrices del sistema de gestión de calidad y tener una descripción actualizada de los sistemas y procesos de información de la Entidad.</t>
  </si>
  <si>
    <t>Actualizar el proceso de gestión de infraestructura de la entidad conforme a los nuevos cambios tecnológicos</t>
  </si>
  <si>
    <t>Proceso actualizado</t>
  </si>
  <si>
    <t xml:space="preserve">Realizar consultoría general a nivel de sistemas, para determinar el estado real de la plataforma tecnológica de la entidad frente a los retos  que se avecinan, y medir la capacidad  real de respuesta frente a la materialización de riesgos de tecnología  </t>
  </si>
  <si>
    <t>Apoyar las tareas de diagnostico y planeación, relacionadas con los sistemas de información de la Superintendencia.</t>
  </si>
  <si>
    <t xml:space="preserve">Contratar una consultoría de diagnostico de la plataforma tecnológica de la entidad (Conforme a lo establecido en comité directivo). </t>
  </si>
  <si>
    <t>Contrato de consultoría de sistemas.</t>
  </si>
  <si>
    <t>22 02 002</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</si>
  <si>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</si>
  <si>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</si>
  <si>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Entorno que puede conllevar a que no se tenga certeza de la recuperación de los servicios informáticos de la entidad frente a imprevisión o una denegación de servicio sin que se posibilite la activación de la respectiva contingencia para los aplicativos de misión crítica.</t>
  </si>
  <si>
    <t xml:space="preserve">Ejecutar las directrices establecidas en el plan de continuidad del negocio , elaborado  por la oficina Asesora de Planeación y Sistemas con el fin de minimizar los riesgos relacionados con respecto a la seguridad de la información y la perdida  de la capacidad operativa tecnológica de la entidad. </t>
  </si>
  <si>
    <t>Iniciar acciones que garanticen la recuperación de los sistemas misionales apoyados en tecnología de la entidad, así como la continuidad de los mismos.</t>
  </si>
  <si>
    <t>Aprobar plan de continuidad del negocio, ejecutar tareas: backups de usuario final, replica en línea de la información de las bases de datos Oracle, bakups de los equipos activos de red (switches y firewall), replica de aplicativos misionales, actualización inventario de activos de información,  capacitación no formal a funcionarios en procesos de generación y respaldo de información.</t>
  </si>
  <si>
    <t>Documento plan de continuidad del negocio (BCP) aprobado por la alta dirección.</t>
  </si>
  <si>
    <t>Hacer seguimiento semestral al cumplimiento de las acciones establecidas en el plan de continuidad del negocio de la entidad.</t>
  </si>
  <si>
    <t>Informe técnico de seguimiento al plan de continuidad del negocio de la entidad.</t>
  </si>
  <si>
    <t>22 02 001</t>
  </si>
  <si>
    <t>"Software Fábrica de Reportes - La información que genera el software misional que apoya las labores de inspección, vigilancia y control denominado Fábrica de Reportes  evidencia debilidades operativas  que no permiten, entre otras: Generar reportes de consulta; asignación automática de supervisores; consultas de asociados... pese a los recursos invertidos por valor de $308 millones..."</t>
  </si>
  <si>
    <t>Debilidades en la planeación del sistema de información Fábrica de Reportes</t>
  </si>
  <si>
    <t>Ha permitido que la entidad no haya ejercido su misión de inspección, vigilancia y control de manera oportuna como se puede observar en algunas entidades las cuales al momento de Su intervención ni siquiera ha sido posible localizarlas o recuperar los aportes de los asociados por parte de la entidad intervenida, desprotegiendo los intereses de estos y de quienes aportan en el sector solidario</t>
  </si>
  <si>
    <t>Mejorar la operatividad de la fábrica de reportes</t>
  </si>
  <si>
    <t>Garantizar la implementación de nuevas funcionalidades relacionadas con "Fabrica de reportes" conforme a los requerimientos de las áreas misionales.</t>
  </si>
  <si>
    <t>Designar un responsable técnico para la fabrica de reportes, dentro de los contratistas del Área de Planeación y Sistemas.</t>
  </si>
  <si>
    <t xml:space="preserve">Contrato </t>
  </si>
  <si>
    <t>Enviar memorando a la delegatura asociativa solicitando los requerimientos pendientes de fábrica de reportes</t>
  </si>
  <si>
    <t>Memorando</t>
  </si>
  <si>
    <t>Elaborar cronograma con las actividades pendientes estableciendo fechas y responsables</t>
  </si>
  <si>
    <t>Cronograma</t>
  </si>
  <si>
    <t>11 01 002</t>
  </si>
  <si>
    <t>"Cumplimiento Plan Operativo Anual 2013 (D) - Se observa que de 108 actividades programadas incumplió con 18 actividades lo que equivale a un 17%, afectando la Gestión Misional de la Supersolidaria, lo que no permite proteger oportunamente los intereses de los asociados de las organizaciones de Economía Solidaria y de la comunidad en general..."</t>
  </si>
  <si>
    <t>Debilidades de control, seguimiento y monitoreo de las actividades propuestas en el Plan Operativo</t>
  </si>
  <si>
    <t>Lo que no permite proteger oportunamente los intereses de los asociados de las organizaciones de Economía Solidaria y de la comunidad en general</t>
  </si>
  <si>
    <t>Desarrollar en coordinación con la Delegatura Asociativa el formulario de Control para la nueva página web de la entidad (Herramienta de visitas Descentralizadas)</t>
  </si>
  <si>
    <t>Desarrollar una herramienta que preste apoyo a la planeación y ejecución de las visitas descentralizadas y capacitar a los funcionarios de las áreas misionales en su correcto uso y aplicación.</t>
  </si>
  <si>
    <t>Elaborar formulario de control para la nueva página web de la entidad</t>
  </si>
  <si>
    <t>Formulario de control</t>
  </si>
  <si>
    <t>Desarrollar herramienta prototipo para tabular y graficar los resultados de los datos obtenido en el formulario (Herramienta de visitas Descentralizadas)</t>
  </si>
  <si>
    <t>Finalizar el desarrollo de la herramienta de visitas descentralizadas</t>
  </si>
  <si>
    <t>Herramienta de visitas descentralizadas desarrollado</t>
  </si>
  <si>
    <t>Capacitar a los funcionarios de la Delegatura Asociativa en el uso de la Herramienta de visitas Descentralizadas</t>
  </si>
  <si>
    <t>Realizar la capacitación con los funcionarios que van a hacer uso de  la herramienta desarrollada</t>
  </si>
  <si>
    <t>Capacitación funcionarios</t>
  </si>
  <si>
    <t xml:space="preserve">Definir el procedimiento para la aplicación de los institutos de salvamento a las entidades supervisadas por la Delegatura Asociativa. </t>
  </si>
  <si>
    <t xml:space="preserve">Implementar los institutos de salvamento como una herramienta de control que permita las organizaciones solidarias superar las dificultades de carácter administrativo, financiero o jurídico que no les permite desarrollar adecuadamente su objeto social. </t>
  </si>
  <si>
    <t xml:space="preserve">Revisar, aprobar y publicar en Isolución el procedimiento para la aplicación de los  Institutos de Salvamento. </t>
  </si>
  <si>
    <t>documento instituto de salvamento</t>
  </si>
  <si>
    <t>Realizar las  jornadas de supervisión descentralizadas  a organizaciones de  tercer  nivel  pendientes que estaban  programadas en la vigencia 2013.</t>
  </si>
  <si>
    <t>Ampliar la cobertura de visitas de inspección para la vigencia actual mediante la modalidad de Supervisión Descentralizada.</t>
  </si>
  <si>
    <t xml:space="preserve">Realizar las tres (3)  jornadas de supervisión descentralizada pendientes  en Chocó, Valledupar y Vélez . </t>
  </si>
  <si>
    <t>Jornadas de supervisión descentralizada</t>
  </si>
  <si>
    <t xml:space="preserve">Concluir las 100 investigaciones administrativas iniciadas a 31 de diciembre de 2012.  </t>
  </si>
  <si>
    <t>Desarrollar actividades de control en ejercicio de la supervisión sobre las organizaciones vigiladas.</t>
  </si>
  <si>
    <t xml:space="preserve">Evaluar y emitir acto administrativo definitivo sobre investigaciones pendientes. </t>
  </si>
  <si>
    <t>Actos administrativos</t>
  </si>
  <si>
    <t xml:space="preserve">Elaborar y expedir norma que exige la aplicación del Modelo de referencia que calcule la probabilidad de incumplimiento en la cartera de créditos. </t>
  </si>
  <si>
    <t>Modificar la normatividad vigente con el propósito que las organizaciones vigiladas inicien el proceso de cambio hacia la administración del riesgo de crédito que incluye una herramienta que les permita estimar la probabilidad de incumplimiento de su cartera de crédito.</t>
  </si>
  <si>
    <t>Elaborar el proyecto de norma que exige la aplicación del Modelo de referencia que calcula la probabilidad de incumplimiento en la cartera de créditos para comentarios del sector; realizar análisis y consolidación de comentarios y expedir norma</t>
  </si>
  <si>
    <t>Norma SARC</t>
  </si>
  <si>
    <t>Contar con software de auto evaluación y seguimiento para medir la eficacia del Código de Buen Gobierno para  las empresas de la economía solidaria.</t>
  </si>
  <si>
    <t xml:space="preserve">Medir la eficacia del Código de Buen Gobierno en las cooperativas de ahorro y crédito que lo hayan implementado. </t>
  </si>
  <si>
    <t>Instalar la herramienta PERLAS  y el motor de homologación para cargue automático SUMASS  suministrado por el Consejo Mundial de Cooperativas de Ahorro y Crédito WOCCU en cumplimiento al convenio de cooperación y colaboración suscrito el 16 de diciembre de 2013</t>
  </si>
  <si>
    <t>Transferir  por parte de la WOCCU la herramienta PERLAS y el motor de homologación para cargue automático SUMASS; Transferencia de metodología de supervisión por riesgos que incluye indicadores cuantitativos de gobernabilidad; Entregar por parte de la WOCCU los instaladores de las herramientas y apoyar en la instalación inicial de PERLAS; y  Capacitación supervisores</t>
  </si>
  <si>
    <t xml:space="preserve">Finalizar las visitas de inspección de las cooperativas vigiladas por la Delegatura Financiera que desde el año 2004 no han sido visitadas. </t>
  </si>
  <si>
    <t>Realizar visita de inspección de carácter general al 100% del universo de cooperativas de ahorro y crédito vigiladas, con el fin de tener conocimientos sobre su estructura y sobre las políticas y procedimientos establecidos para administrar sus riesgos.</t>
  </si>
  <si>
    <t>Efectuar visita de Inspección a Coopcarvajal  y remitir informe de visita</t>
  </si>
  <si>
    <t xml:space="preserve"> Informe de vista de inspección  </t>
  </si>
  <si>
    <t>Elaborar documento diagnóstico sobre impacto en las organizaciones por la convergencia a NIIF, que incluya impacto Tasa de Contribución, requerimientos técnicos para la captura, validación y análisis de esta información y propuesta del ajuste en los proceso de supervisión.</t>
  </si>
  <si>
    <t>Determinar cual es el impacto sobre las organizaciones por la convergencia a NIIF; establecer el impacto sobre la tasa de contribución por los ajustes en los estados financieros de las vigiladas derivados de la convergencia a NIIF; establecer cuales son los ajustes que se deben realizar en los formatos para la captura de información bajo NIIF y las modificaciones que se requieren para realizar el proceso de supervisión bajo el nuevo marco normativo.</t>
  </si>
  <si>
    <t>Elaborar documento diagnóstico sobre impacto en las vigiladas por convergencia a NIIF , determinar  impacto en la tasa de contribución;  definir requerimientos para la captura y validación de la información reportada ajustados  a NIIF y entregar documento de propuesta de ajustes a los procesos de supervisión.</t>
  </si>
  <si>
    <t>Documento diagnóstico sobre impacto por convergencia a NIIF; Documento de efecto en el Presupuesto General de la Nación (tasa de contribución); Documento de requerimientos técnicos para la captura y validación de la información; y Documento de propuesta de ajuste a los procesos de supervisión.</t>
  </si>
  <si>
    <t>Elaborar propuesta de marco regulatorio que contenga las normas técnicas especiales, interpretaciones y guías en materia de contabilidad, de Información financiera específica para las organizaciones supervisadas soportadas en las directrices del Gobierno Nacional</t>
  </si>
  <si>
    <t>Contar con guías e interpretaciones que orienten a las organizaciones del sector solidario en la aplicación de las NIIF</t>
  </si>
  <si>
    <t>Elaborar Propuesta de marco regulatorio bajo NIIF y guías para adopción por primera vez de las NIIF plenas, Pymes y Simplificados</t>
  </si>
  <si>
    <t xml:space="preserve">Propuesta marco regulatorio bajo NIIF, que contiene instructivos, guías y/o formatos. </t>
  </si>
  <si>
    <t>Transferencia de conocimiento a los supervisores en estándares internacionales de contabilidad e información financiera y sobre los requerimientos técnicos para la capture, validación y análisis de esta información</t>
  </si>
  <si>
    <t xml:space="preserve">Contar con funcionarios capacitados en NIIF que les permita cumplir con las funciones de supervisión aplicando la nueva normatividad. </t>
  </si>
  <si>
    <t>Realizar dos (2) capacitaciones a los supervisores sobre  estándares internacionales de contabilidad e información financiera  y sobre los requerimientos técnicos para la capture, validación y análisis de esta información</t>
  </si>
  <si>
    <t>Jornadas de capacitación supervisores</t>
  </si>
  <si>
    <t>Evaluar el Informe de auditoría externo ordenado a la Cooperativa en el 2012  a efectos de autorizar la actividad financiera u ordenar el desmonte a la Cooperativa Cooservicios de Tunja (Boyacá). "Acto administrativo dirigido a la cooperativa ordenando actividad, desmonte ó impartiendo instrucciones"</t>
  </si>
  <si>
    <t>Definir si es viable o no autorizar el ejercicio la actividad financiera a la cooperativa.</t>
  </si>
  <si>
    <t>Realizar nueva visita de inspección, Evaluar y expedir acto administrativo a la Cooperativa Cooservicios de Tunja (Boyacá)</t>
  </si>
  <si>
    <t>Acto administrativo</t>
  </si>
  <si>
    <t>Transferencia de conocimiento a los supervisores en la gestión de riesgos y sobre la metodología y los requerimientos técnicos para la captura, validación y análisis de esta Información</t>
  </si>
  <si>
    <t>Contar con funcionarios capacitados en gestión de riesgos  que les permita cumplir con las funciones bajo un esquema de supervisión por riesgos.</t>
  </si>
  <si>
    <t>Realizar dos (2) capacitaciones a los supervisores sobre  la gestión de riesgos y sobre la metodología y los requerimientos técnicos para la captura, validación y análisis de esta Información</t>
  </si>
  <si>
    <t>Desarrollar el "CAPTURADOR" de reportes financieros de las entidades vigiladas mediante el convenio vigente con FOGACOOP.</t>
  </si>
  <si>
    <t>Contar con una herramienta tecnológica actualizada para la captura y manejo de información financiera de las vigiladas.</t>
  </si>
  <si>
    <t xml:space="preserve">Finalizar el desarrollo del capturador </t>
  </si>
  <si>
    <t>Capturador desarrollado</t>
  </si>
  <si>
    <t>Implementar el "CAPTURADOR" de reportes financieros de las entidades vigiladas mediante el convenio vigente con FOGACOOP.</t>
  </si>
  <si>
    <t>Implementar el  capturador desarrollado</t>
  </si>
  <si>
    <t>Capturador implementado</t>
  </si>
  <si>
    <t>Mejorar la calificación del Índice de Transparencia de la Entidad</t>
  </si>
  <si>
    <t xml:space="preserve">Diligenciar la encuesta remitida por Transparencia por Colombia, para la generación del índice de transparencia de la Entidad.
</t>
  </si>
  <si>
    <t>Enviar la encuesta diligenciada a Transparencia por Colombia en el 2014, por cuanto en el 2013 no se  nos remitió dicha encuesta por parte de esta organización. .</t>
  </si>
  <si>
    <t>Certificación de envío de información</t>
  </si>
  <si>
    <t>Mejorar la calificación de Gobierno en Línea.</t>
  </si>
  <si>
    <t>Dar cumplimiento a la Estrategia de Gobierno en Línea, según la nueva metodología.</t>
  </si>
  <si>
    <t>Mejorar en el cumplimiento del manual 3,1, de Gobierno en Línea</t>
  </si>
  <si>
    <t>Componentes (metodología 3.1)</t>
  </si>
  <si>
    <t>16 01 002</t>
  </si>
  <si>
    <t>"Propiedad, Planta y Equipo- Las subcuentas Maquinaria y Equipo por $203 millones, Muebles, enseres y equipos de oficina por $621 millones, Equipo de transporte, tracción y elevación por $109 millones, no cuentan con el inventario detallado actualizado, ni se observa la elaboración de un inventario real, tampoco la depuración en el listado físico y la realización de los registros..."</t>
  </si>
  <si>
    <t>Debido a que no se acatan los procedimientos, así como la falta de aplicación de las políticas y normas establecidas para asegurar una información clara, oportuna, actualizada y útil</t>
  </si>
  <si>
    <t>Lo que impide garantizar una revelación plena, así como el adecuado flujo de información, generando Sobrevaloración o subvaloración de los valores reportados en los saldos de los estados contables de la cuenta Propiedad,  Planta y Equipo</t>
  </si>
  <si>
    <t>Realizar el conteo físico del inventario de bienes devolutivos de la entidad.</t>
  </si>
  <si>
    <t>Mantener actualizado el inventario físico de los bienes devolutivos de la Superintendencia de la Economía solidaria.</t>
  </si>
  <si>
    <t xml:space="preserve">Inventario detallado de bienes devolutivos </t>
  </si>
  <si>
    <t xml:space="preserve">Inventario </t>
  </si>
  <si>
    <t>Realizar el cruce y conciliación del inventario físico con el detallado de bienes registrado en el aplicativo de activos fijos de SIIGO.</t>
  </si>
  <si>
    <t xml:space="preserve">Conciliación del inventario </t>
  </si>
  <si>
    <t>Conciliación</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</si>
  <si>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</si>
  <si>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Baja cobertura en la supervisión, control y vigilancia ejercida por la Superintendencia de la Economía Solidaria</t>
  </si>
  <si>
    <t>Se pone en riesgo los intereses de los asociados de las organizaciones de Economía Solidaria, de los terceros y de la comunidad en general.</t>
  </si>
  <si>
    <t xml:space="preserve">Baja cobertura en la supervisión, control y vigilancia ejercida por la Superintendencia de la Economía Solidaria
</t>
  </si>
  <si>
    <t>Establecimiento de metas para el 2013 de acuerdo con las actividades comprendidas dentro de la labor de supervisión (vigilancia, inspección y control) definidas en la Ley 454 de 1998</t>
  </si>
  <si>
    <t xml:space="preserve">Realizar evaluaciones financieras a organizaciones de nivel 1 y 2 de supervisión. </t>
  </si>
  <si>
    <t xml:space="preserve"> Requerimientos por evaluación financiera</t>
  </si>
  <si>
    <t>TOTALES</t>
  </si>
  <si>
    <t>Para cualquier duda o aclaración puede dirigirse al siguiente correo: joyaga@contraloriagen.gov.co</t>
  </si>
  <si>
    <t xml:space="preserve">Convenciones: </t>
  </si>
  <si>
    <t>Evaluación del Plan de Mejoramiento</t>
  </si>
  <si>
    <t>Puntajes base de Evaluación:</t>
  </si>
  <si>
    <t xml:space="preserve">Columnas de calculo automático </t>
  </si>
  <si>
    <t>Puntaje base de evaluación de cumplimiento</t>
  </si>
  <si>
    <t>PBEC</t>
  </si>
  <si>
    <t xml:space="preserve">Información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</si>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</sst>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Red]0"/>
    <numFmt numFmtId="166" formatCode="_(* #,##0_);_(* \(#,##0\);_(* &quot;-&quot;??_);_(@_)"/>
  </numFmts>
  <fonts count="10">
    <font>
      <sz val="11"/>
      <color theme="1"/>
      <name val="Calibri"/>
      <family val="2"/>
      <scheme val="minor"/>
    </font>
    <font>
      <sz val="11"/>
      <color theme="1"/>
      <name val="Calibri"/>
      <family val="2"/>
      <scheme val="minor"/>
    </font>
    <font>
      <sz val="10"/>
      <name val="Arial"/>
    </font>
    <font>
      <sz val="10"/>
      <name val="Arial"/>
      <family val="2"/>
    </font>
    <font>
      <b/>
      <sz val="10"/>
      <name val="Arial"/>
      <family val="2"/>
    </font>
    <font>
      <sz val="11"/>
      <name val="Arial"/>
      <family val="2"/>
    </font>
    <font>
      <b/>
      <sz val="11"/>
      <name val="Arial"/>
      <family val="2"/>
    </font>
    <font>
      <sz val="8"/>
      <name val="Arial"/>
      <family val="2"/>
    </font>
    <font>
      <b/>
      <sz val="11"/>
      <color indexed="10"/>
      <name val="Arial"/>
      <family val="2"/>
    </font>
    <font>
      <b/>
      <sz val="9"/>
      <name val="Arial"/>
      <family val="2"/>
    </font>
  </fonts>
  <fills count="9">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8"/>
      </left>
      <right/>
      <top/>
      <bottom/>
      <diagonal/>
    </border>
    <border>
      <left/>
      <right style="thin">
        <color indexed="64"/>
      </right>
      <top/>
      <bottom/>
      <diagonal/>
    </border>
    <border>
      <left style="medium">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0" fontId="3" fillId="0" borderId="0"/>
  </cellStyleXfs>
  <cellXfs count="188">
    <xf numFmtId="0" fontId="0" fillId="0" borderId="0" xfId="0"/>
    <xf numFmtId="0" fontId="2" fillId="0" borderId="0" xfId="2"/>
    <xf numFmtId="0" fontId="2" fillId="0" borderId="0" xfId="2" applyBorder="1"/>
    <xf numFmtId="0" fontId="4" fillId="0" borderId="0" xfId="2" applyFont="1" applyBorder="1"/>
    <xf numFmtId="0" fontId="5" fillId="5" borderId="0" xfId="2" applyFont="1" applyFill="1" applyBorder="1"/>
    <xf numFmtId="0" fontId="2" fillId="5" borderId="0" xfId="2" applyFill="1" applyBorder="1"/>
    <xf numFmtId="0" fontId="2" fillId="5" borderId="8" xfId="2" applyFill="1" applyBorder="1"/>
    <xf numFmtId="0" fontId="2" fillId="5" borderId="0" xfId="2" applyFill="1"/>
    <xf numFmtId="0" fontId="2" fillId="6" borderId="1" xfId="2" applyFill="1" applyBorder="1" applyAlignment="1">
      <alignment horizontal="justify" vertical="center" wrapText="1"/>
    </xf>
    <xf numFmtId="0" fontId="3" fillId="0" borderId="1" xfId="2" applyFont="1" applyBorder="1" applyAlignment="1">
      <alignment vertical="center" wrapText="1"/>
    </xf>
    <xf numFmtId="0" fontId="2" fillId="0" borderId="18" xfId="2" applyBorder="1" applyAlignment="1">
      <alignment horizontal="center"/>
    </xf>
    <xf numFmtId="0" fontId="2" fillId="0" borderId="42" xfId="2" applyBorder="1" applyAlignment="1">
      <alignment horizontal="center" vertical="center" wrapText="1"/>
    </xf>
    <xf numFmtId="0" fontId="2" fillId="0" borderId="30" xfId="2" applyBorder="1" applyAlignment="1">
      <alignment horizontal="center" vertical="center" wrapText="1"/>
    </xf>
    <xf numFmtId="0" fontId="2" fillId="0" borderId="21" xfId="2" applyBorder="1" applyAlignment="1">
      <alignment horizontal="center"/>
    </xf>
    <xf numFmtId="0" fontId="2" fillId="6" borderId="3" xfId="2" applyFill="1" applyBorder="1" applyAlignment="1">
      <alignment horizontal="justify" vertical="center" wrapText="1"/>
    </xf>
    <xf numFmtId="0" fontId="2" fillId="0" borderId="1" xfId="2" applyBorder="1" applyAlignment="1">
      <alignment horizontal="justify" vertical="center"/>
    </xf>
    <xf numFmtId="165" fontId="2" fillId="2" borderId="1" xfId="2" applyNumberFormat="1" applyFill="1" applyBorder="1" applyAlignment="1">
      <alignment horizontal="center" vertical="center"/>
    </xf>
    <xf numFmtId="165" fontId="3" fillId="2" borderId="1" xfId="2" applyNumberFormat="1" applyFont="1" applyFill="1" applyBorder="1" applyAlignment="1">
      <alignment horizontal="center" vertical="center"/>
    </xf>
    <xf numFmtId="0" fontId="2" fillId="0" borderId="1" xfId="2" applyBorder="1" applyAlignment="1">
      <alignment horizontal="justify" vertical="center" wrapText="1"/>
    </xf>
    <xf numFmtId="0" fontId="2" fillId="0" borderId="1" xfId="2" applyBorder="1" applyAlignment="1">
      <alignment horizontal="center" vertical="center"/>
    </xf>
    <xf numFmtId="0" fontId="2" fillId="0" borderId="41" xfId="2" applyBorder="1" applyAlignment="1">
      <alignment horizontal="center" vertical="center"/>
    </xf>
    <xf numFmtId="0" fontId="3" fillId="0" borderId="1" xfId="2" applyFont="1" applyBorder="1" applyAlignment="1">
      <alignment horizontal="justify" vertical="center" wrapText="1"/>
    </xf>
    <xf numFmtId="0" fontId="2" fillId="0" borderId="1" xfId="2" applyFill="1" applyBorder="1" applyAlignment="1">
      <alignment horizontal="justify" vertical="center" wrapText="1"/>
    </xf>
    <xf numFmtId="0" fontId="3" fillId="0" borderId="7" xfId="2" applyFont="1" applyBorder="1" applyAlignment="1">
      <alignment horizontal="center" vertical="center"/>
    </xf>
    <xf numFmtId="0" fontId="3" fillId="0" borderId="1" xfId="2" applyFont="1" applyBorder="1" applyAlignment="1">
      <alignment horizontal="center" vertical="center"/>
    </xf>
    <xf numFmtId="0" fontId="2" fillId="6" borderId="7" xfId="2" applyFill="1" applyBorder="1" applyAlignment="1">
      <alignment horizontal="left" vertical="center" wrapText="1"/>
    </xf>
    <xf numFmtId="0" fontId="2" fillId="0" borderId="19" xfId="2" applyBorder="1" applyAlignment="1">
      <alignment horizontal="center"/>
    </xf>
    <xf numFmtId="0" fontId="2" fillId="0" borderId="2" xfId="2" applyBorder="1" applyAlignment="1">
      <alignment horizontal="center" vertical="center"/>
    </xf>
    <xf numFmtId="0" fontId="2" fillId="0" borderId="7" xfId="2" applyBorder="1" applyAlignment="1">
      <alignment horizontal="center" vertical="center"/>
    </xf>
    <xf numFmtId="165" fontId="2" fillId="2" borderId="7" xfId="2" applyNumberFormat="1" applyFill="1" applyBorder="1" applyAlignment="1">
      <alignment horizontal="center" vertical="center"/>
    </xf>
    <xf numFmtId="0" fontId="3" fillId="0" borderId="7" xfId="2" applyFont="1" applyBorder="1" applyAlignment="1">
      <alignment horizontal="center" vertical="center" wrapText="1"/>
    </xf>
    <xf numFmtId="0" fontId="2" fillId="0" borderId="1" xfId="2" applyFill="1" applyBorder="1" applyAlignment="1">
      <alignment horizontal="center" vertical="center"/>
    </xf>
    <xf numFmtId="0" fontId="2" fillId="3" borderId="3" xfId="2" applyFill="1" applyBorder="1" applyAlignment="1">
      <alignment horizontal="justify" vertical="center" wrapText="1"/>
    </xf>
    <xf numFmtId="0" fontId="3" fillId="3" borderId="3" xfId="2" applyFont="1" applyFill="1" applyBorder="1" applyAlignment="1">
      <alignment horizontal="justify" vertical="center" wrapText="1"/>
    </xf>
    <xf numFmtId="0" fontId="3" fillId="0" borderId="3" xfId="2" applyFont="1" applyBorder="1" applyAlignment="1">
      <alignment horizontal="justify" vertical="center" wrapText="1"/>
    </xf>
    <xf numFmtId="0" fontId="2" fillId="0" borderId="3" xfId="2" applyBorder="1" applyAlignment="1">
      <alignment horizontal="center" vertical="center" wrapText="1"/>
    </xf>
    <xf numFmtId="165" fontId="3" fillId="2" borderId="3" xfId="2" applyNumberFormat="1" applyFont="1" applyFill="1" applyBorder="1" applyAlignment="1">
      <alignment horizontal="center" vertical="center"/>
    </xf>
    <xf numFmtId="0" fontId="3" fillId="0" borderId="3" xfId="2" applyFont="1" applyBorder="1" applyAlignment="1">
      <alignment horizontal="center" vertical="center"/>
    </xf>
    <xf numFmtId="0" fontId="2" fillId="0" borderId="32" xfId="2" applyBorder="1" applyAlignment="1">
      <alignment horizontal="center"/>
    </xf>
    <xf numFmtId="9" fontId="3" fillId="2" borderId="3" xfId="2"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 fontId="3" fillId="2" borderId="3" xfId="2" applyNumberFormat="1" applyFont="1" applyFill="1" applyBorder="1" applyAlignment="1">
      <alignment horizontal="center" vertical="center"/>
    </xf>
    <xf numFmtId="14" fontId="3" fillId="0" borderId="1" xfId="2" applyNumberFormat="1" applyFont="1" applyBorder="1" applyAlignment="1">
      <alignment horizontal="center" vertical="center" wrapText="1"/>
    </xf>
    <xf numFmtId="0" fontId="3" fillId="0" borderId="21" xfId="2" applyFont="1" applyBorder="1" applyAlignment="1">
      <alignment horizontal="center" vertical="center"/>
    </xf>
    <xf numFmtId="0" fontId="2" fillId="0" borderId="1" xfId="2" applyBorder="1" applyAlignment="1">
      <alignment horizontal="center" vertical="center" wrapText="1"/>
    </xf>
    <xf numFmtId="0" fontId="2" fillId="0" borderId="45" xfId="2" applyBorder="1" applyAlignment="1">
      <alignment horizontal="justify" vertical="center"/>
    </xf>
    <xf numFmtId="0" fontId="3" fillId="0" borderId="1" xfId="2" applyFont="1" applyBorder="1" applyAlignment="1">
      <alignment horizontal="justify" vertical="center"/>
    </xf>
    <xf numFmtId="0" fontId="3" fillId="0" borderId="1" xfId="2" applyFont="1" applyFill="1" applyBorder="1" applyAlignment="1">
      <alignment horizontal="center" vertical="center"/>
    </xf>
    <xf numFmtId="0" fontId="3" fillId="0" borderId="21" xfId="2" applyFont="1" applyBorder="1" applyAlignment="1">
      <alignment horizontal="center"/>
    </xf>
    <xf numFmtId="0" fontId="3" fillId="0" borderId="7" xfId="2" applyFont="1" applyFill="1" applyBorder="1" applyAlignment="1">
      <alignment horizontal="justify" vertical="center" wrapText="1"/>
    </xf>
    <xf numFmtId="0" fontId="3" fillId="0" borderId="46" xfId="2" applyFont="1" applyFill="1" applyBorder="1" applyAlignment="1" applyProtection="1">
      <alignment horizontal="justify" vertical="center"/>
      <protection locked="0"/>
    </xf>
    <xf numFmtId="0" fontId="3" fillId="0" borderId="16" xfId="2" applyFont="1" applyFill="1" applyBorder="1" applyAlignment="1" applyProtection="1">
      <alignment horizontal="justify" vertical="center"/>
      <protection locked="0"/>
    </xf>
    <xf numFmtId="0" fontId="2" fillId="0" borderId="47" xfId="2" applyBorder="1" applyAlignment="1">
      <alignment horizontal="center" vertical="center"/>
    </xf>
    <xf numFmtId="9" fontId="3" fillId="2" borderId="1" xfId="2" applyNumberFormat="1" applyFont="1" applyFill="1" applyBorder="1" applyAlignment="1">
      <alignment horizontal="center" vertical="center"/>
    </xf>
    <xf numFmtId="166" fontId="3" fillId="2" borderId="1" xfId="1" applyNumberFormat="1" applyFont="1" applyFill="1" applyBorder="1" applyAlignment="1">
      <alignment horizontal="center" vertical="center"/>
    </xf>
    <xf numFmtId="1" fontId="3" fillId="2" borderId="1"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166" fontId="3" fillId="2" borderId="7" xfId="1" applyNumberFormat="1" applyFont="1" applyFill="1" applyBorder="1" applyAlignment="1">
      <alignment horizontal="center" vertical="center"/>
    </xf>
    <xf numFmtId="1" fontId="3" fillId="2" borderId="7" xfId="2" applyNumberFormat="1" applyFont="1" applyFill="1" applyBorder="1" applyAlignment="1">
      <alignment horizontal="center" vertical="center"/>
    </xf>
    <xf numFmtId="1" fontId="3" fillId="0" borderId="1" xfId="2" applyNumberFormat="1" applyFont="1" applyBorder="1" applyAlignment="1">
      <alignment horizontal="center" vertical="center" wrapText="1"/>
    </xf>
    <xf numFmtId="1" fontId="2" fillId="4" borderId="40" xfId="2" applyNumberFormat="1" applyFill="1" applyBorder="1"/>
    <xf numFmtId="0" fontId="2" fillId="0" borderId="16" xfId="2" applyBorder="1"/>
    <xf numFmtId="0" fontId="2" fillId="0" borderId="8" xfId="2" applyBorder="1"/>
    <xf numFmtId="15" fontId="2" fillId="7" borderId="3" xfId="2" applyNumberFormat="1" applyFill="1" applyBorder="1" applyAlignment="1">
      <alignment horizontal="center" vertical="center"/>
    </xf>
    <xf numFmtId="15" fontId="2" fillId="7" borderId="1" xfId="2" applyNumberFormat="1" applyFill="1" applyBorder="1" applyAlignment="1">
      <alignment horizontal="center" vertical="center"/>
    </xf>
    <xf numFmtId="15" fontId="3" fillId="7" borderId="1" xfId="2" applyNumberFormat="1" applyFont="1" applyFill="1" applyBorder="1" applyAlignment="1">
      <alignment horizontal="center" vertical="center"/>
    </xf>
    <xf numFmtId="15" fontId="2" fillId="7" borderId="7" xfId="2" applyNumberFormat="1" applyFill="1" applyBorder="1" applyAlignment="1">
      <alignment horizontal="center" vertical="center"/>
    </xf>
    <xf numFmtId="15" fontId="2" fillId="7" borderId="16" xfId="2" applyNumberFormat="1" applyFill="1" applyBorder="1" applyAlignment="1">
      <alignment horizontal="center" vertical="center"/>
    </xf>
    <xf numFmtId="10" fontId="2" fillId="8" borderId="10" xfId="2" applyNumberFormat="1" applyFill="1" applyBorder="1"/>
    <xf numFmtId="10" fontId="2" fillId="8" borderId="11" xfId="2" applyNumberFormat="1" applyFill="1" applyBorder="1"/>
    <xf numFmtId="1" fontId="2" fillId="6" borderId="12" xfId="2" applyNumberFormat="1" applyFill="1" applyBorder="1"/>
    <xf numFmtId="0" fontId="3" fillId="0" borderId="16" xfId="2" applyFont="1" applyBorder="1" applyAlignment="1">
      <alignment horizontal="justify" vertical="center" wrapText="1"/>
    </xf>
    <xf numFmtId="0" fontId="3" fillId="0" borderId="7" xfId="2" applyFont="1" applyBorder="1" applyAlignment="1">
      <alignment horizontal="justify" vertical="center" wrapText="1"/>
    </xf>
    <xf numFmtId="0" fontId="2" fillId="0" borderId="16" xfId="2" applyBorder="1" applyAlignment="1">
      <alignment horizontal="justify" vertical="center" wrapText="1"/>
    </xf>
    <xf numFmtId="0" fontId="2" fillId="0" borderId="2" xfId="2" applyBorder="1" applyAlignment="1">
      <alignment horizontal="justify" vertical="center" wrapText="1"/>
    </xf>
    <xf numFmtId="0" fontId="2" fillId="0" borderId="31" xfId="2" applyBorder="1" applyAlignment="1">
      <alignment horizontal="center" vertical="center" wrapText="1"/>
    </xf>
    <xf numFmtId="0" fontId="3" fillId="3" borderId="16" xfId="2" applyFont="1" applyFill="1" applyBorder="1" applyAlignment="1">
      <alignment horizontal="justify" vertical="center" wrapText="1"/>
    </xf>
    <xf numFmtId="0" fontId="3" fillId="3" borderId="7" xfId="2" applyFont="1" applyFill="1" applyBorder="1" applyAlignment="1">
      <alignment horizontal="justify" vertical="center" wrapText="1"/>
    </xf>
    <xf numFmtId="0" fontId="2" fillId="0" borderId="7" xfId="2" applyBorder="1" applyAlignment="1">
      <alignment horizontal="justify" vertical="center" wrapText="1"/>
    </xf>
    <xf numFmtId="0" fontId="2" fillId="0" borderId="25" xfId="2" applyBorder="1" applyAlignment="1">
      <alignment horizontal="center" vertical="center" wrapText="1"/>
    </xf>
    <xf numFmtId="0" fontId="6" fillId="5" borderId="6" xfId="2" applyFont="1" applyFill="1" applyBorder="1" applyAlignment="1">
      <alignment horizontal="left"/>
    </xf>
    <xf numFmtId="0" fontId="6" fillId="5" borderId="0" xfId="2" applyFont="1" applyFill="1" applyBorder="1" applyAlignment="1">
      <alignment horizontal="left"/>
    </xf>
    <xf numFmtId="0" fontId="6" fillId="5" borderId="8" xfId="2" applyFont="1" applyFill="1" applyBorder="1" applyAlignment="1">
      <alignment horizontal="left"/>
    </xf>
    <xf numFmtId="15" fontId="6" fillId="5" borderId="13" xfId="2" applyNumberFormat="1" applyFont="1" applyFill="1" applyBorder="1" applyAlignment="1">
      <alignment horizontal="center"/>
    </xf>
    <xf numFmtId="0" fontId="6" fillId="5" borderId="26" xfId="2" applyFont="1" applyFill="1" applyBorder="1" applyAlignment="1">
      <alignment horizontal="center"/>
    </xf>
    <xf numFmtId="0" fontId="6" fillId="5" borderId="13" xfId="2" applyFont="1" applyFill="1" applyBorder="1" applyAlignment="1">
      <alignment horizontal="center" wrapText="1"/>
    </xf>
    <xf numFmtId="0" fontId="6" fillId="5" borderId="14" xfId="2" applyFont="1" applyFill="1" applyBorder="1" applyAlignment="1">
      <alignment horizontal="center" wrapText="1"/>
    </xf>
    <xf numFmtId="0" fontId="6" fillId="5" borderId="26" xfId="2" applyFont="1" applyFill="1" applyBorder="1" applyAlignment="1">
      <alignment horizontal="center" wrapText="1"/>
    </xf>
    <xf numFmtId="0" fontId="6" fillId="5" borderId="6" xfId="2" applyFont="1" applyFill="1" applyBorder="1" applyAlignment="1">
      <alignment horizontal="center" wrapText="1"/>
    </xf>
    <xf numFmtId="0" fontId="6" fillId="5" borderId="0" xfId="2" applyFont="1" applyFill="1" applyBorder="1" applyAlignment="1">
      <alignment horizontal="center" wrapText="1"/>
    </xf>
    <xf numFmtId="0" fontId="6" fillId="5" borderId="8" xfId="2" applyFont="1" applyFill="1" applyBorder="1" applyAlignment="1">
      <alignment horizontal="center" wrapText="1"/>
    </xf>
    <xf numFmtId="0" fontId="4" fillId="2" borderId="3"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4" fillId="0" borderId="38" xfId="2" applyFont="1" applyBorder="1" applyAlignment="1">
      <alignment horizontal="center" vertical="center" wrapText="1"/>
    </xf>
    <xf numFmtId="0" fontId="4" fillId="0" borderId="39" xfId="2" applyFont="1" applyBorder="1" applyAlignment="1">
      <alignment horizontal="center" vertical="center" wrapText="1"/>
    </xf>
    <xf numFmtId="0" fontId="6" fillId="5" borderId="27" xfId="2" applyFont="1" applyFill="1" applyBorder="1" applyAlignment="1">
      <alignment horizontal="left" wrapText="1"/>
    </xf>
    <xf numFmtId="0" fontId="6" fillId="5" borderId="28" xfId="2" applyFont="1" applyFill="1" applyBorder="1" applyAlignment="1">
      <alignment horizontal="left" wrapText="1"/>
    </xf>
    <xf numFmtId="0" fontId="6" fillId="5" borderId="15" xfId="2" applyFont="1" applyFill="1" applyBorder="1" applyAlignment="1">
      <alignment horizontal="left" wrapText="1"/>
    </xf>
    <xf numFmtId="14" fontId="8" fillId="5" borderId="27" xfId="2" applyNumberFormat="1" applyFont="1" applyFill="1" applyBorder="1" applyAlignment="1">
      <alignment horizontal="center"/>
    </xf>
    <xf numFmtId="0" fontId="8" fillId="5" borderId="15" xfId="2" applyFont="1" applyFill="1" applyBorder="1" applyAlignment="1">
      <alignment horizontal="center"/>
    </xf>
    <xf numFmtId="0" fontId="4" fillId="0" borderId="3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3" borderId="3" xfId="2" applyFont="1" applyFill="1" applyBorder="1" applyAlignment="1">
      <alignment horizontal="center" vertical="center" wrapText="1"/>
    </xf>
    <xf numFmtId="0" fontId="4" fillId="3" borderId="43" xfId="2" applyFont="1" applyFill="1" applyBorder="1" applyAlignment="1">
      <alignment horizontal="center" vertical="center" wrapText="1"/>
    </xf>
    <xf numFmtId="0" fontId="4" fillId="0" borderId="3" xfId="2" applyFont="1" applyBorder="1" applyAlignment="1">
      <alignment horizontal="center" vertical="center"/>
    </xf>
    <xf numFmtId="0" fontId="4" fillId="0" borderId="43" xfId="2" applyFont="1" applyBorder="1" applyAlignment="1">
      <alignment horizontal="center" vertical="center"/>
    </xf>
    <xf numFmtId="0" fontId="4" fillId="3" borderId="30" xfId="2" applyFont="1" applyFill="1" applyBorder="1" applyAlignment="1">
      <alignment horizontal="center" vertical="center" wrapText="1"/>
    </xf>
    <xf numFmtId="0" fontId="4" fillId="3" borderId="22"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4" fillId="0" borderId="32" xfId="2" applyFont="1" applyBorder="1" applyAlignment="1">
      <alignment horizontal="center" vertical="center" wrapText="1"/>
    </xf>
    <xf numFmtId="0" fontId="4" fillId="0" borderId="44" xfId="2" applyFont="1" applyBorder="1" applyAlignment="1">
      <alignment horizontal="center" vertical="center" wrapText="1"/>
    </xf>
    <xf numFmtId="0" fontId="2" fillId="0" borderId="0" xfId="2" applyAlignment="1"/>
    <xf numFmtId="0" fontId="2" fillId="0" borderId="20" xfId="2" applyBorder="1" applyAlignment="1">
      <alignment horizontal="left" vertical="center"/>
    </xf>
    <xf numFmtId="0" fontId="2" fillId="0" borderId="16" xfId="2" applyBorder="1" applyAlignment="1">
      <alignment horizontal="left" vertical="center"/>
    </xf>
    <xf numFmtId="0" fontId="2" fillId="0" borderId="5" xfId="2" applyBorder="1" applyAlignment="1">
      <alignment horizontal="left" vertical="center"/>
    </xf>
    <xf numFmtId="0" fontId="2" fillId="0" borderId="0" xfId="2" applyAlignment="1">
      <alignment horizontal="center"/>
    </xf>
    <xf numFmtId="0" fontId="2" fillId="2" borderId="27" xfId="2" applyFill="1" applyBorder="1" applyAlignment="1">
      <alignment horizontal="center"/>
    </xf>
    <xf numFmtId="0" fontId="2" fillId="2" borderId="15" xfId="2" applyFill="1" applyBorder="1" applyAlignment="1">
      <alignment horizontal="center"/>
    </xf>
    <xf numFmtId="0" fontId="2" fillId="0" borderId="27" xfId="2" applyBorder="1" applyAlignment="1">
      <alignment horizontal="center" vertical="center" wrapText="1"/>
    </xf>
    <xf numFmtId="0" fontId="2" fillId="0" borderId="28" xfId="2" applyBorder="1" applyAlignment="1">
      <alignment horizontal="center" vertical="center" wrapText="1"/>
    </xf>
    <xf numFmtId="0" fontId="2" fillId="0" borderId="15" xfId="2" applyBorder="1" applyAlignment="1">
      <alignment horizontal="center" vertical="center" wrapText="1"/>
    </xf>
    <xf numFmtId="0" fontId="2" fillId="4" borderId="27" xfId="2" applyFill="1" applyBorder="1" applyAlignment="1">
      <alignment horizontal="center"/>
    </xf>
    <xf numFmtId="0" fontId="2" fillId="4" borderId="15" xfId="2" applyFill="1" applyBorder="1" applyAlignment="1">
      <alignment horizontal="center"/>
    </xf>
    <xf numFmtId="0" fontId="2" fillId="0" borderId="13" xfId="2" applyBorder="1" applyAlignment="1">
      <alignment horizontal="center" vertical="center" wrapText="1"/>
    </xf>
    <xf numFmtId="0" fontId="2" fillId="0" borderId="14" xfId="2" applyBorder="1" applyAlignment="1">
      <alignment horizontal="center" vertical="center" wrapText="1"/>
    </xf>
    <xf numFmtId="0" fontId="2" fillId="0" borderId="26" xfId="2" applyBorder="1" applyAlignment="1">
      <alignment horizontal="center" vertical="center" wrapText="1"/>
    </xf>
    <xf numFmtId="0" fontId="2" fillId="0" borderId="23" xfId="2" applyBorder="1" applyAlignment="1">
      <alignment horizontal="center" vertical="center" wrapText="1"/>
    </xf>
    <xf numFmtId="0" fontId="2" fillId="0" borderId="24" xfId="2" applyBorder="1" applyAlignment="1">
      <alignment horizontal="center" vertical="center" wrapText="1"/>
    </xf>
    <xf numFmtId="0" fontId="2" fillId="0" borderId="25" xfId="2" applyBorder="1" applyAlignment="1">
      <alignment horizontal="center" vertical="center" wrapText="1"/>
    </xf>
    <xf numFmtId="0" fontId="3" fillId="3" borderId="16" xfId="2" applyFont="1" applyFill="1" applyBorder="1" applyAlignment="1">
      <alignment horizontal="justify" vertical="center" wrapText="1"/>
    </xf>
    <xf numFmtId="0" fontId="3" fillId="3" borderId="7" xfId="2" applyFont="1" applyFill="1" applyBorder="1" applyAlignment="1">
      <alignment horizontal="justify" vertical="center" wrapText="1"/>
    </xf>
    <xf numFmtId="0" fontId="3" fillId="3" borderId="2" xfId="2" applyFont="1" applyFill="1" applyBorder="1" applyAlignment="1">
      <alignment horizontal="justify" vertical="center" wrapText="1"/>
    </xf>
    <xf numFmtId="0" fontId="4" fillId="7" borderId="30" xfId="2" applyFont="1" applyFill="1" applyBorder="1" applyAlignment="1">
      <alignment horizontal="center" vertical="center" wrapText="1"/>
    </xf>
    <xf numFmtId="0" fontId="4" fillId="7" borderId="22" xfId="2" applyFont="1" applyFill="1" applyBorder="1" applyAlignment="1">
      <alignment horizontal="center" vertical="center" wrapText="1"/>
    </xf>
    <xf numFmtId="15" fontId="6" fillId="7" borderId="13" xfId="2" applyNumberFormat="1" applyFont="1" applyFill="1" applyBorder="1" applyAlignment="1">
      <alignment horizontal="center"/>
    </xf>
    <xf numFmtId="0" fontId="6" fillId="7" borderId="26" xfId="2" applyFont="1" applyFill="1" applyBorder="1" applyAlignment="1">
      <alignment horizontal="center"/>
    </xf>
    <xf numFmtId="0" fontId="4" fillId="7" borderId="32" xfId="2" applyFont="1" applyFill="1" applyBorder="1" applyAlignment="1">
      <alignment horizontal="center" vertical="center" wrapText="1"/>
    </xf>
    <xf numFmtId="0" fontId="4" fillId="7" borderId="44" xfId="2" applyFont="1" applyFill="1" applyBorder="1" applyAlignment="1">
      <alignment horizontal="center" vertical="center" wrapText="1"/>
    </xf>
    <xf numFmtId="0" fontId="9" fillId="0" borderId="30" xfId="2" applyFont="1" applyBorder="1" applyAlignment="1">
      <alignment horizontal="center"/>
    </xf>
    <xf numFmtId="0" fontId="9" fillId="0" borderId="32" xfId="2" applyFont="1" applyBorder="1" applyAlignment="1">
      <alignment horizontal="center"/>
    </xf>
    <xf numFmtId="0" fontId="4" fillId="4" borderId="48" xfId="2" applyFont="1" applyFill="1" applyBorder="1" applyAlignment="1">
      <alignment horizontal="left" vertical="center" wrapText="1"/>
    </xf>
    <xf numFmtId="0" fontId="4" fillId="4" borderId="40" xfId="2" applyFont="1" applyFill="1" applyBorder="1" applyAlignment="1">
      <alignment horizontal="left" vertical="center" wrapText="1"/>
    </xf>
    <xf numFmtId="0" fontId="2" fillId="0" borderId="16" xfId="2" applyBorder="1" applyAlignment="1">
      <alignment horizontal="justify" vertical="center" wrapText="1"/>
    </xf>
    <xf numFmtId="0" fontId="2" fillId="0" borderId="7" xfId="2" applyBorder="1" applyAlignment="1">
      <alignment horizontal="justify" vertical="center" wrapText="1"/>
    </xf>
    <xf numFmtId="0" fontId="2" fillId="0" borderId="2" xfId="2" applyBorder="1" applyAlignment="1">
      <alignment horizontal="justify" vertical="center" wrapText="1"/>
    </xf>
    <xf numFmtId="0" fontId="4" fillId="0" borderId="27" xfId="2" applyFont="1" applyBorder="1" applyAlignment="1">
      <alignment horizontal="center"/>
    </xf>
    <xf numFmtId="0" fontId="4" fillId="0" borderId="28" xfId="2" applyFont="1" applyBorder="1" applyAlignment="1">
      <alignment horizontal="center"/>
    </xf>
    <xf numFmtId="0" fontId="4" fillId="0" borderId="15" xfId="2" applyFont="1" applyBorder="1" applyAlignment="1">
      <alignment horizontal="center"/>
    </xf>
    <xf numFmtId="0" fontId="4" fillId="0" borderId="13" xfId="2" applyFont="1" applyBorder="1" applyAlignment="1">
      <alignment horizontal="left"/>
    </xf>
    <xf numFmtId="0" fontId="4" fillId="0" borderId="14" xfId="2" applyFont="1" applyBorder="1" applyAlignment="1">
      <alignment horizontal="left"/>
    </xf>
    <xf numFmtId="0" fontId="4" fillId="0" borderId="26" xfId="2" applyFont="1" applyBorder="1" applyAlignment="1">
      <alignment horizontal="left"/>
    </xf>
    <xf numFmtId="0" fontId="2" fillId="0" borderId="27" xfId="2" applyBorder="1" applyAlignment="1">
      <alignment horizontal="left"/>
    </xf>
    <xf numFmtId="0" fontId="2" fillId="0" borderId="28" xfId="2" applyBorder="1" applyAlignment="1">
      <alignment horizontal="left"/>
    </xf>
    <xf numFmtId="0" fontId="2" fillId="0" borderId="15" xfId="2" applyBorder="1" applyAlignment="1">
      <alignment horizontal="left"/>
    </xf>
    <xf numFmtId="0" fontId="2" fillId="3" borderId="27" xfId="2" applyFill="1" applyBorder="1" applyAlignment="1">
      <alignment horizontal="center"/>
    </xf>
    <xf numFmtId="0" fontId="2" fillId="3" borderId="15" xfId="2" applyFill="1" applyBorder="1" applyAlignment="1">
      <alignment horizontal="center"/>
    </xf>
    <xf numFmtId="0" fontId="3" fillId="0" borderId="30" xfId="2" applyFont="1" applyBorder="1" applyAlignment="1">
      <alignment horizontal="left" vertical="center"/>
    </xf>
    <xf numFmtId="0" fontId="2" fillId="0" borderId="3" xfId="2" applyBorder="1" applyAlignment="1">
      <alignment horizontal="left" vertical="center"/>
    </xf>
    <xf numFmtId="0" fontId="2" fillId="0" borderId="4" xfId="2" applyBorder="1" applyAlignment="1">
      <alignment horizontal="left" vertical="center"/>
    </xf>
    <xf numFmtId="0" fontId="9" fillId="0" borderId="22" xfId="2" applyFont="1" applyBorder="1" applyAlignment="1">
      <alignment horizontal="center"/>
    </xf>
    <xf numFmtId="0" fontId="9" fillId="0" borderId="9" xfId="2" applyFont="1" applyBorder="1" applyAlignment="1">
      <alignment horizontal="center"/>
    </xf>
    <xf numFmtId="0" fontId="9" fillId="0" borderId="4" xfId="2" applyFont="1" applyBorder="1" applyAlignment="1">
      <alignment horizontal="center"/>
    </xf>
    <xf numFmtId="0" fontId="3" fillId="0" borderId="27" xfId="2" applyFont="1" applyBorder="1" applyAlignment="1">
      <alignment horizontal="center" vertical="center" wrapText="1"/>
    </xf>
    <xf numFmtId="0" fontId="2" fillId="7" borderId="27" xfId="2" applyFill="1" applyBorder="1" applyAlignment="1">
      <alignment horizontal="center"/>
    </xf>
    <xf numFmtId="0" fontId="2" fillId="7" borderId="15" xfId="2" applyFill="1" applyBorder="1" applyAlignment="1">
      <alignment horizontal="center"/>
    </xf>
    <xf numFmtId="0" fontId="2" fillId="0" borderId="33" xfId="2" applyBorder="1" applyAlignment="1">
      <alignment horizontal="left" vertical="center"/>
    </xf>
    <xf numFmtId="0" fontId="2" fillId="0" borderId="34" xfId="2" applyBorder="1" applyAlignment="1">
      <alignment horizontal="left" vertical="center"/>
    </xf>
    <xf numFmtId="0" fontId="2" fillId="0" borderId="35" xfId="2" applyBorder="1" applyAlignment="1">
      <alignment horizontal="left" vertical="center"/>
    </xf>
    <xf numFmtId="0" fontId="2" fillId="0" borderId="36" xfId="2" applyBorder="1" applyAlignment="1">
      <alignment horizontal="left" vertical="center"/>
    </xf>
    <xf numFmtId="0" fontId="2" fillId="0" borderId="37" xfId="2" applyBorder="1" applyAlignment="1">
      <alignment horizontal="left" vertical="center"/>
    </xf>
    <xf numFmtId="0" fontId="2" fillId="0" borderId="12" xfId="2" applyBorder="1" applyAlignment="1">
      <alignment horizontal="left" vertical="center"/>
    </xf>
    <xf numFmtId="0" fontId="9" fillId="0" borderId="20" xfId="2" applyFont="1" applyBorder="1" applyAlignment="1">
      <alignment horizontal="center"/>
    </xf>
    <xf numFmtId="0" fontId="9" fillId="0" borderId="17" xfId="2" applyFont="1" applyBorder="1" applyAlignment="1">
      <alignment horizontal="center"/>
    </xf>
    <xf numFmtId="0" fontId="3" fillId="6" borderId="7" xfId="2" applyFont="1" applyFill="1" applyBorder="1" applyAlignment="1">
      <alignment horizontal="justify" vertical="center" wrapText="1"/>
    </xf>
    <xf numFmtId="0" fontId="3" fillId="6" borderId="2" xfId="2" applyFont="1" applyFill="1" applyBorder="1" applyAlignment="1">
      <alignment horizontal="justify" vertical="center" wrapText="1"/>
    </xf>
    <xf numFmtId="0" fontId="3" fillId="0" borderId="16" xfId="2" applyFont="1" applyBorder="1" applyAlignment="1">
      <alignment horizontal="justify" vertical="center" wrapText="1"/>
    </xf>
    <xf numFmtId="0" fontId="3" fillId="0" borderId="2" xfId="2" applyFont="1" applyBorder="1" applyAlignment="1">
      <alignment horizontal="justify" vertical="center" wrapText="1"/>
    </xf>
    <xf numFmtId="0" fontId="2" fillId="3" borderId="7" xfId="2" applyFill="1" applyBorder="1" applyAlignment="1">
      <alignment horizontal="justify" vertical="center" wrapText="1"/>
    </xf>
    <xf numFmtId="0" fontId="2" fillId="3" borderId="2" xfId="2" applyFill="1" applyBorder="1" applyAlignment="1">
      <alignment horizontal="justify" vertical="center" wrapText="1"/>
    </xf>
    <xf numFmtId="0" fontId="3" fillId="0" borderId="7" xfId="2" applyFont="1" applyBorder="1" applyAlignment="1">
      <alignment horizontal="justify" vertical="center" wrapText="1"/>
    </xf>
    <xf numFmtId="0" fontId="2" fillId="0" borderId="31" xfId="2" applyBorder="1" applyAlignment="1">
      <alignment horizontal="center" vertical="center" wrapText="1"/>
    </xf>
    <xf numFmtId="0" fontId="2" fillId="0" borderId="29" xfId="2" applyBorder="1" applyAlignment="1">
      <alignment horizontal="center" vertical="center" wrapText="1"/>
    </xf>
    <xf numFmtId="0" fontId="2" fillId="0" borderId="20" xfId="2" applyBorder="1" applyAlignment="1">
      <alignment horizontal="center" vertical="center" wrapText="1"/>
    </xf>
  </cellXfs>
  <cellStyles count="4">
    <cellStyle name="Millares" xfId="1" builtinId="3"/>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95250</xdr:rowOff>
    </xdr:from>
    <xdr:to>
      <xdr:col>14</xdr:col>
      <xdr:colOff>600075</xdr:colOff>
      <xdr:row>6</xdr:row>
      <xdr:rowOff>28575</xdr:rowOff>
    </xdr:to>
    <xdr:pic>
      <xdr:nvPicPr>
        <xdr:cNvPr id="7" name="3 Imagen">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59475" y="95250"/>
          <a:ext cx="3743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704850</xdr:colOff>
      <xdr:row>1</xdr:row>
      <xdr:rowOff>66675</xdr:rowOff>
    </xdr:from>
    <xdr:to>
      <xdr:col>18</xdr:col>
      <xdr:colOff>752475</xdr:colOff>
      <xdr:row>5</xdr:row>
      <xdr:rowOff>114300</xdr:rowOff>
    </xdr:to>
    <xdr:pic>
      <xdr:nvPicPr>
        <xdr:cNvPr id="8" name="2 Image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26700" y="257175"/>
          <a:ext cx="2867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800101</xdr:colOff>
      <xdr:row>0</xdr:row>
      <xdr:rowOff>47625</xdr:rowOff>
    </xdr:from>
    <xdr:to>
      <xdr:col>4</xdr:col>
      <xdr:colOff>1419226</xdr:colOff>
      <xdr:row>5</xdr:row>
      <xdr:rowOff>104775</xdr:rowOff>
    </xdr:to>
    <xdr:pic>
      <xdr:nvPicPr>
        <xdr:cNvPr id="9" name="1 Imagen">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1" y="47625"/>
          <a:ext cx="32004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workbookViewId="0">
      <selection activeCell="P13" sqref="P13:P14"/>
    </sheetView>
  </sheetViews>
  <sheetFormatPr defaultColWidth="11.42578125" defaultRowHeight="15"/>
  <sheetData>
    <row r="1" spans="1:23">
      <c r="A1" s="85" t="s">
        <v>0</v>
      </c>
      <c r="B1" s="86"/>
      <c r="C1" s="86"/>
      <c r="D1" s="86"/>
      <c r="E1" s="86"/>
      <c r="F1" s="86"/>
      <c r="G1" s="86"/>
      <c r="H1" s="86"/>
      <c r="I1" s="86"/>
      <c r="J1" s="86"/>
      <c r="K1" s="86"/>
      <c r="L1" s="86"/>
      <c r="M1" s="86"/>
      <c r="N1" s="86"/>
      <c r="O1" s="86"/>
      <c r="P1" s="86"/>
      <c r="Q1" s="86"/>
      <c r="R1" s="86"/>
      <c r="S1" s="86"/>
      <c r="T1" s="87"/>
      <c r="U1" s="2"/>
      <c r="V1" s="2"/>
      <c r="W1" s="2"/>
    </row>
    <row r="2" spans="1:23">
      <c r="A2" s="88" t="s">
        <v>1</v>
      </c>
      <c r="B2" s="89"/>
      <c r="C2" s="89"/>
      <c r="D2" s="89"/>
      <c r="E2" s="89"/>
      <c r="F2" s="89"/>
      <c r="G2" s="89"/>
      <c r="H2" s="89"/>
      <c r="I2" s="89"/>
      <c r="J2" s="89"/>
      <c r="K2" s="89"/>
      <c r="L2" s="89"/>
      <c r="M2" s="89"/>
      <c r="N2" s="89"/>
      <c r="O2" s="89"/>
      <c r="P2" s="89"/>
      <c r="Q2" s="89"/>
      <c r="R2" s="89"/>
      <c r="S2" s="89"/>
      <c r="T2" s="90"/>
      <c r="U2" s="2"/>
      <c r="V2" s="2"/>
      <c r="W2" s="2"/>
    </row>
    <row r="3" spans="1:23">
      <c r="A3" s="88" t="s">
        <v>2</v>
      </c>
      <c r="B3" s="89"/>
      <c r="C3" s="89"/>
      <c r="D3" s="89"/>
      <c r="E3" s="89"/>
      <c r="F3" s="89"/>
      <c r="G3" s="89"/>
      <c r="H3" s="89"/>
      <c r="I3" s="89"/>
      <c r="J3" s="89"/>
      <c r="K3" s="89"/>
      <c r="L3" s="89"/>
      <c r="M3" s="89"/>
      <c r="N3" s="89"/>
      <c r="O3" s="89"/>
      <c r="P3" s="89"/>
      <c r="Q3" s="89"/>
      <c r="R3" s="89"/>
      <c r="S3" s="89"/>
      <c r="T3" s="90"/>
      <c r="U3" s="2"/>
      <c r="V3" s="2"/>
      <c r="W3" s="2"/>
    </row>
    <row r="4" spans="1:23">
      <c r="A4" s="88"/>
      <c r="B4" s="89"/>
      <c r="C4" s="89"/>
      <c r="D4" s="89"/>
      <c r="E4" s="89"/>
      <c r="F4" s="89"/>
      <c r="G4" s="89"/>
      <c r="H4" s="89"/>
      <c r="I4" s="89"/>
      <c r="J4" s="89"/>
      <c r="K4" s="89"/>
      <c r="L4" s="89"/>
      <c r="M4" s="89"/>
      <c r="N4" s="89"/>
      <c r="O4" s="89"/>
      <c r="P4" s="89"/>
      <c r="Q4" s="89"/>
      <c r="R4" s="89"/>
      <c r="S4" s="89"/>
      <c r="T4" s="90"/>
      <c r="U4" s="2"/>
      <c r="V4" s="2"/>
      <c r="W4" s="2"/>
    </row>
    <row r="5" spans="1:23">
      <c r="A5" s="80" t="s">
        <v>3</v>
      </c>
      <c r="B5" s="81"/>
      <c r="C5" s="81"/>
      <c r="D5" s="81"/>
      <c r="E5" s="81"/>
      <c r="F5" s="81"/>
      <c r="G5" s="81"/>
      <c r="H5" s="81"/>
      <c r="I5" s="81"/>
      <c r="J5" s="81"/>
      <c r="K5" s="81"/>
      <c r="L5" s="81"/>
      <c r="M5" s="81"/>
      <c r="N5" s="4"/>
      <c r="O5" s="5"/>
      <c r="P5" s="5"/>
      <c r="Q5" s="5"/>
      <c r="R5" s="5"/>
      <c r="S5" s="5"/>
      <c r="T5" s="6"/>
      <c r="U5" s="2"/>
      <c r="V5" s="2"/>
      <c r="W5" s="2"/>
    </row>
    <row r="6" spans="1:23">
      <c r="A6" s="80" t="s">
        <v>4</v>
      </c>
      <c r="B6" s="81"/>
      <c r="C6" s="81"/>
      <c r="D6" s="81"/>
      <c r="E6" s="81"/>
      <c r="F6" s="81"/>
      <c r="G6" s="81"/>
      <c r="H6" s="81"/>
      <c r="I6" s="81"/>
      <c r="J6" s="81"/>
      <c r="K6" s="81"/>
      <c r="L6" s="81"/>
      <c r="M6" s="81"/>
      <c r="N6" s="4"/>
      <c r="O6" s="5"/>
      <c r="P6" s="5"/>
      <c r="Q6" s="5"/>
      <c r="R6" s="5"/>
      <c r="S6" s="5"/>
      <c r="T6" s="6"/>
      <c r="U6" s="2"/>
      <c r="V6" s="2"/>
      <c r="W6" s="2"/>
    </row>
    <row r="7" spans="1:23">
      <c r="A7" s="80" t="s">
        <v>5</v>
      </c>
      <c r="B7" s="81"/>
      <c r="C7" s="81"/>
      <c r="D7" s="81"/>
      <c r="E7" s="81"/>
      <c r="F7" s="81"/>
      <c r="G7" s="81"/>
      <c r="H7" s="81"/>
      <c r="I7" s="81"/>
      <c r="J7" s="81"/>
      <c r="K7" s="81"/>
      <c r="L7" s="81"/>
      <c r="M7" s="81"/>
      <c r="N7" s="4"/>
      <c r="O7" s="5"/>
      <c r="P7" s="5"/>
      <c r="Q7" s="5"/>
      <c r="R7" s="5"/>
      <c r="S7" s="5"/>
      <c r="T7" s="6"/>
      <c r="U7" s="2"/>
      <c r="V7" s="2"/>
      <c r="W7" s="2"/>
    </row>
    <row r="8" spans="1:23">
      <c r="A8" s="80" t="s">
        <v>6</v>
      </c>
      <c r="B8" s="81"/>
      <c r="C8" s="81"/>
      <c r="D8" s="81"/>
      <c r="E8" s="81"/>
      <c r="F8" s="81"/>
      <c r="G8" s="81"/>
      <c r="H8" s="81"/>
      <c r="I8" s="81"/>
      <c r="J8" s="81"/>
      <c r="K8" s="81"/>
      <c r="L8" s="81"/>
      <c r="M8" s="81"/>
      <c r="N8" s="4"/>
      <c r="O8" s="5"/>
      <c r="P8" s="5"/>
      <c r="Q8" s="5"/>
      <c r="R8" s="5"/>
      <c r="S8" s="5"/>
      <c r="T8" s="6"/>
      <c r="U8" s="2"/>
      <c r="V8" s="2"/>
      <c r="W8" s="2"/>
    </row>
    <row r="9" spans="1:23" ht="15.75" thickBot="1">
      <c r="A9" s="80" t="s">
        <v>7</v>
      </c>
      <c r="B9" s="81"/>
      <c r="C9" s="81"/>
      <c r="D9" s="81"/>
      <c r="E9" s="81"/>
      <c r="F9" s="81"/>
      <c r="G9" s="81"/>
      <c r="H9" s="81"/>
      <c r="I9" s="81"/>
      <c r="J9" s="81"/>
      <c r="K9" s="81"/>
      <c r="L9" s="81"/>
      <c r="M9" s="81"/>
      <c r="N9" s="4"/>
      <c r="O9" s="5"/>
      <c r="P9" s="5"/>
      <c r="Q9" s="5"/>
      <c r="R9" s="5"/>
      <c r="S9" s="5"/>
      <c r="T9" s="6"/>
      <c r="U9" s="2"/>
      <c r="V9" s="2"/>
      <c r="W9" s="2"/>
    </row>
    <row r="10" spans="1:23" ht="15.75" thickBot="1">
      <c r="A10" s="80" t="s">
        <v>8</v>
      </c>
      <c r="B10" s="81"/>
      <c r="C10" s="81"/>
      <c r="D10" s="81"/>
      <c r="E10" s="81"/>
      <c r="F10" s="81"/>
      <c r="G10" s="81"/>
      <c r="H10" s="81"/>
      <c r="I10" s="81"/>
      <c r="J10" s="81"/>
      <c r="K10" s="81"/>
      <c r="L10" s="81"/>
      <c r="M10" s="81"/>
      <c r="N10" s="81"/>
      <c r="O10" s="81"/>
      <c r="P10" s="81"/>
      <c r="Q10" s="81"/>
      <c r="R10" s="82"/>
      <c r="S10" s="98">
        <v>41830</v>
      </c>
      <c r="T10" s="99"/>
      <c r="U10" s="2"/>
      <c r="V10" s="2"/>
      <c r="W10" s="2"/>
    </row>
    <row r="11" spans="1:23" ht="15.75" thickBot="1">
      <c r="A11" s="80" t="s">
        <v>9</v>
      </c>
      <c r="B11" s="81"/>
      <c r="C11" s="81"/>
      <c r="D11" s="81"/>
      <c r="E11" s="81"/>
      <c r="F11" s="81"/>
      <c r="G11" s="81"/>
      <c r="H11" s="81"/>
      <c r="I11" s="81"/>
      <c r="J11" s="81"/>
      <c r="K11" s="81"/>
      <c r="L11" s="81"/>
      <c r="M11" s="81"/>
      <c r="N11" s="81"/>
      <c r="O11" s="81"/>
      <c r="P11" s="81"/>
      <c r="Q11" s="81"/>
      <c r="R11" s="82"/>
      <c r="S11" s="83">
        <v>42185</v>
      </c>
      <c r="T11" s="84"/>
      <c r="U11" s="2"/>
      <c r="V11" s="2"/>
      <c r="W11" s="2"/>
    </row>
    <row r="12" spans="1:23" ht="15.75" thickBot="1">
      <c r="A12" s="95"/>
      <c r="B12" s="96"/>
      <c r="C12" s="96"/>
      <c r="D12" s="96"/>
      <c r="E12" s="96"/>
      <c r="F12" s="96"/>
      <c r="G12" s="96"/>
      <c r="H12" s="96"/>
      <c r="I12" s="96"/>
      <c r="J12" s="96"/>
      <c r="K12" s="96"/>
      <c r="L12" s="96"/>
      <c r="M12" s="96"/>
      <c r="N12" s="96"/>
      <c r="O12" s="96"/>
      <c r="P12" s="96"/>
      <c r="Q12" s="96"/>
      <c r="R12" s="96"/>
      <c r="S12" s="96"/>
      <c r="T12" s="97"/>
      <c r="U12" s="2"/>
      <c r="V12" s="2"/>
      <c r="W12" s="2"/>
    </row>
    <row r="13" spans="1:23" ht="35.25" customHeight="1" thickBot="1">
      <c r="A13" s="104" t="s">
        <v>10</v>
      </c>
      <c r="B13" s="112" t="s">
        <v>11</v>
      </c>
      <c r="C13" s="112" t="s">
        <v>12</v>
      </c>
      <c r="D13" s="110" t="s">
        <v>13</v>
      </c>
      <c r="E13" s="106" t="s">
        <v>14</v>
      </c>
      <c r="F13" s="102" t="s">
        <v>15</v>
      </c>
      <c r="G13" s="108" t="s">
        <v>16</v>
      </c>
      <c r="H13" s="102" t="s">
        <v>17</v>
      </c>
      <c r="I13" s="102" t="s">
        <v>18</v>
      </c>
      <c r="J13" s="102" t="s">
        <v>19</v>
      </c>
      <c r="K13" s="114" t="s">
        <v>20</v>
      </c>
      <c r="L13" s="100" t="s">
        <v>21</v>
      </c>
      <c r="M13" s="91" t="s">
        <v>22</v>
      </c>
      <c r="N13" s="102" t="s">
        <v>23</v>
      </c>
      <c r="O13" s="91" t="s">
        <v>24</v>
      </c>
      <c r="P13" s="91" t="s">
        <v>25</v>
      </c>
      <c r="Q13" s="91" t="s">
        <v>26</v>
      </c>
      <c r="R13" s="91" t="s">
        <v>27</v>
      </c>
      <c r="S13" s="93" t="s">
        <v>28</v>
      </c>
      <c r="T13" s="94"/>
      <c r="U13" s="2"/>
      <c r="V13" s="2"/>
      <c r="W13" s="2"/>
    </row>
    <row r="14" spans="1:23" ht="27.75" customHeight="1" thickBot="1">
      <c r="A14" s="105"/>
      <c r="B14" s="113"/>
      <c r="C14" s="113"/>
      <c r="D14" s="111"/>
      <c r="E14" s="107"/>
      <c r="F14" s="103"/>
      <c r="G14" s="109"/>
      <c r="H14" s="103"/>
      <c r="I14" s="103"/>
      <c r="J14" s="103"/>
      <c r="K14" s="115"/>
      <c r="L14" s="101"/>
      <c r="M14" s="92"/>
      <c r="N14" s="103"/>
      <c r="O14" s="92"/>
      <c r="P14" s="92"/>
      <c r="Q14" s="92"/>
      <c r="R14" s="92"/>
      <c r="S14" s="11" t="s">
        <v>29</v>
      </c>
      <c r="T14" s="79" t="s">
        <v>30</v>
      </c>
      <c r="U14" s="2"/>
      <c r="V14" s="2"/>
      <c r="W14" s="2"/>
    </row>
  </sheetData>
  <mergeCells count="33">
    <mergeCell ref="C13:C14"/>
    <mergeCell ref="N13:N14"/>
    <mergeCell ref="O13:O14"/>
    <mergeCell ref="H13:H14"/>
    <mergeCell ref="K13:K14"/>
    <mergeCell ref="I13:I14"/>
    <mergeCell ref="M13:M14"/>
    <mergeCell ref="R13:R14"/>
    <mergeCell ref="S13:T13"/>
    <mergeCell ref="Q13:Q14"/>
    <mergeCell ref="A12:T12"/>
    <mergeCell ref="A7:M7"/>
    <mergeCell ref="A8:M8"/>
    <mergeCell ref="S10:T10"/>
    <mergeCell ref="L13:L14"/>
    <mergeCell ref="P13:P14"/>
    <mergeCell ref="J13:J14"/>
    <mergeCell ref="A13:A14"/>
    <mergeCell ref="E13:E14"/>
    <mergeCell ref="G13:G14"/>
    <mergeCell ref="F13:F14"/>
    <mergeCell ref="D13:D14"/>
    <mergeCell ref="B13:B14"/>
    <mergeCell ref="A1:T1"/>
    <mergeCell ref="A2:T2"/>
    <mergeCell ref="A3:T3"/>
    <mergeCell ref="A4:T4"/>
    <mergeCell ref="A5:M5"/>
    <mergeCell ref="A6:M6"/>
    <mergeCell ref="A9:M9"/>
    <mergeCell ref="A10:R10"/>
    <mergeCell ref="S11:T11"/>
    <mergeCell ref="A11:R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1"/>
  <sheetViews>
    <sheetView tabSelected="1" zoomScaleNormal="100" workbookViewId="0">
      <selection activeCell="V68" sqref="V68"/>
    </sheetView>
  </sheetViews>
  <sheetFormatPr defaultColWidth="11.42578125" defaultRowHeight="15"/>
  <cols>
    <col min="3" max="3" width="47.42578125" customWidth="1"/>
    <col min="4" max="4" width="38.7109375" customWidth="1"/>
    <col min="5" max="5" width="35" customWidth="1"/>
    <col min="6" max="6" width="46.140625" customWidth="1"/>
    <col min="7" max="7" width="42.85546875" customWidth="1"/>
    <col min="8" max="8" width="47.85546875" customWidth="1"/>
    <col min="9" max="9" width="41.5703125" customWidth="1"/>
    <col min="12" max="12" width="12.5703125" customWidth="1"/>
    <col min="14" max="14" width="12.42578125" customWidth="1"/>
    <col min="15" max="15" width="13.7109375" customWidth="1"/>
    <col min="16" max="16" width="14" customWidth="1"/>
    <col min="17" max="17" width="14.5703125" customWidth="1"/>
    <col min="18" max="18" width="13.7109375" customWidth="1"/>
  </cols>
  <sheetData>
    <row r="1" spans="1:23">
      <c r="A1" s="85" t="s">
        <v>0</v>
      </c>
      <c r="B1" s="86"/>
      <c r="C1" s="86"/>
      <c r="D1" s="86"/>
      <c r="E1" s="86"/>
      <c r="F1" s="86"/>
      <c r="G1" s="86"/>
      <c r="H1" s="86"/>
      <c r="I1" s="86"/>
      <c r="J1" s="86"/>
      <c r="K1" s="86"/>
      <c r="L1" s="86"/>
      <c r="M1" s="86"/>
      <c r="N1" s="86"/>
      <c r="O1" s="86"/>
      <c r="P1" s="86"/>
      <c r="Q1" s="86"/>
      <c r="R1" s="86"/>
      <c r="S1" s="86"/>
      <c r="T1" s="87"/>
      <c r="U1" s="2"/>
      <c r="V1" s="2"/>
      <c r="W1" s="2"/>
    </row>
    <row r="2" spans="1:23">
      <c r="A2" s="88" t="s">
        <v>1</v>
      </c>
      <c r="B2" s="89"/>
      <c r="C2" s="89"/>
      <c r="D2" s="89"/>
      <c r="E2" s="89"/>
      <c r="F2" s="89"/>
      <c r="G2" s="89"/>
      <c r="H2" s="89"/>
      <c r="I2" s="89"/>
      <c r="J2" s="89"/>
      <c r="K2" s="89"/>
      <c r="L2" s="89"/>
      <c r="M2" s="89"/>
      <c r="N2" s="89"/>
      <c r="O2" s="89"/>
      <c r="P2" s="89"/>
      <c r="Q2" s="89"/>
      <c r="R2" s="89"/>
      <c r="S2" s="89"/>
      <c r="T2" s="90"/>
      <c r="U2" s="2"/>
      <c r="V2" s="2"/>
      <c r="W2" s="2"/>
    </row>
    <row r="3" spans="1:23">
      <c r="A3" s="88" t="s">
        <v>2</v>
      </c>
      <c r="B3" s="89"/>
      <c r="C3" s="89"/>
      <c r="D3" s="89"/>
      <c r="E3" s="89"/>
      <c r="F3" s="89"/>
      <c r="G3" s="89"/>
      <c r="H3" s="89"/>
      <c r="I3" s="89"/>
      <c r="J3" s="89"/>
      <c r="K3" s="89"/>
      <c r="L3" s="89"/>
      <c r="M3" s="89"/>
      <c r="N3" s="89"/>
      <c r="O3" s="89"/>
      <c r="P3" s="89"/>
      <c r="Q3" s="89"/>
      <c r="R3" s="89"/>
      <c r="S3" s="89"/>
      <c r="T3" s="90"/>
      <c r="U3" s="2"/>
      <c r="V3" s="2"/>
      <c r="W3" s="2"/>
    </row>
    <row r="4" spans="1:23">
      <c r="A4" s="88"/>
      <c r="B4" s="89"/>
      <c r="C4" s="89"/>
      <c r="D4" s="89"/>
      <c r="E4" s="89"/>
      <c r="F4" s="89"/>
      <c r="G4" s="89"/>
      <c r="H4" s="89"/>
      <c r="I4" s="89"/>
      <c r="J4" s="89"/>
      <c r="K4" s="89"/>
      <c r="L4" s="89"/>
      <c r="M4" s="89"/>
      <c r="N4" s="89"/>
      <c r="O4" s="89"/>
      <c r="P4" s="89"/>
      <c r="Q4" s="89"/>
      <c r="R4" s="89"/>
      <c r="S4" s="89"/>
      <c r="T4" s="90"/>
      <c r="U4" s="2"/>
      <c r="V4" s="2"/>
      <c r="W4" s="2"/>
    </row>
    <row r="5" spans="1:23">
      <c r="A5" s="80" t="s">
        <v>3</v>
      </c>
      <c r="B5" s="81"/>
      <c r="C5" s="81"/>
      <c r="D5" s="81"/>
      <c r="E5" s="81"/>
      <c r="F5" s="81"/>
      <c r="G5" s="81"/>
      <c r="H5" s="81"/>
      <c r="I5" s="81"/>
      <c r="J5" s="81"/>
      <c r="K5" s="81"/>
      <c r="L5" s="81"/>
      <c r="M5" s="81"/>
      <c r="N5" s="4"/>
      <c r="O5" s="5"/>
      <c r="P5" s="5"/>
      <c r="Q5" s="5"/>
      <c r="R5" s="5"/>
      <c r="S5" s="5"/>
      <c r="T5" s="6"/>
      <c r="U5" s="2"/>
      <c r="V5" s="2"/>
      <c r="W5" s="2"/>
    </row>
    <row r="6" spans="1:23">
      <c r="A6" s="80" t="s">
        <v>4</v>
      </c>
      <c r="B6" s="81"/>
      <c r="C6" s="81"/>
      <c r="D6" s="81"/>
      <c r="E6" s="81"/>
      <c r="F6" s="81"/>
      <c r="G6" s="81"/>
      <c r="H6" s="81"/>
      <c r="I6" s="81"/>
      <c r="J6" s="81"/>
      <c r="K6" s="81"/>
      <c r="L6" s="81"/>
      <c r="M6" s="81"/>
      <c r="N6" s="4"/>
      <c r="O6" s="5"/>
      <c r="P6" s="5"/>
      <c r="Q6" s="5"/>
      <c r="R6" s="5"/>
      <c r="S6" s="5"/>
      <c r="T6" s="6"/>
      <c r="U6" s="2"/>
      <c r="V6" s="2"/>
      <c r="W6" s="2"/>
    </row>
    <row r="7" spans="1:23">
      <c r="A7" s="80" t="s">
        <v>5</v>
      </c>
      <c r="B7" s="81"/>
      <c r="C7" s="81"/>
      <c r="D7" s="81"/>
      <c r="E7" s="81"/>
      <c r="F7" s="81"/>
      <c r="G7" s="81"/>
      <c r="H7" s="81"/>
      <c r="I7" s="81"/>
      <c r="J7" s="81"/>
      <c r="K7" s="81"/>
      <c r="L7" s="81"/>
      <c r="M7" s="81"/>
      <c r="N7" s="4"/>
      <c r="O7" s="5"/>
      <c r="P7" s="5"/>
      <c r="Q7" s="5"/>
      <c r="R7" s="5"/>
      <c r="S7" s="5"/>
      <c r="T7" s="6"/>
      <c r="U7" s="2"/>
      <c r="V7" s="2"/>
      <c r="W7" s="2"/>
    </row>
    <row r="8" spans="1:23">
      <c r="A8" s="80" t="s">
        <v>6</v>
      </c>
      <c r="B8" s="81"/>
      <c r="C8" s="81"/>
      <c r="D8" s="81"/>
      <c r="E8" s="81"/>
      <c r="F8" s="81"/>
      <c r="G8" s="81"/>
      <c r="H8" s="81"/>
      <c r="I8" s="81"/>
      <c r="J8" s="81"/>
      <c r="K8" s="81"/>
      <c r="L8" s="81"/>
      <c r="M8" s="81"/>
      <c r="N8" s="4"/>
      <c r="O8" s="5"/>
      <c r="P8" s="5"/>
      <c r="Q8" s="5"/>
      <c r="R8" s="5"/>
      <c r="S8" s="5"/>
      <c r="T8" s="6"/>
      <c r="U8" s="2"/>
      <c r="V8" s="2"/>
      <c r="W8" s="2"/>
    </row>
    <row r="9" spans="1:23" ht="15.75" thickBot="1">
      <c r="A9" s="80" t="s">
        <v>7</v>
      </c>
      <c r="B9" s="81"/>
      <c r="C9" s="81"/>
      <c r="D9" s="81"/>
      <c r="E9" s="81"/>
      <c r="F9" s="81"/>
      <c r="G9" s="81"/>
      <c r="H9" s="81"/>
      <c r="I9" s="81"/>
      <c r="J9" s="81"/>
      <c r="K9" s="81"/>
      <c r="L9" s="81"/>
      <c r="M9" s="81"/>
      <c r="N9" s="4"/>
      <c r="O9" s="5"/>
      <c r="P9" s="5"/>
      <c r="Q9" s="5"/>
      <c r="R9" s="5"/>
      <c r="S9" s="5"/>
      <c r="T9" s="6"/>
      <c r="U9" s="2"/>
      <c r="V9" s="2"/>
      <c r="W9" s="2"/>
    </row>
    <row r="10" spans="1:23" ht="15.75" thickBot="1">
      <c r="A10" s="80" t="s">
        <v>8</v>
      </c>
      <c r="B10" s="81"/>
      <c r="C10" s="81"/>
      <c r="D10" s="81"/>
      <c r="E10" s="81"/>
      <c r="F10" s="81"/>
      <c r="G10" s="81"/>
      <c r="H10" s="81"/>
      <c r="I10" s="81"/>
      <c r="J10" s="81"/>
      <c r="K10" s="81"/>
      <c r="L10" s="81"/>
      <c r="M10" s="81"/>
      <c r="N10" s="81"/>
      <c r="O10" s="81"/>
      <c r="P10" s="81"/>
      <c r="Q10" s="81"/>
      <c r="R10" s="82"/>
      <c r="S10" s="98">
        <v>41830</v>
      </c>
      <c r="T10" s="99"/>
      <c r="U10" s="2"/>
      <c r="V10" s="2"/>
      <c r="W10" s="2"/>
    </row>
    <row r="11" spans="1:23" ht="15.75" thickBot="1">
      <c r="A11" s="80" t="s">
        <v>9</v>
      </c>
      <c r="B11" s="81"/>
      <c r="C11" s="81"/>
      <c r="D11" s="81"/>
      <c r="E11" s="81"/>
      <c r="F11" s="81"/>
      <c r="G11" s="81"/>
      <c r="H11" s="81"/>
      <c r="I11" s="81"/>
      <c r="J11" s="81"/>
      <c r="K11" s="81"/>
      <c r="L11" s="81"/>
      <c r="M11" s="81"/>
      <c r="N11" s="81"/>
      <c r="O11" s="81"/>
      <c r="P11" s="81"/>
      <c r="Q11" s="81"/>
      <c r="R11" s="82"/>
      <c r="S11" s="139">
        <v>42185</v>
      </c>
      <c r="T11" s="140"/>
      <c r="U11" s="2"/>
      <c r="V11" s="2"/>
      <c r="W11" s="2"/>
    </row>
    <row r="12" spans="1:23" ht="15.75" thickBot="1">
      <c r="A12" s="95"/>
      <c r="B12" s="96"/>
      <c r="C12" s="96"/>
      <c r="D12" s="96"/>
      <c r="E12" s="96"/>
      <c r="F12" s="96"/>
      <c r="G12" s="96"/>
      <c r="H12" s="96"/>
      <c r="I12" s="96"/>
      <c r="J12" s="96"/>
      <c r="K12" s="96"/>
      <c r="L12" s="96"/>
      <c r="M12" s="96"/>
      <c r="N12" s="96"/>
      <c r="O12" s="96"/>
      <c r="P12" s="96"/>
      <c r="Q12" s="96"/>
      <c r="R12" s="96"/>
      <c r="S12" s="96"/>
      <c r="T12" s="97"/>
      <c r="U12" s="2"/>
      <c r="V12" s="2"/>
      <c r="W12" s="2"/>
    </row>
    <row r="13" spans="1:23" ht="51" customHeight="1" thickBot="1">
      <c r="A13" s="104" t="s">
        <v>10</v>
      </c>
      <c r="B13" s="112" t="s">
        <v>11</v>
      </c>
      <c r="C13" s="112" t="s">
        <v>12</v>
      </c>
      <c r="D13" s="110" t="s">
        <v>13</v>
      </c>
      <c r="E13" s="106" t="s">
        <v>14</v>
      </c>
      <c r="F13" s="102" t="s">
        <v>15</v>
      </c>
      <c r="G13" s="108" t="s">
        <v>16</v>
      </c>
      <c r="H13" s="102" t="s">
        <v>17</v>
      </c>
      <c r="I13" s="102" t="s">
        <v>18</v>
      </c>
      <c r="J13" s="102" t="s">
        <v>19</v>
      </c>
      <c r="K13" s="141" t="s">
        <v>20</v>
      </c>
      <c r="L13" s="137" t="s">
        <v>21</v>
      </c>
      <c r="M13" s="91" t="s">
        <v>22</v>
      </c>
      <c r="N13" s="102" t="s">
        <v>23</v>
      </c>
      <c r="O13" s="91" t="s">
        <v>24</v>
      </c>
      <c r="P13" s="91" t="s">
        <v>25</v>
      </c>
      <c r="Q13" s="91" t="s">
        <v>26</v>
      </c>
      <c r="R13" s="91" t="s">
        <v>27</v>
      </c>
      <c r="S13" s="93" t="s">
        <v>28</v>
      </c>
      <c r="T13" s="94"/>
      <c r="U13" s="2"/>
      <c r="V13" s="2"/>
      <c r="W13" s="2"/>
    </row>
    <row r="14" spans="1:23" ht="24.75" customHeight="1" thickBot="1">
      <c r="A14" s="105"/>
      <c r="B14" s="113"/>
      <c r="C14" s="113"/>
      <c r="D14" s="111"/>
      <c r="E14" s="107"/>
      <c r="F14" s="103"/>
      <c r="G14" s="109"/>
      <c r="H14" s="103"/>
      <c r="I14" s="103"/>
      <c r="J14" s="103"/>
      <c r="K14" s="142"/>
      <c r="L14" s="138"/>
      <c r="M14" s="92"/>
      <c r="N14" s="103"/>
      <c r="O14" s="92"/>
      <c r="P14" s="92"/>
      <c r="Q14" s="92"/>
      <c r="R14" s="92"/>
      <c r="S14" s="11" t="s">
        <v>29</v>
      </c>
      <c r="T14" s="79" t="s">
        <v>30</v>
      </c>
      <c r="U14" s="2"/>
      <c r="V14" s="2"/>
      <c r="W14" s="2"/>
    </row>
    <row r="15" spans="1:23" ht="102">
      <c r="A15" s="12">
        <v>1</v>
      </c>
      <c r="B15" s="32" t="s">
        <v>31</v>
      </c>
      <c r="C15" s="32" t="s">
        <v>32</v>
      </c>
      <c r="D15" s="32" t="s">
        <v>33</v>
      </c>
      <c r="E15" s="33" t="s">
        <v>34</v>
      </c>
      <c r="F15" s="14" t="s">
        <v>35</v>
      </c>
      <c r="G15" s="14" t="s">
        <v>36</v>
      </c>
      <c r="H15" s="34" t="s">
        <v>37</v>
      </c>
      <c r="I15" s="34" t="s">
        <v>38</v>
      </c>
      <c r="J15" s="35">
        <v>13</v>
      </c>
      <c r="K15" s="63">
        <v>41852</v>
      </c>
      <c r="L15" s="63">
        <v>42216</v>
      </c>
      <c r="M15" s="36">
        <f>(+L15-K15)/7</f>
        <v>52</v>
      </c>
      <c r="N15" s="35">
        <v>13</v>
      </c>
      <c r="O15" s="39">
        <f>IF(N15/J15&gt;1,1,+N15/J15)</f>
        <v>1</v>
      </c>
      <c r="P15" s="40">
        <f>+M15*O15</f>
        <v>52</v>
      </c>
      <c r="Q15" s="41">
        <f>IF(L15&lt;=$S$11,P15,0)</f>
        <v>0</v>
      </c>
      <c r="R15" s="41">
        <f>IF($S$11&gt;=L15,M15,0)</f>
        <v>0</v>
      </c>
      <c r="S15" s="37" t="s">
        <v>39</v>
      </c>
      <c r="T15" s="38"/>
      <c r="U15" s="2"/>
      <c r="V15" s="2"/>
      <c r="W15" s="2"/>
    </row>
    <row r="16" spans="1:23" ht="63.75">
      <c r="A16" s="185">
        <v>2</v>
      </c>
      <c r="B16" s="182" t="s">
        <v>40</v>
      </c>
      <c r="C16" s="182" t="s">
        <v>41</v>
      </c>
      <c r="D16" s="135" t="s">
        <v>42</v>
      </c>
      <c r="E16" s="135" t="s">
        <v>43</v>
      </c>
      <c r="F16" s="25" t="s">
        <v>44</v>
      </c>
      <c r="G16" s="178" t="s">
        <v>45</v>
      </c>
      <c r="H16" s="72" t="s">
        <v>46</v>
      </c>
      <c r="I16" s="72" t="s">
        <v>47</v>
      </c>
      <c r="J16" s="30">
        <v>1</v>
      </c>
      <c r="K16" s="64">
        <v>41821</v>
      </c>
      <c r="L16" s="64">
        <v>42185</v>
      </c>
      <c r="M16" s="17">
        <v>52</v>
      </c>
      <c r="N16" s="59">
        <v>1</v>
      </c>
      <c r="O16" s="53">
        <f t="shared" ref="O16:O56" si="0">IF(N16/J16&gt;1,1,+N16/J16)</f>
        <v>1</v>
      </c>
      <c r="P16" s="54">
        <f t="shared" ref="P16:P56" si="1">+M16*O16</f>
        <v>52</v>
      </c>
      <c r="Q16" s="55">
        <f t="shared" ref="Q16:Q56" si="2">IF(L16&lt;=$S$11,P16,0)</f>
        <v>52</v>
      </c>
      <c r="R16" s="55">
        <f t="shared" ref="R16:R56" si="3">IF($S$11&gt;=L16,M16,0)</f>
        <v>52</v>
      </c>
      <c r="S16" s="42" t="s">
        <v>39</v>
      </c>
      <c r="T16" s="43"/>
      <c r="U16" s="1"/>
      <c r="V16" s="1"/>
      <c r="W16" s="1"/>
    </row>
    <row r="17" spans="1:20" ht="25.5">
      <c r="A17" s="185"/>
      <c r="B17" s="182"/>
      <c r="C17" s="182"/>
      <c r="D17" s="135"/>
      <c r="E17" s="135"/>
      <c r="F17" s="8" t="s">
        <v>48</v>
      </c>
      <c r="G17" s="178"/>
      <c r="H17" s="71" t="s">
        <v>49</v>
      </c>
      <c r="I17" s="21" t="s">
        <v>50</v>
      </c>
      <c r="J17" s="44">
        <v>1</v>
      </c>
      <c r="K17" s="64">
        <v>41791</v>
      </c>
      <c r="L17" s="65">
        <v>42004</v>
      </c>
      <c r="M17" s="16">
        <v>30.428571428571427</v>
      </c>
      <c r="N17" s="31">
        <v>1</v>
      </c>
      <c r="O17" s="53">
        <f t="shared" si="0"/>
        <v>1</v>
      </c>
      <c r="P17" s="54">
        <f t="shared" si="1"/>
        <v>30.428571428571427</v>
      </c>
      <c r="Q17" s="55">
        <f t="shared" si="2"/>
        <v>30.428571428571427</v>
      </c>
      <c r="R17" s="55">
        <f t="shared" si="3"/>
        <v>30.428571428571427</v>
      </c>
      <c r="S17" s="24" t="s">
        <v>39</v>
      </c>
      <c r="T17" s="13"/>
    </row>
    <row r="18" spans="1:20" ht="51">
      <c r="A18" s="186"/>
      <c r="B18" s="183"/>
      <c r="C18" s="183"/>
      <c r="D18" s="136"/>
      <c r="E18" s="136"/>
      <c r="F18" s="8" t="s">
        <v>51</v>
      </c>
      <c r="G18" s="179"/>
      <c r="H18" s="18" t="s">
        <v>52</v>
      </c>
      <c r="I18" s="15" t="s">
        <v>53</v>
      </c>
      <c r="J18" s="19">
        <v>4</v>
      </c>
      <c r="K18" s="64">
        <v>41821</v>
      </c>
      <c r="L18" s="64">
        <v>42004</v>
      </c>
      <c r="M18" s="16">
        <v>26.142857142857142</v>
      </c>
      <c r="N18" s="19">
        <v>4</v>
      </c>
      <c r="O18" s="53">
        <f t="shared" si="0"/>
        <v>1</v>
      </c>
      <c r="P18" s="54">
        <f t="shared" si="1"/>
        <v>26.142857142857142</v>
      </c>
      <c r="Q18" s="55">
        <f t="shared" si="2"/>
        <v>26.142857142857142</v>
      </c>
      <c r="R18" s="55">
        <f t="shared" si="3"/>
        <v>26.142857142857142</v>
      </c>
      <c r="S18" s="19" t="s">
        <v>39</v>
      </c>
      <c r="T18" s="26"/>
    </row>
    <row r="19" spans="1:20" ht="63.75">
      <c r="A19" s="187">
        <v>3</v>
      </c>
      <c r="B19" s="134" t="s">
        <v>54</v>
      </c>
      <c r="C19" s="134" t="s">
        <v>55</v>
      </c>
      <c r="D19" s="134" t="s">
        <v>56</v>
      </c>
      <c r="E19" s="134" t="s">
        <v>57</v>
      </c>
      <c r="F19" s="147" t="s">
        <v>58</v>
      </c>
      <c r="G19" s="18" t="s">
        <v>59</v>
      </c>
      <c r="H19" s="18" t="s">
        <v>60</v>
      </c>
      <c r="I19" s="45" t="s">
        <v>61</v>
      </c>
      <c r="J19" s="19">
        <v>1</v>
      </c>
      <c r="K19" s="64">
        <v>41640</v>
      </c>
      <c r="L19" s="64">
        <v>42004</v>
      </c>
      <c r="M19" s="16">
        <v>52</v>
      </c>
      <c r="N19" s="31">
        <v>1</v>
      </c>
      <c r="O19" s="53">
        <f t="shared" si="0"/>
        <v>1</v>
      </c>
      <c r="P19" s="54">
        <f t="shared" si="1"/>
        <v>52</v>
      </c>
      <c r="Q19" s="55">
        <f t="shared" si="2"/>
        <v>52</v>
      </c>
      <c r="R19" s="55">
        <f t="shared" si="3"/>
        <v>52</v>
      </c>
      <c r="S19" s="24" t="s">
        <v>39</v>
      </c>
      <c r="T19" s="13"/>
    </row>
    <row r="20" spans="1:20" ht="25.5">
      <c r="A20" s="185"/>
      <c r="B20" s="135"/>
      <c r="C20" s="135"/>
      <c r="D20" s="135"/>
      <c r="E20" s="135"/>
      <c r="F20" s="148"/>
      <c r="G20" s="18" t="s">
        <v>62</v>
      </c>
      <c r="H20" s="18" t="s">
        <v>63</v>
      </c>
      <c r="I20" s="18" t="s">
        <v>64</v>
      </c>
      <c r="J20" s="19">
        <v>2</v>
      </c>
      <c r="K20" s="64">
        <v>41699</v>
      </c>
      <c r="L20" s="64">
        <v>42004</v>
      </c>
      <c r="M20" s="16">
        <v>43.571428571428569</v>
      </c>
      <c r="N20" s="19">
        <v>2</v>
      </c>
      <c r="O20" s="53">
        <f t="shared" si="0"/>
        <v>1</v>
      </c>
      <c r="P20" s="54">
        <f t="shared" si="1"/>
        <v>43.571428571428569</v>
      </c>
      <c r="Q20" s="55">
        <f t="shared" si="2"/>
        <v>43.571428571428569</v>
      </c>
      <c r="R20" s="55">
        <f t="shared" si="3"/>
        <v>43.571428571428569</v>
      </c>
      <c r="S20" s="24" t="s">
        <v>39</v>
      </c>
      <c r="T20" s="13"/>
    </row>
    <row r="21" spans="1:20" ht="51">
      <c r="A21" s="185"/>
      <c r="B21" s="135"/>
      <c r="C21" s="135"/>
      <c r="D21" s="135"/>
      <c r="E21" s="135"/>
      <c r="F21" s="148"/>
      <c r="G21" s="147" t="s">
        <v>65</v>
      </c>
      <c r="H21" s="18" t="s">
        <v>66</v>
      </c>
      <c r="I21" s="18" t="s">
        <v>67</v>
      </c>
      <c r="J21" s="19">
        <v>1</v>
      </c>
      <c r="K21" s="64">
        <v>41730</v>
      </c>
      <c r="L21" s="64">
        <v>42004</v>
      </c>
      <c r="M21" s="16">
        <v>39.142857142857146</v>
      </c>
      <c r="N21" s="19">
        <v>1</v>
      </c>
      <c r="O21" s="53">
        <f t="shared" si="0"/>
        <v>1</v>
      </c>
      <c r="P21" s="54">
        <f t="shared" si="1"/>
        <v>39.142857142857146</v>
      </c>
      <c r="Q21" s="55">
        <f t="shared" si="2"/>
        <v>39.142857142857146</v>
      </c>
      <c r="R21" s="55">
        <f t="shared" si="3"/>
        <v>39.142857142857146</v>
      </c>
      <c r="S21" s="24" t="s">
        <v>39</v>
      </c>
      <c r="T21" s="13"/>
    </row>
    <row r="22" spans="1:20" ht="25.5">
      <c r="A22" s="185"/>
      <c r="B22" s="135"/>
      <c r="C22" s="135"/>
      <c r="D22" s="135"/>
      <c r="E22" s="135"/>
      <c r="F22" s="148"/>
      <c r="G22" s="148"/>
      <c r="H22" s="18" t="s">
        <v>68</v>
      </c>
      <c r="I22" s="18" t="s">
        <v>69</v>
      </c>
      <c r="J22" s="19">
        <v>2</v>
      </c>
      <c r="K22" s="64">
        <v>41760</v>
      </c>
      <c r="L22" s="64">
        <v>42004</v>
      </c>
      <c r="M22" s="16">
        <v>34.857142857142854</v>
      </c>
      <c r="N22" s="31">
        <v>2</v>
      </c>
      <c r="O22" s="53">
        <f t="shared" si="0"/>
        <v>1</v>
      </c>
      <c r="P22" s="54">
        <f t="shared" si="1"/>
        <v>34.857142857142854</v>
      </c>
      <c r="Q22" s="55">
        <f t="shared" si="2"/>
        <v>34.857142857142854</v>
      </c>
      <c r="R22" s="55">
        <f t="shared" si="3"/>
        <v>34.857142857142854</v>
      </c>
      <c r="S22" s="19" t="s">
        <v>39</v>
      </c>
      <c r="T22" s="13"/>
    </row>
    <row r="23" spans="1:20" ht="25.5">
      <c r="A23" s="185"/>
      <c r="B23" s="135"/>
      <c r="C23" s="135"/>
      <c r="D23" s="135"/>
      <c r="E23" s="135"/>
      <c r="F23" s="148"/>
      <c r="G23" s="18" t="s">
        <v>70</v>
      </c>
      <c r="H23" s="18" t="s">
        <v>71</v>
      </c>
      <c r="I23" s="18" t="s">
        <v>72</v>
      </c>
      <c r="J23" s="20">
        <v>25</v>
      </c>
      <c r="K23" s="64">
        <v>42005</v>
      </c>
      <c r="L23" s="64">
        <v>42369</v>
      </c>
      <c r="M23" s="16">
        <v>52</v>
      </c>
      <c r="N23" s="31">
        <v>0</v>
      </c>
      <c r="O23" s="53">
        <f t="shared" si="0"/>
        <v>0</v>
      </c>
      <c r="P23" s="54">
        <f t="shared" si="1"/>
        <v>0</v>
      </c>
      <c r="Q23" s="55">
        <f t="shared" si="2"/>
        <v>0</v>
      </c>
      <c r="R23" s="55">
        <f t="shared" si="3"/>
        <v>0</v>
      </c>
      <c r="S23" s="19"/>
      <c r="T23" s="13"/>
    </row>
    <row r="24" spans="1:20" ht="51">
      <c r="A24" s="185"/>
      <c r="B24" s="135"/>
      <c r="C24" s="135"/>
      <c r="D24" s="135"/>
      <c r="E24" s="135"/>
      <c r="F24" s="148"/>
      <c r="G24" s="71" t="s">
        <v>73</v>
      </c>
      <c r="H24" s="72" t="s">
        <v>74</v>
      </c>
      <c r="I24" s="78" t="s">
        <v>75</v>
      </c>
      <c r="J24" s="44">
        <v>1</v>
      </c>
      <c r="K24" s="64">
        <v>41791</v>
      </c>
      <c r="L24" s="64">
        <v>42146</v>
      </c>
      <c r="M24" s="16">
        <v>50.714285714285715</v>
      </c>
      <c r="N24" s="31">
        <v>1</v>
      </c>
      <c r="O24" s="53">
        <f t="shared" si="0"/>
        <v>1</v>
      </c>
      <c r="P24" s="54">
        <f t="shared" si="1"/>
        <v>50.714285714285715</v>
      </c>
      <c r="Q24" s="55">
        <f t="shared" si="2"/>
        <v>50.714285714285715</v>
      </c>
      <c r="R24" s="55">
        <f t="shared" si="3"/>
        <v>50.714285714285715</v>
      </c>
      <c r="S24" s="19" t="s">
        <v>39</v>
      </c>
      <c r="T24" s="13"/>
    </row>
    <row r="25" spans="1:20" ht="25.5">
      <c r="A25" s="185"/>
      <c r="B25" s="135"/>
      <c r="C25" s="135"/>
      <c r="D25" s="135"/>
      <c r="E25" s="135"/>
      <c r="F25" s="148"/>
      <c r="G25" s="73" t="s">
        <v>76</v>
      </c>
      <c r="H25" s="73" t="s">
        <v>77</v>
      </c>
      <c r="I25" s="73" t="s">
        <v>78</v>
      </c>
      <c r="J25" s="44">
        <v>6</v>
      </c>
      <c r="K25" s="64">
        <v>41640</v>
      </c>
      <c r="L25" s="64">
        <v>42004</v>
      </c>
      <c r="M25" s="16">
        <v>52</v>
      </c>
      <c r="N25" s="31">
        <v>6</v>
      </c>
      <c r="O25" s="53">
        <f t="shared" si="0"/>
        <v>1</v>
      </c>
      <c r="P25" s="54">
        <f t="shared" si="1"/>
        <v>52</v>
      </c>
      <c r="Q25" s="55">
        <f t="shared" si="2"/>
        <v>52</v>
      </c>
      <c r="R25" s="55">
        <f t="shared" si="3"/>
        <v>52</v>
      </c>
      <c r="S25" s="19" t="s">
        <v>39</v>
      </c>
      <c r="T25" s="13"/>
    </row>
    <row r="26" spans="1:20" ht="25.5">
      <c r="A26" s="185"/>
      <c r="B26" s="135"/>
      <c r="C26" s="135"/>
      <c r="D26" s="135"/>
      <c r="E26" s="135"/>
      <c r="F26" s="148"/>
      <c r="G26" s="21" t="s">
        <v>79</v>
      </c>
      <c r="H26" s="21" t="s">
        <v>80</v>
      </c>
      <c r="I26" s="73" t="s">
        <v>81</v>
      </c>
      <c r="J26" s="44">
        <v>1</v>
      </c>
      <c r="K26" s="64">
        <v>41760</v>
      </c>
      <c r="L26" s="64">
        <v>42004</v>
      </c>
      <c r="M26" s="16">
        <v>34.857142857142854</v>
      </c>
      <c r="N26" s="31">
        <v>1</v>
      </c>
      <c r="O26" s="53">
        <f t="shared" si="0"/>
        <v>1</v>
      </c>
      <c r="P26" s="54">
        <f t="shared" si="1"/>
        <v>34.857142857142854</v>
      </c>
      <c r="Q26" s="55">
        <f t="shared" si="2"/>
        <v>34.857142857142854</v>
      </c>
      <c r="R26" s="55">
        <f t="shared" si="3"/>
        <v>34.857142857142854</v>
      </c>
      <c r="S26" s="19" t="s">
        <v>39</v>
      </c>
      <c r="T26" s="13"/>
    </row>
    <row r="27" spans="1:20" ht="25.5">
      <c r="A27" s="185"/>
      <c r="B27" s="135"/>
      <c r="C27" s="135"/>
      <c r="D27" s="135"/>
      <c r="E27" s="135"/>
      <c r="F27" s="148"/>
      <c r="G27" s="18" t="s">
        <v>82</v>
      </c>
      <c r="H27" s="18" t="s">
        <v>83</v>
      </c>
      <c r="I27" s="73" t="s">
        <v>84</v>
      </c>
      <c r="J27" s="19">
        <v>1</v>
      </c>
      <c r="K27" s="64">
        <v>41730</v>
      </c>
      <c r="L27" s="64">
        <v>42004</v>
      </c>
      <c r="M27" s="16">
        <v>39.142857142857146</v>
      </c>
      <c r="N27" s="31">
        <v>1</v>
      </c>
      <c r="O27" s="53">
        <f t="shared" si="0"/>
        <v>1</v>
      </c>
      <c r="P27" s="54">
        <f t="shared" si="1"/>
        <v>39.142857142857146</v>
      </c>
      <c r="Q27" s="55">
        <f t="shared" si="2"/>
        <v>39.142857142857146</v>
      </c>
      <c r="R27" s="55">
        <f t="shared" si="3"/>
        <v>39.142857142857146</v>
      </c>
      <c r="S27" s="24" t="s">
        <v>39</v>
      </c>
      <c r="T27" s="13"/>
    </row>
    <row r="28" spans="1:20" ht="38.25">
      <c r="A28" s="185"/>
      <c r="B28" s="135"/>
      <c r="C28" s="135"/>
      <c r="D28" s="135"/>
      <c r="E28" s="135"/>
      <c r="F28" s="148"/>
      <c r="G28" s="18" t="s">
        <v>85</v>
      </c>
      <c r="H28" s="18" t="s">
        <v>86</v>
      </c>
      <c r="I28" s="15" t="s">
        <v>87</v>
      </c>
      <c r="J28" s="19">
        <v>1</v>
      </c>
      <c r="K28" s="64">
        <v>41913</v>
      </c>
      <c r="L28" s="64">
        <v>42004</v>
      </c>
      <c r="M28" s="16">
        <v>13</v>
      </c>
      <c r="N28" s="31">
        <v>1</v>
      </c>
      <c r="O28" s="53">
        <f t="shared" si="0"/>
        <v>1</v>
      </c>
      <c r="P28" s="54">
        <f t="shared" si="1"/>
        <v>13</v>
      </c>
      <c r="Q28" s="55">
        <f t="shared" si="2"/>
        <v>13</v>
      </c>
      <c r="R28" s="55">
        <f t="shared" si="3"/>
        <v>13</v>
      </c>
      <c r="S28" s="24" t="s">
        <v>39</v>
      </c>
      <c r="T28" s="13"/>
    </row>
    <row r="29" spans="1:20" ht="51">
      <c r="A29" s="185"/>
      <c r="B29" s="135"/>
      <c r="C29" s="135"/>
      <c r="D29" s="135"/>
      <c r="E29" s="135"/>
      <c r="F29" s="149"/>
      <c r="G29" s="18" t="s">
        <v>88</v>
      </c>
      <c r="H29" s="18" t="s">
        <v>89</v>
      </c>
      <c r="I29" s="15" t="s">
        <v>90</v>
      </c>
      <c r="J29" s="19">
        <v>1</v>
      </c>
      <c r="K29" s="64">
        <v>41821</v>
      </c>
      <c r="L29" s="64">
        <v>42185</v>
      </c>
      <c r="M29" s="16">
        <v>52</v>
      </c>
      <c r="N29" s="31">
        <v>1</v>
      </c>
      <c r="O29" s="53">
        <f t="shared" si="0"/>
        <v>1</v>
      </c>
      <c r="P29" s="54">
        <f t="shared" si="1"/>
        <v>52</v>
      </c>
      <c r="Q29" s="55">
        <f t="shared" si="2"/>
        <v>52</v>
      </c>
      <c r="R29" s="55">
        <f t="shared" si="3"/>
        <v>52</v>
      </c>
      <c r="S29" s="24" t="s">
        <v>39</v>
      </c>
      <c r="T29" s="13"/>
    </row>
    <row r="30" spans="1:20" ht="63.75">
      <c r="A30" s="186"/>
      <c r="B30" s="136"/>
      <c r="C30" s="136"/>
      <c r="D30" s="136"/>
      <c r="E30" s="136"/>
      <c r="F30" s="18" t="s">
        <v>91</v>
      </c>
      <c r="G30" s="18" t="s">
        <v>92</v>
      </c>
      <c r="H30" s="18" t="s">
        <v>93</v>
      </c>
      <c r="I30" s="15" t="s">
        <v>94</v>
      </c>
      <c r="J30" s="19">
        <v>1</v>
      </c>
      <c r="K30" s="64">
        <v>41852</v>
      </c>
      <c r="L30" s="64">
        <v>42216</v>
      </c>
      <c r="M30" s="16">
        <v>52</v>
      </c>
      <c r="N30" s="31">
        <v>1</v>
      </c>
      <c r="O30" s="53">
        <f t="shared" si="0"/>
        <v>1</v>
      </c>
      <c r="P30" s="54">
        <f t="shared" si="1"/>
        <v>52</v>
      </c>
      <c r="Q30" s="55">
        <f t="shared" si="2"/>
        <v>0</v>
      </c>
      <c r="R30" s="55">
        <f t="shared" si="3"/>
        <v>0</v>
      </c>
      <c r="S30" s="24" t="s">
        <v>39</v>
      </c>
      <c r="T30" s="13"/>
    </row>
    <row r="31" spans="1:20" ht="102">
      <c r="A31" s="187">
        <v>4</v>
      </c>
      <c r="B31" s="134" t="s">
        <v>95</v>
      </c>
      <c r="C31" s="134" t="s">
        <v>96</v>
      </c>
      <c r="D31" s="134" t="s">
        <v>97</v>
      </c>
      <c r="E31" s="134" t="s">
        <v>98</v>
      </c>
      <c r="F31" s="147" t="s">
        <v>99</v>
      </c>
      <c r="G31" s="180" t="s">
        <v>100</v>
      </c>
      <c r="H31" s="18" t="s">
        <v>101</v>
      </c>
      <c r="I31" s="22" t="s">
        <v>102</v>
      </c>
      <c r="J31" s="19">
        <v>1</v>
      </c>
      <c r="K31" s="64">
        <v>41821</v>
      </c>
      <c r="L31" s="65">
        <v>41943</v>
      </c>
      <c r="M31" s="16">
        <v>17.428571428571427</v>
      </c>
      <c r="N31" s="31">
        <v>1</v>
      </c>
      <c r="O31" s="53">
        <f t="shared" si="0"/>
        <v>1</v>
      </c>
      <c r="P31" s="54">
        <f t="shared" si="1"/>
        <v>17.428571428571427</v>
      </c>
      <c r="Q31" s="55">
        <f t="shared" si="2"/>
        <v>17.428571428571427</v>
      </c>
      <c r="R31" s="55">
        <f t="shared" si="3"/>
        <v>17.428571428571427</v>
      </c>
      <c r="S31" s="24" t="s">
        <v>39</v>
      </c>
      <c r="T31" s="13"/>
    </row>
    <row r="32" spans="1:20" ht="38.25">
      <c r="A32" s="186"/>
      <c r="B32" s="136"/>
      <c r="C32" s="136"/>
      <c r="D32" s="136"/>
      <c r="E32" s="136"/>
      <c r="F32" s="149"/>
      <c r="G32" s="181"/>
      <c r="H32" s="18" t="s">
        <v>103</v>
      </c>
      <c r="I32" s="18" t="s">
        <v>104</v>
      </c>
      <c r="J32" s="19">
        <v>2</v>
      </c>
      <c r="K32" s="64">
        <v>42005</v>
      </c>
      <c r="L32" s="64">
        <v>42369</v>
      </c>
      <c r="M32" s="16">
        <v>52</v>
      </c>
      <c r="N32" s="31">
        <v>0</v>
      </c>
      <c r="O32" s="53">
        <f t="shared" si="0"/>
        <v>0</v>
      </c>
      <c r="P32" s="54">
        <f t="shared" si="1"/>
        <v>0</v>
      </c>
      <c r="Q32" s="55">
        <f t="shared" si="2"/>
        <v>0</v>
      </c>
      <c r="R32" s="55">
        <f t="shared" si="3"/>
        <v>0</v>
      </c>
      <c r="S32" s="19"/>
      <c r="T32" s="13"/>
    </row>
    <row r="33" spans="1:20" ht="38.25">
      <c r="A33" s="187">
        <v>5</v>
      </c>
      <c r="B33" s="134" t="s">
        <v>105</v>
      </c>
      <c r="C33" s="134" t="s">
        <v>106</v>
      </c>
      <c r="D33" s="134" t="s">
        <v>107</v>
      </c>
      <c r="E33" s="134" t="s">
        <v>108</v>
      </c>
      <c r="F33" s="147" t="s">
        <v>109</v>
      </c>
      <c r="G33" s="180" t="s">
        <v>110</v>
      </c>
      <c r="H33" s="18" t="s">
        <v>111</v>
      </c>
      <c r="I33" s="15" t="s">
        <v>112</v>
      </c>
      <c r="J33" s="19">
        <v>1</v>
      </c>
      <c r="K33" s="64">
        <v>41640</v>
      </c>
      <c r="L33" s="64">
        <v>42004</v>
      </c>
      <c r="M33" s="16">
        <v>52</v>
      </c>
      <c r="N33" s="31">
        <v>1</v>
      </c>
      <c r="O33" s="53">
        <f t="shared" si="0"/>
        <v>1</v>
      </c>
      <c r="P33" s="54">
        <f t="shared" si="1"/>
        <v>52</v>
      </c>
      <c r="Q33" s="55">
        <f t="shared" si="2"/>
        <v>52</v>
      </c>
      <c r="R33" s="55">
        <f t="shared" si="3"/>
        <v>52</v>
      </c>
      <c r="S33" s="24" t="s">
        <v>39</v>
      </c>
      <c r="T33" s="13"/>
    </row>
    <row r="34" spans="1:20" ht="38.25">
      <c r="A34" s="185"/>
      <c r="B34" s="135"/>
      <c r="C34" s="135"/>
      <c r="D34" s="135"/>
      <c r="E34" s="135"/>
      <c r="F34" s="148"/>
      <c r="G34" s="184"/>
      <c r="H34" s="18" t="s">
        <v>113</v>
      </c>
      <c r="I34" s="15" t="s">
        <v>114</v>
      </c>
      <c r="J34" s="19">
        <v>1</v>
      </c>
      <c r="K34" s="64">
        <v>41699</v>
      </c>
      <c r="L34" s="64">
        <v>42004</v>
      </c>
      <c r="M34" s="16">
        <v>43.571428571428569</v>
      </c>
      <c r="N34" s="31">
        <v>1</v>
      </c>
      <c r="O34" s="53">
        <f t="shared" si="0"/>
        <v>1</v>
      </c>
      <c r="P34" s="54">
        <f t="shared" si="1"/>
        <v>43.571428571428569</v>
      </c>
      <c r="Q34" s="55">
        <f t="shared" si="2"/>
        <v>43.571428571428569</v>
      </c>
      <c r="R34" s="55">
        <f t="shared" si="3"/>
        <v>43.571428571428569</v>
      </c>
      <c r="S34" s="24" t="s">
        <v>39</v>
      </c>
      <c r="T34" s="13"/>
    </row>
    <row r="35" spans="1:20" ht="25.5">
      <c r="A35" s="186"/>
      <c r="B35" s="136"/>
      <c r="C35" s="136"/>
      <c r="D35" s="136"/>
      <c r="E35" s="136"/>
      <c r="F35" s="149"/>
      <c r="G35" s="181"/>
      <c r="H35" s="18" t="s">
        <v>115</v>
      </c>
      <c r="I35" s="15" t="s">
        <v>116</v>
      </c>
      <c r="J35" s="19">
        <v>1</v>
      </c>
      <c r="K35" s="64">
        <v>41699</v>
      </c>
      <c r="L35" s="64">
        <v>42004</v>
      </c>
      <c r="M35" s="16">
        <v>43.571428571428569</v>
      </c>
      <c r="N35" s="31">
        <v>1</v>
      </c>
      <c r="O35" s="53">
        <f t="shared" si="0"/>
        <v>1</v>
      </c>
      <c r="P35" s="54">
        <f t="shared" si="1"/>
        <v>43.571428571428569</v>
      </c>
      <c r="Q35" s="55">
        <f t="shared" si="2"/>
        <v>43.571428571428569</v>
      </c>
      <c r="R35" s="55">
        <f t="shared" si="3"/>
        <v>43.571428571428569</v>
      </c>
      <c r="S35" s="24" t="s">
        <v>39</v>
      </c>
      <c r="T35" s="13"/>
    </row>
    <row r="36" spans="1:20" ht="51">
      <c r="A36" s="187">
        <v>6</v>
      </c>
      <c r="B36" s="134" t="s">
        <v>117</v>
      </c>
      <c r="C36" s="134" t="s">
        <v>118</v>
      </c>
      <c r="D36" s="134" t="s">
        <v>119</v>
      </c>
      <c r="E36" s="134" t="s">
        <v>120</v>
      </c>
      <c r="F36" s="18" t="s">
        <v>121</v>
      </c>
      <c r="G36" s="180" t="s">
        <v>122</v>
      </c>
      <c r="H36" s="21" t="s">
        <v>123</v>
      </c>
      <c r="I36" s="46" t="s">
        <v>124</v>
      </c>
      <c r="J36" s="24">
        <v>1</v>
      </c>
      <c r="K36" s="65">
        <v>41791</v>
      </c>
      <c r="L36" s="65">
        <v>42155</v>
      </c>
      <c r="M36" s="17">
        <v>52</v>
      </c>
      <c r="N36" s="47">
        <v>1</v>
      </c>
      <c r="O36" s="53">
        <f t="shared" si="0"/>
        <v>1</v>
      </c>
      <c r="P36" s="54">
        <f t="shared" si="1"/>
        <v>52</v>
      </c>
      <c r="Q36" s="55">
        <f t="shared" si="2"/>
        <v>52</v>
      </c>
      <c r="R36" s="55">
        <f t="shared" si="3"/>
        <v>52</v>
      </c>
      <c r="S36" s="24" t="s">
        <v>39</v>
      </c>
      <c r="T36" s="48"/>
    </row>
    <row r="37" spans="1:20" ht="38.25">
      <c r="A37" s="185"/>
      <c r="B37" s="135"/>
      <c r="C37" s="135"/>
      <c r="D37" s="135"/>
      <c r="E37" s="135"/>
      <c r="F37" s="18" t="s">
        <v>125</v>
      </c>
      <c r="G37" s="184"/>
      <c r="H37" s="18" t="s">
        <v>126</v>
      </c>
      <c r="I37" s="18" t="s">
        <v>127</v>
      </c>
      <c r="J37" s="19">
        <v>1</v>
      </c>
      <c r="K37" s="64">
        <v>41760</v>
      </c>
      <c r="L37" s="64">
        <v>41943</v>
      </c>
      <c r="M37" s="16">
        <v>26.142857142857142</v>
      </c>
      <c r="N37" s="31">
        <v>1</v>
      </c>
      <c r="O37" s="53">
        <f t="shared" si="0"/>
        <v>1</v>
      </c>
      <c r="P37" s="54">
        <f t="shared" si="1"/>
        <v>26.142857142857142</v>
      </c>
      <c r="Q37" s="55">
        <f t="shared" si="2"/>
        <v>26.142857142857142</v>
      </c>
      <c r="R37" s="55">
        <f t="shared" si="3"/>
        <v>26.142857142857142</v>
      </c>
      <c r="S37" s="24" t="s">
        <v>39</v>
      </c>
      <c r="T37" s="13"/>
    </row>
    <row r="38" spans="1:20" ht="38.25">
      <c r="A38" s="185"/>
      <c r="B38" s="135"/>
      <c r="C38" s="135"/>
      <c r="D38" s="135"/>
      <c r="E38" s="135"/>
      <c r="F38" s="18" t="s">
        <v>128</v>
      </c>
      <c r="G38" s="181"/>
      <c r="H38" s="74" t="s">
        <v>129</v>
      </c>
      <c r="I38" s="15" t="s">
        <v>130</v>
      </c>
      <c r="J38" s="19">
        <v>1</v>
      </c>
      <c r="K38" s="64">
        <v>41943</v>
      </c>
      <c r="L38" s="64">
        <v>42144</v>
      </c>
      <c r="M38" s="16">
        <v>28.714285714285715</v>
      </c>
      <c r="N38" s="31">
        <v>1</v>
      </c>
      <c r="O38" s="53">
        <f t="shared" si="0"/>
        <v>1</v>
      </c>
      <c r="P38" s="54">
        <f t="shared" si="1"/>
        <v>28.714285714285715</v>
      </c>
      <c r="Q38" s="55">
        <f t="shared" si="2"/>
        <v>28.714285714285715</v>
      </c>
      <c r="R38" s="55">
        <f t="shared" si="3"/>
        <v>28.714285714285715</v>
      </c>
      <c r="S38" s="24" t="s">
        <v>39</v>
      </c>
      <c r="T38" s="13"/>
    </row>
    <row r="39" spans="1:20" ht="76.5">
      <c r="A39" s="185"/>
      <c r="B39" s="135"/>
      <c r="C39" s="135"/>
      <c r="D39" s="135"/>
      <c r="E39" s="135"/>
      <c r="F39" s="18" t="s">
        <v>131</v>
      </c>
      <c r="G39" s="18" t="s">
        <v>132</v>
      </c>
      <c r="H39" s="18" t="s">
        <v>133</v>
      </c>
      <c r="I39" s="15" t="s">
        <v>134</v>
      </c>
      <c r="J39" s="19">
        <v>1</v>
      </c>
      <c r="K39" s="64">
        <v>42005</v>
      </c>
      <c r="L39" s="64">
        <v>42369</v>
      </c>
      <c r="M39" s="16">
        <v>52</v>
      </c>
      <c r="N39" s="31">
        <v>0</v>
      </c>
      <c r="O39" s="53">
        <f t="shared" si="0"/>
        <v>0</v>
      </c>
      <c r="P39" s="54">
        <f t="shared" si="1"/>
        <v>0</v>
      </c>
      <c r="Q39" s="55">
        <f t="shared" si="2"/>
        <v>0</v>
      </c>
      <c r="R39" s="55">
        <f t="shared" si="3"/>
        <v>0</v>
      </c>
      <c r="S39" s="19"/>
      <c r="T39" s="26"/>
    </row>
    <row r="40" spans="1:20" ht="51">
      <c r="A40" s="185"/>
      <c r="B40" s="135"/>
      <c r="C40" s="135"/>
      <c r="D40" s="135"/>
      <c r="E40" s="135"/>
      <c r="F40" s="18" t="s">
        <v>135</v>
      </c>
      <c r="G40" s="18" t="s">
        <v>136</v>
      </c>
      <c r="H40" s="74" t="s">
        <v>137</v>
      </c>
      <c r="I40" s="15" t="s">
        <v>138</v>
      </c>
      <c r="J40" s="19">
        <v>3</v>
      </c>
      <c r="K40" s="64">
        <v>41671</v>
      </c>
      <c r="L40" s="64">
        <v>42035</v>
      </c>
      <c r="M40" s="16">
        <v>52</v>
      </c>
      <c r="N40" s="31">
        <v>3</v>
      </c>
      <c r="O40" s="53">
        <f t="shared" si="0"/>
        <v>1</v>
      </c>
      <c r="P40" s="54">
        <f t="shared" si="1"/>
        <v>52</v>
      </c>
      <c r="Q40" s="55">
        <f t="shared" si="2"/>
        <v>52</v>
      </c>
      <c r="R40" s="55">
        <f t="shared" si="3"/>
        <v>52</v>
      </c>
      <c r="S40" s="24" t="s">
        <v>39</v>
      </c>
      <c r="T40" s="13"/>
    </row>
    <row r="41" spans="1:20" ht="25.5">
      <c r="A41" s="185"/>
      <c r="B41" s="135"/>
      <c r="C41" s="135"/>
      <c r="D41" s="135"/>
      <c r="E41" s="135"/>
      <c r="F41" s="18" t="s">
        <v>139</v>
      </c>
      <c r="G41" s="18" t="s">
        <v>140</v>
      </c>
      <c r="H41" s="18" t="s">
        <v>141</v>
      </c>
      <c r="I41" s="15" t="s">
        <v>142</v>
      </c>
      <c r="J41" s="19">
        <v>100</v>
      </c>
      <c r="K41" s="64">
        <v>41699</v>
      </c>
      <c r="L41" s="64">
        <v>42063</v>
      </c>
      <c r="M41" s="16">
        <v>52</v>
      </c>
      <c r="N41" s="31">
        <v>100</v>
      </c>
      <c r="O41" s="53">
        <f t="shared" si="0"/>
        <v>1</v>
      </c>
      <c r="P41" s="54">
        <f t="shared" si="1"/>
        <v>52</v>
      </c>
      <c r="Q41" s="55">
        <f t="shared" si="2"/>
        <v>52</v>
      </c>
      <c r="R41" s="55">
        <f t="shared" si="3"/>
        <v>52</v>
      </c>
      <c r="S41" s="24" t="s">
        <v>39</v>
      </c>
      <c r="T41" s="13"/>
    </row>
    <row r="42" spans="1:20" ht="76.5">
      <c r="A42" s="185"/>
      <c r="B42" s="135"/>
      <c r="C42" s="135"/>
      <c r="D42" s="135"/>
      <c r="E42" s="135"/>
      <c r="F42" s="18" t="s">
        <v>143</v>
      </c>
      <c r="G42" s="18" t="s">
        <v>144</v>
      </c>
      <c r="H42" s="18" t="s">
        <v>145</v>
      </c>
      <c r="I42" s="15" t="s">
        <v>146</v>
      </c>
      <c r="J42" s="19">
        <v>1</v>
      </c>
      <c r="K42" s="64">
        <v>42005</v>
      </c>
      <c r="L42" s="64">
        <v>42369</v>
      </c>
      <c r="M42" s="16">
        <v>52</v>
      </c>
      <c r="N42" s="31">
        <v>0.7</v>
      </c>
      <c r="O42" s="53">
        <f t="shared" si="0"/>
        <v>0.7</v>
      </c>
      <c r="P42" s="54">
        <f t="shared" si="1"/>
        <v>36.4</v>
      </c>
      <c r="Q42" s="55">
        <f t="shared" si="2"/>
        <v>0</v>
      </c>
      <c r="R42" s="55">
        <f t="shared" si="3"/>
        <v>0</v>
      </c>
      <c r="S42" s="19"/>
      <c r="T42" s="13"/>
    </row>
    <row r="43" spans="1:20" ht="114.75">
      <c r="A43" s="185"/>
      <c r="B43" s="135"/>
      <c r="C43" s="135"/>
      <c r="D43" s="135"/>
      <c r="E43" s="135"/>
      <c r="F43" s="18" t="s">
        <v>147</v>
      </c>
      <c r="G43" s="9" t="s">
        <v>148</v>
      </c>
      <c r="H43" s="18" t="s">
        <v>149</v>
      </c>
      <c r="I43" s="18" t="s">
        <v>150</v>
      </c>
      <c r="J43" s="19">
        <v>4</v>
      </c>
      <c r="K43" s="64">
        <v>41852</v>
      </c>
      <c r="L43" s="64">
        <v>42216</v>
      </c>
      <c r="M43" s="16">
        <v>52</v>
      </c>
      <c r="N43" s="31">
        <v>3</v>
      </c>
      <c r="O43" s="53">
        <f t="shared" si="0"/>
        <v>0.75</v>
      </c>
      <c r="P43" s="54">
        <f t="shared" si="1"/>
        <v>39</v>
      </c>
      <c r="Q43" s="55">
        <f t="shared" si="2"/>
        <v>0</v>
      </c>
      <c r="R43" s="55">
        <f t="shared" si="3"/>
        <v>0</v>
      </c>
      <c r="S43" s="19"/>
      <c r="T43" s="13"/>
    </row>
    <row r="44" spans="1:20" ht="76.5">
      <c r="A44" s="185"/>
      <c r="B44" s="135"/>
      <c r="C44" s="135"/>
      <c r="D44" s="135"/>
      <c r="E44" s="135"/>
      <c r="F44" s="18" t="s">
        <v>151</v>
      </c>
      <c r="G44" s="18" t="s">
        <v>152</v>
      </c>
      <c r="H44" s="74" t="s">
        <v>153</v>
      </c>
      <c r="I44" s="18" t="s">
        <v>154</v>
      </c>
      <c r="J44" s="19">
        <v>1</v>
      </c>
      <c r="K44" s="64">
        <v>41912</v>
      </c>
      <c r="L44" s="64">
        <v>42004</v>
      </c>
      <c r="M44" s="16">
        <v>13.142857142857142</v>
      </c>
      <c r="N44" s="31">
        <v>1</v>
      </c>
      <c r="O44" s="53">
        <f t="shared" si="0"/>
        <v>1</v>
      </c>
      <c r="P44" s="54">
        <f t="shared" si="1"/>
        <v>13.142857142857142</v>
      </c>
      <c r="Q44" s="55">
        <f t="shared" si="2"/>
        <v>13.142857142857142</v>
      </c>
      <c r="R44" s="55">
        <f t="shared" si="3"/>
        <v>13.142857142857142</v>
      </c>
      <c r="S44" s="19" t="s">
        <v>39</v>
      </c>
      <c r="T44" s="13"/>
    </row>
    <row r="45" spans="1:20" ht="140.25">
      <c r="A45" s="185"/>
      <c r="B45" s="135"/>
      <c r="C45" s="135"/>
      <c r="D45" s="135"/>
      <c r="E45" s="135"/>
      <c r="F45" s="18" t="s">
        <v>155</v>
      </c>
      <c r="G45" s="18" t="s">
        <v>156</v>
      </c>
      <c r="H45" s="18" t="s">
        <v>157</v>
      </c>
      <c r="I45" s="18" t="s">
        <v>158</v>
      </c>
      <c r="J45" s="19">
        <v>4</v>
      </c>
      <c r="K45" s="64">
        <v>41852</v>
      </c>
      <c r="L45" s="64">
        <v>42004</v>
      </c>
      <c r="M45" s="16">
        <v>21.714285714285715</v>
      </c>
      <c r="N45" s="31">
        <v>4</v>
      </c>
      <c r="O45" s="53">
        <f t="shared" si="0"/>
        <v>1</v>
      </c>
      <c r="P45" s="54">
        <f t="shared" si="1"/>
        <v>21.714285714285715</v>
      </c>
      <c r="Q45" s="55">
        <f t="shared" si="2"/>
        <v>21.714285714285715</v>
      </c>
      <c r="R45" s="55">
        <f t="shared" si="3"/>
        <v>21.714285714285715</v>
      </c>
      <c r="S45" s="19" t="s">
        <v>39</v>
      </c>
      <c r="T45" s="26"/>
    </row>
    <row r="46" spans="1:20" ht="76.5">
      <c r="A46" s="185"/>
      <c r="B46" s="135"/>
      <c r="C46" s="135"/>
      <c r="D46" s="135"/>
      <c r="E46" s="135"/>
      <c r="F46" s="18" t="s">
        <v>159</v>
      </c>
      <c r="G46" s="18" t="s">
        <v>160</v>
      </c>
      <c r="H46" s="18" t="s">
        <v>161</v>
      </c>
      <c r="I46" s="74" t="s">
        <v>162</v>
      </c>
      <c r="J46" s="19">
        <v>1</v>
      </c>
      <c r="K46" s="64">
        <v>41852</v>
      </c>
      <c r="L46" s="64">
        <v>42004</v>
      </c>
      <c r="M46" s="16">
        <v>21.714285714285715</v>
      </c>
      <c r="N46" s="31">
        <v>1</v>
      </c>
      <c r="O46" s="53">
        <f t="shared" si="0"/>
        <v>1</v>
      </c>
      <c r="P46" s="54">
        <f t="shared" si="1"/>
        <v>21.714285714285715</v>
      </c>
      <c r="Q46" s="55">
        <f t="shared" si="2"/>
        <v>21.714285714285715</v>
      </c>
      <c r="R46" s="55">
        <f t="shared" si="3"/>
        <v>21.714285714285715</v>
      </c>
      <c r="S46" s="24" t="s">
        <v>39</v>
      </c>
      <c r="T46" s="13"/>
    </row>
    <row r="47" spans="1:20" ht="63.75">
      <c r="A47" s="185"/>
      <c r="B47" s="135"/>
      <c r="C47" s="135"/>
      <c r="D47" s="135"/>
      <c r="E47" s="135"/>
      <c r="F47" s="18" t="s">
        <v>163</v>
      </c>
      <c r="G47" s="18" t="s">
        <v>164</v>
      </c>
      <c r="H47" s="18" t="s">
        <v>165</v>
      </c>
      <c r="I47" s="18" t="s">
        <v>166</v>
      </c>
      <c r="J47" s="27">
        <v>2</v>
      </c>
      <c r="K47" s="64">
        <v>41640</v>
      </c>
      <c r="L47" s="64">
        <v>41820</v>
      </c>
      <c r="M47" s="17">
        <v>25.714285714285715</v>
      </c>
      <c r="N47" s="31">
        <v>2</v>
      </c>
      <c r="O47" s="53">
        <f t="shared" si="0"/>
        <v>1</v>
      </c>
      <c r="P47" s="54">
        <f t="shared" si="1"/>
        <v>25.714285714285715</v>
      </c>
      <c r="Q47" s="55">
        <f t="shared" si="2"/>
        <v>25.714285714285715</v>
      </c>
      <c r="R47" s="55">
        <f t="shared" si="3"/>
        <v>25.714285714285715</v>
      </c>
      <c r="S47" s="24" t="s">
        <v>39</v>
      </c>
      <c r="T47" s="13"/>
    </row>
    <row r="48" spans="1:20" ht="76.5">
      <c r="A48" s="185"/>
      <c r="B48" s="135"/>
      <c r="C48" s="135"/>
      <c r="D48" s="135"/>
      <c r="E48" s="135"/>
      <c r="F48" s="18" t="s">
        <v>167</v>
      </c>
      <c r="G48" s="18" t="s">
        <v>168</v>
      </c>
      <c r="H48" s="18" t="s">
        <v>169</v>
      </c>
      <c r="I48" s="18" t="s">
        <v>170</v>
      </c>
      <c r="J48" s="19">
        <v>1</v>
      </c>
      <c r="K48" s="64">
        <v>41852</v>
      </c>
      <c r="L48" s="64">
        <v>42185</v>
      </c>
      <c r="M48" s="16">
        <v>47.571428571428569</v>
      </c>
      <c r="N48" s="31">
        <v>1</v>
      </c>
      <c r="O48" s="53">
        <f t="shared" si="0"/>
        <v>1</v>
      </c>
      <c r="P48" s="54">
        <f t="shared" si="1"/>
        <v>47.571428571428569</v>
      </c>
      <c r="Q48" s="55">
        <f t="shared" si="2"/>
        <v>47.571428571428569</v>
      </c>
      <c r="R48" s="55">
        <f t="shared" si="3"/>
        <v>47.571428571428569</v>
      </c>
      <c r="S48" s="24" t="s">
        <v>39</v>
      </c>
      <c r="T48" s="26"/>
    </row>
    <row r="49" spans="1:20" ht="51">
      <c r="A49" s="185"/>
      <c r="B49" s="135"/>
      <c r="C49" s="135"/>
      <c r="D49" s="135"/>
      <c r="E49" s="135"/>
      <c r="F49" s="18" t="s">
        <v>171</v>
      </c>
      <c r="G49" s="18" t="s">
        <v>172</v>
      </c>
      <c r="H49" s="18" t="s">
        <v>173</v>
      </c>
      <c r="I49" s="18" t="s">
        <v>166</v>
      </c>
      <c r="J49" s="19">
        <v>2</v>
      </c>
      <c r="K49" s="64">
        <v>41640</v>
      </c>
      <c r="L49" s="64">
        <v>41820</v>
      </c>
      <c r="M49" s="16">
        <v>25.714285714285715</v>
      </c>
      <c r="N49" s="31">
        <v>2</v>
      </c>
      <c r="O49" s="53">
        <f t="shared" si="0"/>
        <v>1</v>
      </c>
      <c r="P49" s="54">
        <f t="shared" si="1"/>
        <v>25.714285714285715</v>
      </c>
      <c r="Q49" s="55">
        <f t="shared" si="2"/>
        <v>25.714285714285715</v>
      </c>
      <c r="R49" s="55">
        <f t="shared" si="3"/>
        <v>25.714285714285715</v>
      </c>
      <c r="S49" s="24" t="s">
        <v>39</v>
      </c>
      <c r="T49" s="13"/>
    </row>
    <row r="50" spans="1:20" ht="38.25">
      <c r="A50" s="185"/>
      <c r="B50" s="135"/>
      <c r="C50" s="135"/>
      <c r="D50" s="135"/>
      <c r="E50" s="135"/>
      <c r="F50" s="18" t="s">
        <v>174</v>
      </c>
      <c r="G50" s="180" t="s">
        <v>175</v>
      </c>
      <c r="H50" s="18" t="s">
        <v>176</v>
      </c>
      <c r="I50" s="74" t="s">
        <v>177</v>
      </c>
      <c r="J50" s="27">
        <v>1</v>
      </c>
      <c r="K50" s="66">
        <v>41640</v>
      </c>
      <c r="L50" s="64">
        <v>41883</v>
      </c>
      <c r="M50" s="16">
        <v>34.714285714285715</v>
      </c>
      <c r="N50" s="31">
        <v>1</v>
      </c>
      <c r="O50" s="53">
        <f t="shared" si="0"/>
        <v>1</v>
      </c>
      <c r="P50" s="54">
        <f t="shared" si="1"/>
        <v>34.714285714285715</v>
      </c>
      <c r="Q50" s="55">
        <f t="shared" si="2"/>
        <v>34.714285714285715</v>
      </c>
      <c r="R50" s="55">
        <f t="shared" si="3"/>
        <v>34.714285714285715</v>
      </c>
      <c r="S50" s="24" t="s">
        <v>39</v>
      </c>
      <c r="T50" s="13"/>
    </row>
    <row r="51" spans="1:20" ht="38.25">
      <c r="A51" s="185"/>
      <c r="B51" s="135"/>
      <c r="C51" s="135"/>
      <c r="D51" s="135"/>
      <c r="E51" s="135"/>
      <c r="F51" s="18" t="s">
        <v>178</v>
      </c>
      <c r="G51" s="181"/>
      <c r="H51" s="18" t="s">
        <v>179</v>
      </c>
      <c r="I51" s="18" t="s">
        <v>180</v>
      </c>
      <c r="J51" s="19">
        <v>1</v>
      </c>
      <c r="K51" s="67">
        <v>41883</v>
      </c>
      <c r="L51" s="64">
        <v>42155</v>
      </c>
      <c r="M51" s="16">
        <v>38.857142857142854</v>
      </c>
      <c r="N51" s="31">
        <v>1</v>
      </c>
      <c r="O51" s="53">
        <f t="shared" si="0"/>
        <v>1</v>
      </c>
      <c r="P51" s="54">
        <f t="shared" si="1"/>
        <v>38.857142857142854</v>
      </c>
      <c r="Q51" s="55">
        <f t="shared" si="2"/>
        <v>38.857142857142854</v>
      </c>
      <c r="R51" s="55">
        <f t="shared" si="3"/>
        <v>38.857142857142854</v>
      </c>
      <c r="S51" s="24" t="s">
        <v>39</v>
      </c>
      <c r="T51" s="13"/>
    </row>
    <row r="52" spans="1:20" ht="51">
      <c r="A52" s="185"/>
      <c r="B52" s="135"/>
      <c r="C52" s="135"/>
      <c r="D52" s="135"/>
      <c r="E52" s="135"/>
      <c r="F52" s="18" t="s">
        <v>181</v>
      </c>
      <c r="G52" s="18" t="s">
        <v>182</v>
      </c>
      <c r="H52" s="18" t="s">
        <v>183</v>
      </c>
      <c r="I52" s="18" t="s">
        <v>184</v>
      </c>
      <c r="J52" s="19">
        <v>1</v>
      </c>
      <c r="K52" s="64">
        <v>41821</v>
      </c>
      <c r="L52" s="64">
        <v>42004</v>
      </c>
      <c r="M52" s="16">
        <v>26.142857142857142</v>
      </c>
      <c r="N52" s="31">
        <v>1</v>
      </c>
      <c r="O52" s="53">
        <f t="shared" si="0"/>
        <v>1</v>
      </c>
      <c r="P52" s="54">
        <f t="shared" si="1"/>
        <v>26.142857142857142</v>
      </c>
      <c r="Q52" s="55">
        <f t="shared" si="2"/>
        <v>26.142857142857142</v>
      </c>
      <c r="R52" s="55">
        <f t="shared" si="3"/>
        <v>26.142857142857142</v>
      </c>
      <c r="S52" s="24" t="s">
        <v>39</v>
      </c>
      <c r="T52" s="13"/>
    </row>
    <row r="53" spans="1:20" ht="25.5">
      <c r="A53" s="186"/>
      <c r="B53" s="136"/>
      <c r="C53" s="136"/>
      <c r="D53" s="136"/>
      <c r="E53" s="136"/>
      <c r="F53" s="18" t="s">
        <v>185</v>
      </c>
      <c r="G53" s="21" t="s">
        <v>186</v>
      </c>
      <c r="H53" s="18" t="s">
        <v>187</v>
      </c>
      <c r="I53" s="18" t="s">
        <v>188</v>
      </c>
      <c r="J53" s="19">
        <v>1</v>
      </c>
      <c r="K53" s="64">
        <v>41821</v>
      </c>
      <c r="L53" s="64">
        <v>42185</v>
      </c>
      <c r="M53" s="16">
        <v>52</v>
      </c>
      <c r="N53" s="31">
        <v>1</v>
      </c>
      <c r="O53" s="53">
        <f t="shared" si="0"/>
        <v>1</v>
      </c>
      <c r="P53" s="54">
        <f t="shared" si="1"/>
        <v>52</v>
      </c>
      <c r="Q53" s="55">
        <f t="shared" si="2"/>
        <v>52</v>
      </c>
      <c r="R53" s="55">
        <f t="shared" si="3"/>
        <v>52</v>
      </c>
      <c r="S53" s="24" t="s">
        <v>39</v>
      </c>
      <c r="T53" s="13"/>
    </row>
    <row r="54" spans="1:20" ht="25.5">
      <c r="A54" s="187">
        <v>7</v>
      </c>
      <c r="B54" s="134" t="s">
        <v>189</v>
      </c>
      <c r="C54" s="134" t="s">
        <v>190</v>
      </c>
      <c r="D54" s="134" t="s">
        <v>191</v>
      </c>
      <c r="E54" s="134" t="s">
        <v>192</v>
      </c>
      <c r="F54" s="18" t="s">
        <v>193</v>
      </c>
      <c r="G54" s="147" t="s">
        <v>194</v>
      </c>
      <c r="H54" s="18" t="s">
        <v>195</v>
      </c>
      <c r="I54" s="18" t="s">
        <v>196</v>
      </c>
      <c r="J54" s="19">
        <v>1</v>
      </c>
      <c r="K54" s="66">
        <v>41852</v>
      </c>
      <c r="L54" s="66">
        <v>42185</v>
      </c>
      <c r="M54" s="16">
        <v>47.571428571428569</v>
      </c>
      <c r="N54" s="31">
        <v>1</v>
      </c>
      <c r="O54" s="53">
        <f t="shared" si="0"/>
        <v>1</v>
      </c>
      <c r="P54" s="54">
        <f t="shared" si="1"/>
        <v>47.571428571428569</v>
      </c>
      <c r="Q54" s="55">
        <f t="shared" si="2"/>
        <v>47.571428571428569</v>
      </c>
      <c r="R54" s="55">
        <f t="shared" si="3"/>
        <v>47.571428571428569</v>
      </c>
      <c r="S54" s="24" t="s">
        <v>39</v>
      </c>
      <c r="T54" s="13"/>
    </row>
    <row r="55" spans="1:20" ht="38.25">
      <c r="A55" s="186"/>
      <c r="B55" s="136"/>
      <c r="C55" s="136"/>
      <c r="D55" s="136"/>
      <c r="E55" s="136"/>
      <c r="F55" s="18" t="s">
        <v>197</v>
      </c>
      <c r="G55" s="149"/>
      <c r="H55" s="18" t="s">
        <v>198</v>
      </c>
      <c r="I55" s="18" t="s">
        <v>199</v>
      </c>
      <c r="J55" s="19">
        <v>1</v>
      </c>
      <c r="K55" s="64">
        <v>41852</v>
      </c>
      <c r="L55" s="64">
        <v>42185</v>
      </c>
      <c r="M55" s="16">
        <v>47.571428571428569</v>
      </c>
      <c r="N55" s="19">
        <v>1</v>
      </c>
      <c r="O55" s="53">
        <f t="shared" si="0"/>
        <v>1</v>
      </c>
      <c r="P55" s="54">
        <f t="shared" si="1"/>
        <v>47.571428571428569</v>
      </c>
      <c r="Q55" s="55">
        <f t="shared" si="2"/>
        <v>47.571428571428569</v>
      </c>
      <c r="R55" s="55">
        <f t="shared" si="3"/>
        <v>47.571428571428569</v>
      </c>
      <c r="S55" s="24" t="s">
        <v>39</v>
      </c>
      <c r="T55" s="13"/>
    </row>
    <row r="56" spans="1:20" ht="102.75" thickBot="1">
      <c r="A56" s="75">
        <v>8</v>
      </c>
      <c r="B56" s="77" t="s">
        <v>31</v>
      </c>
      <c r="C56" s="76" t="s">
        <v>200</v>
      </c>
      <c r="D56" s="76" t="s">
        <v>201</v>
      </c>
      <c r="E56" s="77" t="s">
        <v>202</v>
      </c>
      <c r="F56" s="49" t="s">
        <v>203</v>
      </c>
      <c r="G56" s="49" t="s">
        <v>204</v>
      </c>
      <c r="H56" s="50" t="s">
        <v>205</v>
      </c>
      <c r="I56" s="51" t="s">
        <v>206</v>
      </c>
      <c r="J56" s="52">
        <v>100</v>
      </c>
      <c r="K56" s="66">
        <v>41640</v>
      </c>
      <c r="L56" s="66">
        <v>42004</v>
      </c>
      <c r="M56" s="29">
        <v>52</v>
      </c>
      <c r="N56" s="28">
        <v>100</v>
      </c>
      <c r="O56" s="56">
        <f t="shared" si="0"/>
        <v>1</v>
      </c>
      <c r="P56" s="57">
        <f t="shared" si="1"/>
        <v>52</v>
      </c>
      <c r="Q56" s="58">
        <f t="shared" si="2"/>
        <v>52</v>
      </c>
      <c r="R56" s="58">
        <f t="shared" si="3"/>
        <v>52</v>
      </c>
      <c r="S56" s="23" t="s">
        <v>39</v>
      </c>
      <c r="T56" s="10"/>
    </row>
    <row r="57" spans="1:20" ht="15.75" thickBot="1">
      <c r="A57" s="145" t="s">
        <v>207</v>
      </c>
      <c r="B57" s="146"/>
      <c r="C57" s="146"/>
      <c r="D57" s="146"/>
      <c r="E57" s="146"/>
      <c r="F57" s="146"/>
      <c r="G57" s="146"/>
      <c r="H57" s="146"/>
      <c r="I57" s="146"/>
      <c r="J57" s="146"/>
      <c r="K57" s="146"/>
      <c r="L57" s="146"/>
      <c r="M57" s="146"/>
      <c r="N57" s="146"/>
      <c r="O57" s="146"/>
      <c r="P57" s="60">
        <f t="shared" ref="P57:Q57" si="4">SUM(P15:P56)</f>
        <v>1521.1142857142863</v>
      </c>
      <c r="Q57" s="60">
        <f t="shared" si="4"/>
        <v>1341.7142857142858</v>
      </c>
      <c r="R57" s="60">
        <f>SUM(R15:R56)</f>
        <v>1341.7142857142858</v>
      </c>
      <c r="S57" s="61"/>
      <c r="T57" s="62"/>
    </row>
    <row r="58" spans="1:20">
      <c r="A58" s="128" t="s">
        <v>208</v>
      </c>
      <c r="B58" s="129"/>
      <c r="C58" s="129"/>
      <c r="D58" s="129"/>
      <c r="E58" s="129"/>
      <c r="F58" s="129"/>
      <c r="G58" s="129"/>
      <c r="H58" s="129"/>
      <c r="I58" s="129"/>
      <c r="J58" s="129"/>
      <c r="K58" s="129"/>
      <c r="L58" s="129"/>
      <c r="M58" s="129"/>
      <c r="N58" s="129"/>
      <c r="O58" s="129"/>
      <c r="P58" s="129"/>
      <c r="Q58" s="129"/>
      <c r="R58" s="129"/>
      <c r="S58" s="129"/>
      <c r="T58" s="130"/>
    </row>
    <row r="59" spans="1:20" ht="15.75" thickBot="1">
      <c r="A59" s="131"/>
      <c r="B59" s="132"/>
      <c r="C59" s="132"/>
      <c r="D59" s="132"/>
      <c r="E59" s="132"/>
      <c r="F59" s="132"/>
      <c r="G59" s="132"/>
      <c r="H59" s="132"/>
      <c r="I59" s="132"/>
      <c r="J59" s="132"/>
      <c r="K59" s="132"/>
      <c r="L59" s="132"/>
      <c r="M59" s="132"/>
      <c r="N59" s="132"/>
      <c r="O59" s="132"/>
      <c r="P59" s="132"/>
      <c r="Q59" s="132"/>
      <c r="R59" s="132"/>
      <c r="S59" s="132"/>
      <c r="T59" s="133"/>
    </row>
    <row r="60" spans="1:20">
      <c r="A60" s="7"/>
      <c r="B60" s="7"/>
      <c r="C60" s="7"/>
      <c r="D60" s="7"/>
      <c r="E60" s="7"/>
      <c r="F60" s="7"/>
      <c r="G60" s="7"/>
      <c r="H60" s="7"/>
      <c r="I60" s="7"/>
      <c r="J60" s="7"/>
      <c r="K60" s="7"/>
      <c r="L60" s="7"/>
      <c r="M60" s="7"/>
      <c r="N60" s="7"/>
      <c r="O60" s="7"/>
      <c r="P60" s="7"/>
      <c r="Q60" s="7"/>
      <c r="R60" s="7"/>
      <c r="S60" s="7"/>
      <c r="T60" s="7"/>
    </row>
    <row r="61" spans="1:20" ht="15.75" thickBot="1">
      <c r="A61" s="7"/>
      <c r="B61" s="7"/>
      <c r="C61" s="7"/>
      <c r="D61" s="7"/>
      <c r="E61" s="7"/>
      <c r="F61" s="7"/>
      <c r="G61" s="7"/>
      <c r="H61" s="7"/>
      <c r="I61" s="7"/>
      <c r="J61" s="7"/>
      <c r="K61" s="7"/>
      <c r="L61" s="7"/>
      <c r="M61" s="7"/>
      <c r="N61" s="7"/>
      <c r="O61" s="7"/>
      <c r="P61" s="7"/>
      <c r="Q61" s="7"/>
      <c r="R61" s="7"/>
      <c r="S61" s="7"/>
      <c r="T61" s="7"/>
    </row>
    <row r="62" spans="1:20" ht="15.75" thickBot="1">
      <c r="A62" s="156" t="s">
        <v>209</v>
      </c>
      <c r="B62" s="157"/>
      <c r="C62" s="157"/>
      <c r="D62" s="157"/>
      <c r="E62" s="158"/>
      <c r="F62" s="7"/>
      <c r="G62" s="150" t="s">
        <v>210</v>
      </c>
      <c r="H62" s="151"/>
      <c r="I62" s="151"/>
      <c r="J62" s="151"/>
      <c r="K62" s="151"/>
      <c r="L62" s="151"/>
      <c r="M62" s="151"/>
      <c r="N62" s="151"/>
      <c r="O62" s="151"/>
      <c r="P62" s="151"/>
      <c r="Q62" s="151"/>
      <c r="R62" s="151"/>
      <c r="S62" s="151"/>
      <c r="T62" s="152"/>
    </row>
    <row r="63" spans="1:20" ht="15.75" thickBot="1">
      <c r="A63" s="120"/>
      <c r="B63" s="120"/>
      <c r="C63" s="120"/>
      <c r="D63" s="120"/>
      <c r="E63" s="120"/>
      <c r="F63" s="7"/>
      <c r="G63" s="153" t="s">
        <v>211</v>
      </c>
      <c r="H63" s="154"/>
      <c r="I63" s="154"/>
      <c r="J63" s="154"/>
      <c r="K63" s="154"/>
      <c r="L63" s="154"/>
      <c r="M63" s="154"/>
      <c r="N63" s="154"/>
      <c r="O63" s="154"/>
      <c r="P63" s="154"/>
      <c r="Q63" s="154"/>
      <c r="R63" s="154"/>
      <c r="S63" s="154"/>
      <c r="T63" s="155"/>
    </row>
    <row r="64" spans="1:20" ht="15.75" thickBot="1">
      <c r="A64" s="121"/>
      <c r="B64" s="122"/>
      <c r="C64" s="123" t="s">
        <v>212</v>
      </c>
      <c r="D64" s="124"/>
      <c r="E64" s="125"/>
      <c r="F64" s="7"/>
      <c r="G64" s="161" t="s">
        <v>213</v>
      </c>
      <c r="H64" s="162"/>
      <c r="I64" s="162"/>
      <c r="J64" s="162"/>
      <c r="K64" s="162"/>
      <c r="L64" s="162"/>
      <c r="M64" s="162"/>
      <c r="N64" s="162"/>
      <c r="O64" s="162"/>
      <c r="P64" s="162"/>
      <c r="Q64" s="163"/>
      <c r="R64" s="143" t="s">
        <v>214</v>
      </c>
      <c r="S64" s="144"/>
      <c r="T64" s="70">
        <f>+R57</f>
        <v>1341.7142857142858</v>
      </c>
    </row>
    <row r="65" spans="1:20" ht="15.75" thickBot="1">
      <c r="A65" s="159"/>
      <c r="B65" s="160"/>
      <c r="C65" s="167" t="s">
        <v>215</v>
      </c>
      <c r="D65" s="124"/>
      <c r="E65" s="125"/>
      <c r="F65" s="7"/>
      <c r="G65" s="117" t="s">
        <v>216</v>
      </c>
      <c r="H65" s="118"/>
      <c r="I65" s="118"/>
      <c r="J65" s="118"/>
      <c r="K65" s="118"/>
      <c r="L65" s="118"/>
      <c r="M65" s="118"/>
      <c r="N65" s="118"/>
      <c r="O65" s="118"/>
      <c r="P65" s="118"/>
      <c r="Q65" s="119"/>
      <c r="R65" s="176" t="s">
        <v>217</v>
      </c>
      <c r="S65" s="177"/>
      <c r="T65" s="60">
        <f>SUM(M15:M56)</f>
        <v>1705.7142857142862</v>
      </c>
    </row>
    <row r="66" spans="1:20" ht="15.75" thickBot="1">
      <c r="A66" s="168"/>
      <c r="B66" s="169"/>
      <c r="C66" s="123" t="s">
        <v>218</v>
      </c>
      <c r="D66" s="124"/>
      <c r="E66" s="125"/>
      <c r="F66" s="7"/>
      <c r="G66" s="173" t="s">
        <v>219</v>
      </c>
      <c r="H66" s="174"/>
      <c r="I66" s="174"/>
      <c r="J66" s="174"/>
      <c r="K66" s="174"/>
      <c r="L66" s="174"/>
      <c r="M66" s="174"/>
      <c r="N66" s="174"/>
      <c r="O66" s="174"/>
      <c r="P66" s="174"/>
      <c r="Q66" s="175"/>
      <c r="R66" s="143" t="s">
        <v>220</v>
      </c>
      <c r="S66" s="166"/>
      <c r="T66" s="68">
        <f>IF(Q57=0,0,+Q57/T64)</f>
        <v>1</v>
      </c>
    </row>
    <row r="67" spans="1:20" ht="15.75" thickBot="1">
      <c r="A67" s="126"/>
      <c r="B67" s="127"/>
      <c r="C67" s="123" t="s">
        <v>221</v>
      </c>
      <c r="D67" s="124"/>
      <c r="E67" s="125"/>
      <c r="F67" s="7"/>
      <c r="G67" s="170" t="s">
        <v>222</v>
      </c>
      <c r="H67" s="171"/>
      <c r="I67" s="171"/>
      <c r="J67" s="171"/>
      <c r="K67" s="171"/>
      <c r="L67" s="171"/>
      <c r="M67" s="171"/>
      <c r="N67" s="171"/>
      <c r="O67" s="171"/>
      <c r="P67" s="171"/>
      <c r="Q67" s="172"/>
      <c r="R67" s="164" t="s">
        <v>223</v>
      </c>
      <c r="S67" s="165"/>
      <c r="T67" s="69">
        <f>IF(P57=0,0,+P57/T65)</f>
        <v>0.89177554438860984</v>
      </c>
    </row>
    <row r="68" spans="1:20">
      <c r="A68" s="7"/>
      <c r="B68" s="7"/>
      <c r="C68" s="7"/>
      <c r="D68" s="7"/>
      <c r="E68" s="7"/>
      <c r="F68" s="7"/>
      <c r="G68" s="7"/>
      <c r="H68" s="7"/>
      <c r="I68" s="7"/>
      <c r="J68" s="7"/>
      <c r="K68" s="7"/>
      <c r="L68" s="7"/>
      <c r="M68" s="7"/>
      <c r="N68" s="7"/>
      <c r="O68" s="7"/>
      <c r="P68" s="7"/>
      <c r="Q68" s="7"/>
      <c r="R68" s="7"/>
      <c r="S68" s="7"/>
      <c r="T68" s="7"/>
    </row>
    <row r="69" spans="1:20">
      <c r="A69" s="116"/>
      <c r="B69" s="116"/>
      <c r="C69" s="116"/>
      <c r="D69" s="116"/>
      <c r="E69" s="116"/>
      <c r="F69" s="116"/>
      <c r="G69" s="116"/>
      <c r="H69" s="116"/>
      <c r="I69" s="116"/>
      <c r="J69" s="116"/>
      <c r="K69" s="116"/>
      <c r="L69" s="116"/>
      <c r="M69" s="116"/>
      <c r="N69" s="116"/>
      <c r="O69" s="116"/>
      <c r="P69" s="116"/>
      <c r="Q69" s="116"/>
      <c r="R69" s="116"/>
      <c r="S69" s="116"/>
      <c r="T69" s="116"/>
    </row>
    <row r="71" spans="1:20">
      <c r="A71" s="1"/>
      <c r="B71" s="1"/>
      <c r="C71" s="1"/>
      <c r="D71" s="1"/>
      <c r="E71" s="1"/>
      <c r="F71" s="1"/>
      <c r="G71" s="1"/>
      <c r="H71" s="1"/>
      <c r="I71" s="1"/>
      <c r="J71" s="1"/>
      <c r="K71" s="1"/>
      <c r="L71" s="1"/>
      <c r="M71" s="1"/>
      <c r="N71" s="1"/>
      <c r="O71" s="1"/>
      <c r="P71" s="1"/>
      <c r="Q71" s="1"/>
      <c r="R71" s="3"/>
      <c r="S71" s="1"/>
      <c r="T71" s="1"/>
    </row>
  </sheetData>
  <mergeCells count="96">
    <mergeCell ref="G33:G35"/>
    <mergeCell ref="G36:G38"/>
    <mergeCell ref="G50:G51"/>
    <mergeCell ref="G54:G55"/>
    <mergeCell ref="A16:A18"/>
    <mergeCell ref="A19:A30"/>
    <mergeCell ref="A31:A32"/>
    <mergeCell ref="A33:A35"/>
    <mergeCell ref="A36:A53"/>
    <mergeCell ref="A54:A55"/>
    <mergeCell ref="B54:B55"/>
    <mergeCell ref="C54:C55"/>
    <mergeCell ref="D54:D55"/>
    <mergeCell ref="B33:B35"/>
    <mergeCell ref="C33:C35"/>
    <mergeCell ref="D33:D35"/>
    <mergeCell ref="F33:F35"/>
    <mergeCell ref="B36:B53"/>
    <mergeCell ref="C36:C53"/>
    <mergeCell ref="D36:D53"/>
    <mergeCell ref="B16:B18"/>
    <mergeCell ref="C16:C18"/>
    <mergeCell ref="D16:D18"/>
    <mergeCell ref="B19:B30"/>
    <mergeCell ref="C19:C30"/>
    <mergeCell ref="C66:E66"/>
    <mergeCell ref="A62:E62"/>
    <mergeCell ref="A65:B65"/>
    <mergeCell ref="G64:Q64"/>
    <mergeCell ref="R67:S67"/>
    <mergeCell ref="R66:S66"/>
    <mergeCell ref="C65:E65"/>
    <mergeCell ref="A66:B66"/>
    <mergeCell ref="G67:Q67"/>
    <mergeCell ref="G66:Q66"/>
    <mergeCell ref="R65:S65"/>
    <mergeCell ref="R64:S64"/>
    <mergeCell ref="M13:M14"/>
    <mergeCell ref="A57:O57"/>
    <mergeCell ref="E54:E55"/>
    <mergeCell ref="D19:D30"/>
    <mergeCell ref="F19:F29"/>
    <mergeCell ref="B31:B32"/>
    <mergeCell ref="E16:E18"/>
    <mergeCell ref="G62:T62"/>
    <mergeCell ref="G63:T63"/>
    <mergeCell ref="C31:C32"/>
    <mergeCell ref="D31:D32"/>
    <mergeCell ref="F31:F32"/>
    <mergeCell ref="G16:G18"/>
    <mergeCell ref="G21:G22"/>
    <mergeCell ref="G31:G32"/>
    <mergeCell ref="A1:T1"/>
    <mergeCell ref="A2:T2"/>
    <mergeCell ref="A3:T3"/>
    <mergeCell ref="A4:T4"/>
    <mergeCell ref="A5:M5"/>
    <mergeCell ref="A6:M6"/>
    <mergeCell ref="A13:A14"/>
    <mergeCell ref="E13:E14"/>
    <mergeCell ref="G13:G14"/>
    <mergeCell ref="F13:F14"/>
    <mergeCell ref="D13:D14"/>
    <mergeCell ref="B13:B14"/>
    <mergeCell ref="C13:C14"/>
    <mergeCell ref="A9:M9"/>
    <mergeCell ref="A10:R10"/>
    <mergeCell ref="I13:I14"/>
    <mergeCell ref="A12:T12"/>
    <mergeCell ref="S11:T11"/>
    <mergeCell ref="A11:R11"/>
    <mergeCell ref="N13:N14"/>
    <mergeCell ref="O13:O14"/>
    <mergeCell ref="R13:R14"/>
    <mergeCell ref="S13:T13"/>
    <mergeCell ref="H13:H14"/>
    <mergeCell ref="Q13:Q14"/>
    <mergeCell ref="K13:K14"/>
    <mergeCell ref="P13:P14"/>
    <mergeCell ref="J13:J14"/>
    <mergeCell ref="A69:T69"/>
    <mergeCell ref="A7:M7"/>
    <mergeCell ref="A8:M8"/>
    <mergeCell ref="S10:T10"/>
    <mergeCell ref="G65:Q65"/>
    <mergeCell ref="A63:E63"/>
    <mergeCell ref="A64:B64"/>
    <mergeCell ref="C64:E64"/>
    <mergeCell ref="A67:B67"/>
    <mergeCell ref="C67:E67"/>
    <mergeCell ref="A58:T59"/>
    <mergeCell ref="E19:E30"/>
    <mergeCell ref="E31:E32"/>
    <mergeCell ref="E33:E35"/>
    <mergeCell ref="E36:E53"/>
    <mergeCell ref="L13:L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Mabel Astrid Neira Yepes</dc:creator>
  <cp:keywords/>
  <dc:description/>
  <cp:lastModifiedBy>Edith Castañeda</cp:lastModifiedBy>
  <cp:revision/>
  <dcterms:created xsi:type="dcterms:W3CDTF">2015-07-22T20:48:37Z</dcterms:created>
  <dcterms:modified xsi:type="dcterms:W3CDTF">2023-02-16T22:47:04Z</dcterms:modified>
  <cp:category/>
  <cp:contentStatus/>
</cp:coreProperties>
</file>