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100" activeTab="0"/>
  </bookViews>
  <sheets>
    <sheet name="REC 20" sheetId="1" r:id="rId1"/>
    <sheet name="REC 21" sheetId="2" r:id="rId2"/>
    <sheet name="CONSOLIDACION" sheetId="3" r:id="rId3"/>
    <sheet name="RESUMEN" sheetId="4" r:id="rId4"/>
    <sheet name="Hoja6" sheetId="5" r:id="rId5"/>
    <sheet name="Hoja7" sheetId="6" r:id="rId6"/>
    <sheet name="Hoja8" sheetId="7" r:id="rId7"/>
    <sheet name="Hoja9" sheetId="8" r:id="rId8"/>
    <sheet name="Hoja10" sheetId="9" r:id="rId9"/>
    <sheet name="Hoja11" sheetId="10" r:id="rId10"/>
    <sheet name="Hoja12" sheetId="11" r:id="rId11"/>
  </sheets>
  <definedNames>
    <definedName name="_xlnm.Print_Titles" localSheetId="2">'CONSOLIDACION'!$1:$6</definedName>
    <definedName name="_xlnm.Print_Titles" localSheetId="0">'REC 20'!$1:$6</definedName>
    <definedName name="_xlnm.Print_Titles" localSheetId="1">'REC 21'!$1:$6</definedName>
    <definedName name="_xlnm.Print_Titles" localSheetId="3">'RESUMEN'!$1:$6</definedName>
  </definedNames>
  <calcPr fullCalcOnLoad="1"/>
</workbook>
</file>

<file path=xl/sharedStrings.xml><?xml version="1.0" encoding="utf-8"?>
<sst xmlns="http://schemas.openxmlformats.org/spreadsheetml/2006/main" count="374" uniqueCount="100">
  <si>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</si>
  <si>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</si>
  <si>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</si>
  <si>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</si>
  <si>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</si>
  <si>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</si>
  <si>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</si>
  <si>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</si>
  <si>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</si>
  <si>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</si>
  <si>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</si>
  <si>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</si>
  <si>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</si>
  <si>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</si>
  <si>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</si>
  <si>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</si>
  <si>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</si>
  <si>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</si>
  <si>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</si>
  <si>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</si>
  <si>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</si>
  <si>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</si>
  <si>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</si>
  <si>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</si>
  <si>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</si>
  <si>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</si>
  <si>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(DISTRIBUCION PREVIO CONCEPTO DGPPN)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</si>
  <si>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</si>
  <si>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</si>
  <si>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</si>
  <si>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</si>
  <si>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</si>
  <si>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</si>
  <si>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</si>
  <si>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</si>
  <si>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COMPRA DE EQUIPO</t>
  </si>
  <si>
    <t>ENSERES Y EQUIPOS DE OFICINA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</si>
  <si>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</si>
  <si>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</si>
  <si>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</si>
  <si>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</si>
  <si>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</si>
  <si>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</si>
  <si>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</si>
  <si>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</si>
  <si>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</si>
  <si>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</si>
  <si>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</si>
  <si>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</si>
  <si>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HUGO ALBERTO VELASCO RAMON</t>
  </si>
  <si>
    <t>SANDRA PATRICIA URIBE HERNÁNDEZ</t>
  </si>
  <si>
    <t>Secretario General</t>
  </si>
  <si>
    <t>Coord. Administrativa y Financiera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</si>
  <si>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</si>
  <si>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</si>
  <si>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</si>
  <si>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</si>
  <si>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</si>
  <si>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</si>
  <si>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</si>
  <si>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</si>
  <si>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</si>
  <si>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</si>
  <si>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</si>
  <si>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</si>
  <si>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</si>
  <si>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</si>
  <si>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</si>
  <si>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</si>
  <si>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</si>
  <si>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</si>
  <si>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</si>
  <si>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</si>
  <si>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</si>
  <si>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</si>
  <si>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</si>
  <si>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</si>
  <si>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</si>
  <si>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</si>
  <si>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</si>
  <si>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</si>
  <si>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</si>
  <si>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</si>
  <si>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</si>
  <si>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</si>
  <si>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SENTENCIAS Y CONCILIACIONES</t>
  </si>
  <si>
    <t>ASISTENCIA TÉCNICA, DIVULGACIÓN Y CAPACITACIÓN A FUNCIONARIOS DEL ESTADO PARA APOYO A LA ADMÓN. DEL ESTADO</t>
  </si>
  <si>
    <t>ADECUACIÓN DE LAS GESTIONES DE LA SUPERINTENDENCIA ACORDE CON LA NORMA ISO 9000 VERSIÓN 2000</t>
  </si>
  <si>
    <t>INTERSUBSECTORIAL GOBIERNO</t>
  </si>
  <si>
    <t>ADMÓN, CONTROL Y ORGANIZACIÓN INSTITUCIONAL PARA APOYO A LA ADMINISTRACIÓN DEL ESTADO</t>
  </si>
  <si>
    <t xml:space="preserve">ADMÓN DE ARCHIVOS Y MIICROFILMACIÓN DE DOCUMENTOS EN LA SUPERINTENDENCIA </t>
  </si>
  <si>
    <t>SISTEMATIZACIÓN INTEGRAL DE LA INFORMACIÓN INSTITUCIONAL EN LA SUPERINTENDENCIA DE LA ECONOMÍA SOLIDARIA -PREVIO CONCEPTO DNP</t>
  </si>
  <si>
    <t>C. INVERSIÓN</t>
  </si>
  <si>
    <t xml:space="preserve"> </t>
  </si>
  <si>
    <t>TOTAL PRESUPUESTO</t>
  </si>
  <si>
    <t>DESTINATARIOS DE LAS OTRAS TRANSFERENCIAS CORRIENTES</t>
  </si>
  <si>
    <t>OTRAS TRANSFERENCIAS DISTRIBUCIÓN PREVIO CONCEPTO</t>
  </si>
  <si>
    <t>APROPIACION  FINAL</t>
  </si>
  <si>
    <t>EJECUCION ACUM DICIEMBRE 2007</t>
  </si>
  <si>
    <t>EJECUCION ACUMULADA MES DE DICIEMBRE DE 2007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</si>
</sst>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%"/>
    <numFmt numFmtId="167" formatCode="0.000%"/>
    <numFmt numFmtId="168" formatCode="0.0000%"/>
    <numFmt numFmtId="169" formatCode="0.00000%"/>
    <numFmt numFmtId="170" formatCode="_(* #,##0_);_(* \(#,##0\);_(* &quot;-&quot;_);_(@_)"/>
    <numFmt numFmtId="171" formatCode="_ * #,##0.0_ ;_ * \-#,##0.0_ ;_ * &quot;-&quot;??_ ;_ @_ "/>
  </numFmts>
  <fonts count="12">
    <font>
      <sz val="10"/>
      <name val="Arial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/>
      <bottom style="medium">
        <color indexed="21"/>
      </bottom>
    </border>
    <border>
      <left style="medium">
        <color indexed="57"/>
      </left>
      <right style="medium">
        <color indexed="57"/>
      </right>
      <top style="medium">
        <color indexed="21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 style="medium">
        <color indexed="57"/>
      </left>
      <right style="medium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/>
    </border>
    <border>
      <left>
        <color indexed="63"/>
      </left>
      <right>
        <color indexed="63"/>
      </right>
      <top style="medium">
        <color indexed="21"/>
      </top>
      <bottom style="medium"/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3" fontId="4" fillId="0" borderId="0" xfId="15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4" fontId="4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15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64" fontId="4" fillId="0" borderId="0" xfId="15" applyNumberFormat="1" applyFont="1" applyFill="1" applyAlignment="1">
      <alignment horizontal="right"/>
    </xf>
    <xf numFmtId="164" fontId="4" fillId="0" borderId="0" xfId="15" applyNumberFormat="1" applyFont="1" applyFill="1" applyBorder="1" applyAlignment="1">
      <alignment horizontal="right"/>
    </xf>
    <xf numFmtId="3" fontId="4" fillId="0" borderId="0" xfId="15" applyNumberFormat="1" applyFont="1" applyFill="1" applyAlignment="1">
      <alignment/>
    </xf>
    <xf numFmtId="3" fontId="5" fillId="0" borderId="0" xfId="15" applyNumberFormat="1" applyFont="1" applyFill="1" applyBorder="1" applyAlignment="1">
      <alignment vertical="center"/>
    </xf>
    <xf numFmtId="3" fontId="4" fillId="0" borderId="0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 horizontal="center" vertical="center" wrapText="1"/>
    </xf>
    <xf numFmtId="3" fontId="5" fillId="0" borderId="2" xfId="15" applyNumberFormat="1" applyFont="1" applyFill="1" applyBorder="1" applyAlignment="1">
      <alignment horizontal="center" vertical="center" wrapText="1"/>
    </xf>
    <xf numFmtId="3" fontId="7" fillId="0" borderId="3" xfId="15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9" fillId="0" borderId="5" xfId="15" applyNumberFormat="1" applyFont="1" applyFill="1" applyBorder="1" applyAlignment="1">
      <alignment horizontal="right" vertical="center" wrapText="1"/>
    </xf>
    <xf numFmtId="3" fontId="9" fillId="0" borderId="4" xfId="15" applyNumberFormat="1" applyFont="1" applyFill="1" applyBorder="1" applyAlignment="1">
      <alignment vertical="center" wrapText="1"/>
    </xf>
    <xf numFmtId="3" fontId="9" fillId="0" borderId="5" xfId="15" applyNumberFormat="1" applyFont="1" applyFill="1" applyBorder="1" applyAlignment="1">
      <alignment vertical="center" wrapText="1"/>
    </xf>
    <xf numFmtId="3" fontId="0" fillId="0" borderId="4" xfId="15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164" fontId="9" fillId="0" borderId="5" xfId="15" applyNumberFormat="1" applyFont="1" applyFill="1" applyBorder="1" applyAlignment="1">
      <alignment horizontal="right" wrapText="1"/>
    </xf>
    <xf numFmtId="3" fontId="9" fillId="0" borderId="5" xfId="15" applyNumberFormat="1" applyFont="1" applyFill="1" applyBorder="1" applyAlignment="1">
      <alignment wrapText="1"/>
    </xf>
    <xf numFmtId="3" fontId="9" fillId="0" borderId="5" xfId="15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5" xfId="15" applyNumberFormat="1" applyFont="1" applyFill="1" applyBorder="1" applyAlignment="1">
      <alignment/>
    </xf>
    <xf numFmtId="0" fontId="10" fillId="0" borderId="5" xfId="0" applyFont="1" applyFill="1" applyBorder="1" applyAlignment="1">
      <alignment wrapText="1"/>
    </xf>
    <xf numFmtId="164" fontId="0" fillId="0" borderId="5" xfId="15" applyNumberFormat="1" applyFont="1" applyFill="1" applyBorder="1" applyAlignment="1">
      <alignment horizontal="right" wrapText="1"/>
    </xf>
    <xf numFmtId="3" fontId="9" fillId="0" borderId="5" xfId="15" applyNumberFormat="1" applyFont="1" applyFill="1" applyBorder="1" applyAlignment="1">
      <alignment horizontal="right" wrapText="1"/>
    </xf>
    <xf numFmtId="0" fontId="11" fillId="0" borderId="5" xfId="0" applyFont="1" applyFill="1" applyBorder="1" applyAlignment="1">
      <alignment wrapText="1"/>
    </xf>
    <xf numFmtId="164" fontId="4" fillId="0" borderId="5" xfId="15" applyNumberFormat="1" applyFont="1" applyFill="1" applyBorder="1" applyAlignment="1">
      <alignment horizontal="right" wrapText="1"/>
    </xf>
    <xf numFmtId="3" fontId="4" fillId="0" borderId="5" xfId="15" applyNumberFormat="1" applyFont="1" applyFill="1" applyBorder="1" applyAlignment="1">
      <alignment wrapText="1"/>
    </xf>
    <xf numFmtId="3" fontId="4" fillId="0" borderId="5" xfId="15" applyNumberFormat="1" applyFont="1" applyFill="1" applyBorder="1" applyAlignment="1">
      <alignment vertical="center" wrapText="1"/>
    </xf>
    <xf numFmtId="3" fontId="0" fillId="0" borderId="5" xfId="15" applyNumberFormat="1" applyFont="1" applyFill="1" applyBorder="1" applyAlignment="1">
      <alignment wrapText="1"/>
    </xf>
    <xf numFmtId="165" fontId="9" fillId="0" borderId="5" xfId="15" applyNumberFormat="1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5" xfId="15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65" fontId="4" fillId="0" borderId="5" xfId="15" applyNumberFormat="1" applyFont="1" applyFill="1" applyBorder="1" applyAlignment="1">
      <alignment wrapText="1"/>
    </xf>
    <xf numFmtId="0" fontId="11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4" fillId="0" borderId="6" xfId="15" applyNumberFormat="1" applyFont="1" applyFill="1" applyBorder="1" applyAlignment="1">
      <alignment horizontal="right" wrapText="1"/>
    </xf>
    <xf numFmtId="3" fontId="4" fillId="0" borderId="6" xfId="15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164" fontId="4" fillId="0" borderId="8" xfId="15" applyNumberFormat="1" applyFont="1" applyBorder="1" applyAlignment="1">
      <alignment/>
    </xf>
    <xf numFmtId="3" fontId="4" fillId="0" borderId="8" xfId="15" applyNumberFormat="1" applyFont="1" applyFill="1" applyBorder="1" applyAlignment="1">
      <alignment/>
    </xf>
    <xf numFmtId="3" fontId="4" fillId="0" borderId="8" xfId="15" applyNumberFormat="1" applyFont="1" applyBorder="1" applyAlignment="1">
      <alignment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3" fontId="5" fillId="0" borderId="0" xfId="15" applyNumberFormat="1" applyFont="1" applyBorder="1" applyAlignment="1">
      <alignment/>
    </xf>
    <xf numFmtId="3" fontId="0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164" fontId="4" fillId="0" borderId="11" xfId="15" applyNumberFormat="1" applyFont="1" applyBorder="1" applyAlignment="1">
      <alignment/>
    </xf>
    <xf numFmtId="3" fontId="4" fillId="0" borderId="11" xfId="15" applyNumberFormat="1" applyFont="1" applyFill="1" applyBorder="1" applyAlignment="1">
      <alignment/>
    </xf>
    <xf numFmtId="3" fontId="4" fillId="0" borderId="11" xfId="15" applyNumberFormat="1" applyFont="1" applyBorder="1" applyAlignment="1">
      <alignment/>
    </xf>
    <xf numFmtId="164" fontId="0" fillId="0" borderId="0" xfId="15" applyNumberFormat="1" applyFont="1" applyFill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3" fontId="0" fillId="0" borderId="0" xfId="15" applyNumberFormat="1" applyFont="1" applyFill="1" applyAlignment="1">
      <alignment/>
    </xf>
    <xf numFmtId="3" fontId="0" fillId="0" borderId="0" xfId="15" applyNumberFormat="1" applyFont="1" applyFill="1" applyBorder="1" applyAlignment="1">
      <alignment/>
    </xf>
    <xf numFmtId="3" fontId="9" fillId="0" borderId="4" xfId="15" applyNumberFormat="1" applyFont="1" applyFill="1" applyBorder="1" applyAlignment="1">
      <alignment horizontal="right" vertical="center" wrapText="1"/>
    </xf>
    <xf numFmtId="3" fontId="9" fillId="0" borderId="5" xfId="15" applyNumberFormat="1" applyFont="1" applyFill="1" applyBorder="1" applyAlignment="1">
      <alignment horizontal="right" vertical="center" wrapText="1"/>
    </xf>
    <xf numFmtId="3" fontId="0" fillId="0" borderId="5" xfId="15" applyNumberFormat="1" applyFont="1" applyFill="1" applyBorder="1" applyAlignment="1">
      <alignment horizontal="right" wrapText="1"/>
    </xf>
    <xf numFmtId="3" fontId="4" fillId="0" borderId="5" xfId="15" applyNumberFormat="1" applyFont="1" applyFill="1" applyBorder="1" applyAlignment="1">
      <alignment horizontal="right" wrapText="1"/>
    </xf>
    <xf numFmtId="3" fontId="4" fillId="0" borderId="6" xfId="15" applyNumberFormat="1" applyFont="1" applyFill="1" applyBorder="1" applyAlignment="1">
      <alignment horizontal="right" wrapText="1"/>
    </xf>
    <xf numFmtId="3" fontId="4" fillId="0" borderId="0" xfId="15" applyNumberFormat="1" applyFont="1" applyBorder="1" applyAlignment="1">
      <alignment/>
    </xf>
    <xf numFmtId="3" fontId="4" fillId="0" borderId="8" xfId="15" applyNumberFormat="1" applyFont="1" applyBorder="1" applyAlignment="1">
      <alignment/>
    </xf>
    <xf numFmtId="3" fontId="4" fillId="0" borderId="11" xfId="15" applyNumberFormat="1" applyFont="1" applyBorder="1" applyAlignment="1">
      <alignment/>
    </xf>
    <xf numFmtId="0" fontId="11" fillId="0" borderId="6" xfId="0" applyFont="1" applyFill="1" applyBorder="1" applyAlignment="1">
      <alignment wrapText="1"/>
    </xf>
    <xf numFmtId="3" fontId="0" fillId="0" borderId="6" xfId="15" applyNumberFormat="1" applyFont="1" applyFill="1" applyBorder="1" applyAlignment="1">
      <alignment horizontal="right" wrapText="1"/>
    </xf>
    <xf numFmtId="43" fontId="0" fillId="0" borderId="0" xfId="15" applyFill="1" applyAlignment="1">
      <alignment/>
    </xf>
    <xf numFmtId="43" fontId="0" fillId="0" borderId="0" xfId="15" applyFont="1" applyFill="1" applyAlignment="1">
      <alignment/>
    </xf>
    <xf numFmtId="3" fontId="8" fillId="0" borderId="12" xfId="15" applyNumberFormat="1" applyFont="1" applyFill="1" applyBorder="1" applyAlignment="1">
      <alignment horizontal="center" vertical="justify" wrapText="1"/>
    </xf>
    <xf numFmtId="3" fontId="8" fillId="0" borderId="12" xfId="15" applyNumberFormat="1" applyFont="1" applyFill="1" applyBorder="1" applyAlignment="1">
      <alignment horizontal="center" vertical="center" wrapText="1"/>
    </xf>
    <xf numFmtId="3" fontId="4" fillId="0" borderId="6" xfId="15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43" fontId="5" fillId="0" borderId="5" xfId="15" applyFont="1" applyFill="1" applyBorder="1" applyAlignment="1">
      <alignment wrapText="1"/>
    </xf>
    <xf numFmtId="43" fontId="9" fillId="0" borderId="5" xfId="15" applyFont="1" applyFill="1" applyBorder="1" applyAlignment="1">
      <alignment wrapText="1"/>
    </xf>
    <xf numFmtId="3" fontId="5" fillId="0" borderId="5" xfId="15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64" fontId="4" fillId="0" borderId="0" xfId="15" applyNumberFormat="1" applyFont="1" applyFill="1" applyBorder="1" applyAlignment="1">
      <alignment horizontal="right" wrapText="1"/>
    </xf>
    <xf numFmtId="3" fontId="4" fillId="0" borderId="0" xfId="15" applyNumberFormat="1" applyFont="1" applyFill="1" applyBorder="1" applyAlignment="1">
      <alignment vertical="center" wrapText="1"/>
    </xf>
    <xf numFmtId="3" fontId="4" fillId="0" borderId="5" xfId="15" applyNumberFormat="1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3" fontId="4" fillId="0" borderId="0" xfId="15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/>
    </xf>
    <xf numFmtId="164" fontId="5" fillId="0" borderId="5" xfId="15" applyNumberFormat="1" applyFont="1" applyFill="1" applyBorder="1" applyAlignment="1">
      <alignment horizontal="right" wrapText="1"/>
    </xf>
    <xf numFmtId="3" fontId="5" fillId="0" borderId="5" xfId="15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3" fontId="7" fillId="0" borderId="5" xfId="15" applyNumberFormat="1" applyFont="1" applyFill="1" applyBorder="1" applyAlignment="1">
      <alignment horizontal="right" wrapText="1"/>
    </xf>
    <xf numFmtId="164" fontId="7" fillId="0" borderId="5" xfId="15" applyNumberFormat="1" applyFont="1" applyFill="1" applyBorder="1" applyAlignment="1">
      <alignment horizontal="right" wrapText="1"/>
    </xf>
    <xf numFmtId="3" fontId="7" fillId="0" borderId="5" xfId="15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5" xfId="15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5" fillId="0" borderId="5" xfId="15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3" fontId="0" fillId="0" borderId="0" xfId="15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64" fontId="9" fillId="0" borderId="4" xfId="15" applyNumberFormat="1" applyFont="1" applyFill="1" applyBorder="1" applyAlignment="1">
      <alignment horizontal="right" wrapText="1"/>
    </xf>
    <xf numFmtId="3" fontId="9" fillId="0" borderId="4" xfId="15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9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4" fillId="0" borderId="6" xfId="15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15" applyNumberFormat="1" applyFont="1" applyFill="1" applyBorder="1" applyAlignment="1">
      <alignment wrapText="1"/>
    </xf>
    <xf numFmtId="43" fontId="0" fillId="0" borderId="0" xfId="15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5" xfId="0" applyFont="1" applyFill="1" applyBorder="1" applyAlignment="1">
      <alignment wrapText="1"/>
    </xf>
    <xf numFmtId="3" fontId="9" fillId="0" borderId="4" xfId="15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10" fontId="4" fillId="0" borderId="0" xfId="19" applyNumberFormat="1" applyFont="1" applyFill="1" applyAlignment="1">
      <alignment/>
    </xf>
    <xf numFmtId="10" fontId="4" fillId="0" borderId="0" xfId="19" applyNumberFormat="1" applyFont="1" applyFill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0" fillId="0" borderId="8" xfId="0" applyFont="1" applyFill="1" applyBorder="1" applyAlignment="1">
      <alignment/>
    </xf>
    <xf numFmtId="164" fontId="4" fillId="0" borderId="8" xfId="15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0" fillId="0" borderId="11" xfId="0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9" fillId="0" borderId="5" xfId="15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0" fillId="0" borderId="5" xfId="15" applyNumberFormat="1" applyFont="1" applyFill="1" applyBorder="1" applyAlignment="1">
      <alignment wrapText="1"/>
    </xf>
    <xf numFmtId="164" fontId="4" fillId="0" borderId="5" xfId="15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164" fontId="5" fillId="0" borderId="5" xfId="15" applyNumberFormat="1" applyFont="1" applyFill="1" applyBorder="1" applyAlignment="1">
      <alignment wrapText="1"/>
    </xf>
    <xf numFmtId="164" fontId="7" fillId="0" borderId="5" xfId="15" applyNumberFormat="1" applyFont="1" applyFill="1" applyBorder="1" applyAlignment="1">
      <alignment wrapText="1"/>
    </xf>
    <xf numFmtId="165" fontId="9" fillId="0" borderId="0" xfId="0" applyNumberFormat="1" applyFont="1" applyFill="1" applyAlignment="1">
      <alignment/>
    </xf>
    <xf numFmtId="10" fontId="4" fillId="0" borderId="5" xfId="19" applyNumberFormat="1" applyFont="1" applyFill="1" applyBorder="1" applyAlignment="1">
      <alignment wrapText="1"/>
    </xf>
    <xf numFmtId="3" fontId="0" fillId="0" borderId="0" xfId="15" applyNumberFormat="1" applyFont="1" applyFill="1" applyBorder="1" applyAlignment="1">
      <alignment wrapText="1"/>
    </xf>
    <xf numFmtId="164" fontId="4" fillId="0" borderId="0" xfId="15" applyNumberFormat="1" applyFont="1" applyFill="1" applyBorder="1" applyAlignment="1">
      <alignment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5" fillId="0" borderId="19" xfId="15" applyNumberFormat="1" applyFont="1" applyFill="1" applyBorder="1" applyAlignment="1">
      <alignment horizontal="right" wrapText="1"/>
    </xf>
    <xf numFmtId="10" fontId="5" fillId="0" borderId="20" xfId="19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43" fontId="4" fillId="0" borderId="0" xfId="15" applyFont="1" applyFill="1" applyAlignment="1">
      <alignment/>
    </xf>
    <xf numFmtId="43" fontId="5" fillId="0" borderId="0" xfId="15" applyFont="1" applyFill="1" applyBorder="1" applyAlignment="1">
      <alignment vertical="center"/>
    </xf>
    <xf numFmtId="43" fontId="8" fillId="0" borderId="12" xfId="15" applyFont="1" applyFill="1" applyBorder="1" applyAlignment="1">
      <alignment horizontal="center" vertical="justify" wrapText="1"/>
    </xf>
    <xf numFmtId="43" fontId="8" fillId="0" borderId="12" xfId="15" applyFont="1" applyFill="1" applyBorder="1" applyAlignment="1">
      <alignment horizontal="center" vertical="center" wrapText="1"/>
    </xf>
    <xf numFmtId="43" fontId="9" fillId="0" borderId="4" xfId="15" applyFont="1" applyFill="1" applyBorder="1" applyAlignment="1">
      <alignment wrapText="1"/>
    </xf>
    <xf numFmtId="43" fontId="9" fillId="0" borderId="5" xfId="15" applyFont="1" applyFill="1" applyBorder="1" applyAlignment="1">
      <alignment horizontal="right" wrapText="1"/>
    </xf>
    <xf numFmtId="43" fontId="0" fillId="0" borderId="5" xfId="15" applyFont="1" applyFill="1" applyBorder="1" applyAlignment="1">
      <alignment/>
    </xf>
    <xf numFmtId="43" fontId="9" fillId="0" borderId="5" xfId="15" applyFont="1" applyFill="1" applyBorder="1" applyAlignment="1">
      <alignment/>
    </xf>
    <xf numFmtId="43" fontId="4" fillId="0" borderId="5" xfId="15" applyFont="1" applyFill="1" applyBorder="1" applyAlignment="1">
      <alignment wrapText="1"/>
    </xf>
    <xf numFmtId="43" fontId="0" fillId="0" borderId="5" xfId="15" applyFont="1" applyFill="1" applyBorder="1" applyAlignment="1">
      <alignment wrapText="1"/>
    </xf>
    <xf numFmtId="43" fontId="5" fillId="0" borderId="5" xfId="15" applyFont="1" applyFill="1" applyBorder="1" applyAlignment="1">
      <alignment horizontal="right" wrapText="1"/>
    </xf>
    <xf numFmtId="43" fontId="4" fillId="0" borderId="5" xfId="15" applyFont="1" applyFill="1" applyBorder="1" applyAlignment="1">
      <alignment horizontal="right" wrapText="1"/>
    </xf>
    <xf numFmtId="43" fontId="0" fillId="0" borderId="6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11" xfId="15" applyFont="1" applyFill="1" applyBorder="1" applyAlignment="1">
      <alignment/>
    </xf>
    <xf numFmtId="43" fontId="4" fillId="0" borderId="0" xfId="15" applyFont="1" applyFill="1" applyAlignment="1">
      <alignment horizontal="right"/>
    </xf>
    <xf numFmtId="43" fontId="5" fillId="0" borderId="0" xfId="15" applyFont="1" applyFill="1" applyBorder="1" applyAlignment="1">
      <alignment horizontal="right" vertical="center"/>
    </xf>
    <xf numFmtId="43" fontId="9" fillId="0" borderId="4" xfId="15" applyFont="1" applyFill="1" applyBorder="1" applyAlignment="1">
      <alignment horizontal="right" wrapText="1"/>
    </xf>
    <xf numFmtId="43" fontId="0" fillId="0" borderId="5" xfId="15" applyFont="1" applyFill="1" applyBorder="1" applyAlignment="1">
      <alignment horizontal="right"/>
    </xf>
    <xf numFmtId="43" fontId="9" fillId="0" borderId="5" xfId="15" applyFont="1" applyFill="1" applyBorder="1" applyAlignment="1">
      <alignment horizontal="right"/>
    </xf>
    <xf numFmtId="43" fontId="0" fillId="0" borderId="5" xfId="15" applyFont="1" applyFill="1" applyBorder="1" applyAlignment="1">
      <alignment horizontal="right" wrapText="1"/>
    </xf>
    <xf numFmtId="43" fontId="0" fillId="0" borderId="6" xfId="15" applyFont="1" applyFill="1" applyBorder="1" applyAlignment="1">
      <alignment horizontal="right"/>
    </xf>
    <xf numFmtId="43" fontId="0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43" fontId="4" fillId="0" borderId="8" xfId="15" applyFont="1" applyFill="1" applyBorder="1" applyAlignment="1">
      <alignment horizontal="right"/>
    </xf>
    <xf numFmtId="43" fontId="4" fillId="0" borderId="11" xfId="15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43" fontId="0" fillId="0" borderId="5" xfId="15" applyFont="1" applyFill="1" applyBorder="1" applyAlignment="1">
      <alignment horizontal="left"/>
    </xf>
    <xf numFmtId="43" fontId="7" fillId="0" borderId="5" xfId="15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10" fontId="0" fillId="0" borderId="0" xfId="19" applyNumberFormat="1" applyFill="1" applyAlignment="1">
      <alignment/>
    </xf>
    <xf numFmtId="10" fontId="9" fillId="0" borderId="5" xfId="19" applyNumberFormat="1" applyFont="1" applyFill="1" applyBorder="1" applyAlignment="1">
      <alignment vertical="center" wrapText="1"/>
    </xf>
    <xf numFmtId="10" fontId="9" fillId="0" borderId="5" xfId="19" applyNumberFormat="1" applyFont="1" applyFill="1" applyBorder="1" applyAlignment="1">
      <alignment wrapText="1"/>
    </xf>
    <xf numFmtId="10" fontId="0" fillId="0" borderId="5" xfId="19" applyNumberFormat="1" applyFont="1" applyFill="1" applyBorder="1" applyAlignment="1">
      <alignment/>
    </xf>
    <xf numFmtId="10" fontId="5" fillId="0" borderId="5" xfId="19" applyNumberFormat="1" applyFont="1" applyFill="1" applyBorder="1" applyAlignment="1">
      <alignment wrapText="1"/>
    </xf>
    <xf numFmtId="10" fontId="4" fillId="0" borderId="0" xfId="19" applyNumberFormat="1" applyFont="1" applyFill="1" applyBorder="1" applyAlignment="1">
      <alignment wrapText="1"/>
    </xf>
    <xf numFmtId="10" fontId="0" fillId="0" borderId="0" xfId="19" applyNumberFormat="1" applyFont="1" applyFill="1" applyAlignment="1">
      <alignment/>
    </xf>
    <xf numFmtId="10" fontId="0" fillId="0" borderId="13" xfId="19" applyNumberFormat="1" applyFont="1" applyFill="1" applyBorder="1" applyAlignment="1">
      <alignment/>
    </xf>
    <xf numFmtId="10" fontId="0" fillId="0" borderId="14" xfId="19" applyNumberFormat="1" applyFont="1" applyFill="1" applyBorder="1" applyAlignment="1">
      <alignment/>
    </xf>
    <xf numFmtId="10" fontId="0" fillId="0" borderId="15" xfId="19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3" fontId="5" fillId="0" borderId="5" xfId="15" applyNumberFormat="1" applyFont="1" applyFill="1" applyBorder="1" applyAlignment="1">
      <alignment horizontal="right" wrapText="1"/>
    </xf>
    <xf numFmtId="3" fontId="5" fillId="0" borderId="21" xfId="1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21" xfId="15" applyNumberFormat="1" applyFont="1" applyFill="1" applyBorder="1" applyAlignment="1">
      <alignment horizontal="center" vertical="center" wrapText="1"/>
    </xf>
    <xf numFmtId="164" fontId="5" fillId="0" borderId="3" xfId="15" applyNumberFormat="1" applyFont="1" applyFill="1" applyBorder="1" applyAlignment="1">
      <alignment horizontal="center" vertical="center" wrapText="1"/>
    </xf>
    <xf numFmtId="43" fontId="5" fillId="0" borderId="22" xfId="15" applyFont="1" applyFill="1" applyBorder="1" applyAlignment="1">
      <alignment horizontal="center" vertical="center"/>
    </xf>
    <xf numFmtId="43" fontId="8" fillId="0" borderId="21" xfId="15" applyFont="1" applyFill="1" applyBorder="1" applyAlignment="1">
      <alignment horizontal="center" vertical="center" wrapText="1"/>
    </xf>
    <xf numFmtId="43" fontId="8" fillId="0" borderId="3" xfId="15" applyFont="1" applyFill="1" applyBorder="1" applyAlignment="1">
      <alignment horizontal="center" vertical="center" wrapText="1"/>
    </xf>
    <xf numFmtId="3" fontId="5" fillId="0" borderId="3" xfId="15" applyNumberFormat="1" applyFont="1" applyFill="1" applyBorder="1" applyAlignment="1">
      <alignment horizontal="center" vertical="center" wrapText="1"/>
    </xf>
    <xf numFmtId="3" fontId="7" fillId="0" borderId="21" xfId="15" applyNumberFormat="1" applyFont="1" applyFill="1" applyBorder="1" applyAlignment="1">
      <alignment horizontal="center" vertical="center" wrapText="1"/>
    </xf>
    <xf numFmtId="3" fontId="5" fillId="0" borderId="22" xfId="15" applyNumberFormat="1" applyFont="1" applyFill="1" applyBorder="1" applyAlignment="1">
      <alignment horizontal="center" vertical="center"/>
    </xf>
    <xf numFmtId="3" fontId="8" fillId="0" borderId="21" xfId="15" applyNumberFormat="1" applyFont="1" applyFill="1" applyBorder="1" applyAlignment="1">
      <alignment horizontal="center" vertical="center" wrapText="1"/>
    </xf>
    <xf numFmtId="3" fontId="8" fillId="0" borderId="3" xfId="15" applyNumberFormat="1" applyFont="1" applyFill="1" applyBorder="1" applyAlignment="1">
      <alignment horizontal="center" vertical="center" wrapText="1"/>
    </xf>
    <xf numFmtId="3" fontId="5" fillId="0" borderId="23" xfId="15" applyNumberFormat="1" applyFont="1" applyFill="1" applyBorder="1" applyAlignment="1">
      <alignment horizontal="center" vertical="center" wrapText="1"/>
    </xf>
    <xf numFmtId="3" fontId="5" fillId="0" borderId="24" xfId="15" applyNumberFormat="1" applyFont="1" applyFill="1" applyBorder="1" applyAlignment="1">
      <alignment horizontal="center" vertical="center" wrapText="1"/>
    </xf>
    <xf numFmtId="10" fontId="5" fillId="0" borderId="25" xfId="19" applyNumberFormat="1" applyFont="1" applyFill="1" applyBorder="1" applyAlignment="1">
      <alignment horizontal="center" vertical="center" wrapText="1"/>
    </xf>
    <xf numFmtId="10" fontId="5" fillId="0" borderId="6" xfId="19" applyNumberFormat="1" applyFont="1" applyFill="1" applyBorder="1" applyAlignment="1">
      <alignment horizontal="center" vertical="center" wrapText="1"/>
    </xf>
    <xf numFmtId="3" fontId="5" fillId="0" borderId="25" xfId="15" applyNumberFormat="1" applyFont="1" applyFill="1" applyBorder="1" applyAlignment="1">
      <alignment horizontal="center" vertical="center" wrapText="1"/>
    </xf>
    <xf numFmtId="3" fontId="5" fillId="0" borderId="6" xfId="15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82"/>
  <sheetViews>
    <sheetView tabSelected="1" workbookViewId="0" topLeftCell="Q1">
      <selection activeCell="Z23" sqref="Z23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5.00390625" style="7" bestFit="1" customWidth="1"/>
    <col min="4" max="4" width="3.57421875" style="7" bestFit="1" customWidth="1"/>
    <col min="5" max="5" width="5.28125" style="7" customWidth="1"/>
    <col min="6" max="6" width="37.140625" style="15" bestFit="1" customWidth="1"/>
    <col min="7" max="7" width="28.28125" style="79" bestFit="1" customWidth="1"/>
    <col min="8" max="8" width="1.7109375" style="80" customWidth="1"/>
    <col min="9" max="9" width="15.140625" style="225" customWidth="1"/>
    <col min="10" max="10" width="20.57421875" style="225" bestFit="1" customWidth="1"/>
    <col min="11" max="11" width="11.7109375" style="225" customWidth="1"/>
    <col min="12" max="12" width="10.8515625" style="225" customWidth="1"/>
    <col min="13" max="13" width="19.7109375" style="81" bestFit="1" customWidth="1"/>
    <col min="14" max="14" width="1.7109375" style="82" customWidth="1"/>
    <col min="15" max="15" width="19.8515625" style="81" bestFit="1" customWidth="1"/>
    <col min="16" max="16" width="22.28125" style="81" customWidth="1"/>
    <col min="17" max="17" width="18.28125" style="81" bestFit="1" customWidth="1"/>
    <col min="18" max="18" width="18.421875" style="81" bestFit="1" customWidth="1"/>
    <col min="19" max="19" width="1.7109375" style="6" customWidth="1"/>
    <col min="20" max="20" width="18.00390625" style="7" bestFit="1" customWidth="1"/>
    <col min="21" max="21" width="14.00390625" style="94" bestFit="1" customWidth="1"/>
    <col min="22" max="22" width="16.28125" style="7" bestFit="1" customWidth="1"/>
    <col min="23" max="23" width="14.8515625" style="7" bestFit="1" customWidth="1"/>
    <col min="24" max="16384" width="11.57421875" style="7" customWidth="1"/>
  </cols>
  <sheetData>
    <row r="1" spans="1:23" s="2" customFormat="1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s="2" customFormat="1" ht="12.7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s="2" customFormat="1" ht="14.25">
      <c r="A3" s="245" t="s">
        <v>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</row>
    <row r="4" spans="6:21" s="2" customFormat="1" ht="13.5" thickBot="1">
      <c r="F4" s="15"/>
      <c r="G4" s="16"/>
      <c r="H4" s="17"/>
      <c r="I4" s="214"/>
      <c r="J4" s="214"/>
      <c r="K4" s="215"/>
      <c r="L4" s="215"/>
      <c r="M4" s="18"/>
      <c r="N4" s="20"/>
      <c r="O4" s="18"/>
      <c r="P4" s="18"/>
      <c r="Q4" s="18"/>
      <c r="R4" s="18"/>
      <c r="S4" s="3"/>
      <c r="U4" s="93"/>
    </row>
    <row r="5" spans="1:23" s="5" customFormat="1" ht="13.5" customHeight="1" thickBot="1">
      <c r="A5" s="246" t="s">
        <v>3</v>
      </c>
      <c r="B5" s="246" t="s">
        <v>4</v>
      </c>
      <c r="C5" s="246" t="s">
        <v>5</v>
      </c>
      <c r="D5" s="246" t="s">
        <v>6</v>
      </c>
      <c r="E5" s="246" t="s">
        <v>7</v>
      </c>
      <c r="F5" s="248" t="s">
        <v>8</v>
      </c>
      <c r="G5" s="250" t="s">
        <v>9</v>
      </c>
      <c r="H5" s="21"/>
      <c r="I5" s="252" t="s">
        <v>10</v>
      </c>
      <c r="J5" s="252"/>
      <c r="K5" s="253" t="s">
        <v>11</v>
      </c>
      <c r="L5" s="253" t="s">
        <v>12</v>
      </c>
      <c r="M5" s="242" t="s">
        <v>13</v>
      </c>
      <c r="N5" s="22"/>
      <c r="O5" s="242" t="s">
        <v>99</v>
      </c>
      <c r="P5" s="242"/>
      <c r="Q5" s="242"/>
      <c r="R5" s="242"/>
      <c r="S5" s="4"/>
      <c r="T5" s="242" t="s">
        <v>73</v>
      </c>
      <c r="U5" s="242"/>
      <c r="V5" s="242"/>
      <c r="W5" s="242"/>
    </row>
    <row r="6" spans="1:23" s="5" customFormat="1" ht="24.75" thickBot="1">
      <c r="A6" s="247"/>
      <c r="B6" s="247"/>
      <c r="C6" s="247"/>
      <c r="D6" s="247"/>
      <c r="E6" s="247"/>
      <c r="F6" s="249"/>
      <c r="G6" s="251"/>
      <c r="H6" s="21"/>
      <c r="I6" s="200" t="s">
        <v>14</v>
      </c>
      <c r="J6" s="200" t="s">
        <v>15</v>
      </c>
      <c r="K6" s="254"/>
      <c r="L6" s="254"/>
      <c r="M6" s="255"/>
      <c r="N6" s="22"/>
      <c r="O6" s="23" t="s">
        <v>16</v>
      </c>
      <c r="P6" s="23" t="s">
        <v>17</v>
      </c>
      <c r="Q6" s="23" t="s">
        <v>18</v>
      </c>
      <c r="R6" s="23" t="s">
        <v>19</v>
      </c>
      <c r="S6" s="4"/>
      <c r="T6" s="23" t="s">
        <v>75</v>
      </c>
      <c r="U6" s="23" t="s">
        <v>76</v>
      </c>
      <c r="V6" s="23" t="s">
        <v>77</v>
      </c>
      <c r="W6" s="23" t="s">
        <v>78</v>
      </c>
    </row>
    <row r="7" spans="1:23" s="138" customFormat="1" ht="12.75">
      <c r="A7" s="134"/>
      <c r="B7" s="134"/>
      <c r="C7" s="134"/>
      <c r="D7" s="134"/>
      <c r="E7" s="134"/>
      <c r="F7" s="135"/>
      <c r="G7" s="136"/>
      <c r="H7" s="35"/>
      <c r="I7" s="216"/>
      <c r="J7" s="216"/>
      <c r="K7" s="216"/>
      <c r="L7" s="216"/>
      <c r="M7" s="137"/>
      <c r="N7" s="36"/>
      <c r="O7" s="137"/>
      <c r="P7" s="137"/>
      <c r="Q7" s="29"/>
      <c r="R7" s="29"/>
      <c r="S7" s="6"/>
      <c r="T7" s="137"/>
      <c r="U7" s="137"/>
      <c r="V7" s="29"/>
      <c r="W7" s="29"/>
    </row>
    <row r="8" spans="1:23" s="138" customFormat="1" ht="12.75">
      <c r="A8" s="132">
        <v>1</v>
      </c>
      <c r="B8" s="139"/>
      <c r="C8" s="139"/>
      <c r="D8" s="139"/>
      <c r="E8" s="139"/>
      <c r="F8" s="140" t="s">
        <v>20</v>
      </c>
      <c r="G8" s="35">
        <f>+G10+G49+G72</f>
        <v>4902782735</v>
      </c>
      <c r="H8" s="35"/>
      <c r="I8" s="202">
        <f>+I10+I49+I72</f>
        <v>344261703</v>
      </c>
      <c r="J8" s="202">
        <f>+J10+J49+J72</f>
        <v>344261703</v>
      </c>
      <c r="K8" s="202">
        <f>+K10+K54</f>
        <v>0</v>
      </c>
      <c r="L8" s="202">
        <f>+L10+L54</f>
        <v>0</v>
      </c>
      <c r="M8" s="35">
        <f>+M10+M49+M72</f>
        <v>4902782735</v>
      </c>
      <c r="N8" s="36"/>
      <c r="O8" s="36">
        <f>+O10+O49</f>
        <v>4511613460.48</v>
      </c>
      <c r="P8" s="36">
        <f>+P10+P49</f>
        <v>4511613460.48</v>
      </c>
      <c r="Q8" s="36">
        <f>+Q10+Q49</f>
        <v>4511613460.48</v>
      </c>
      <c r="R8" s="36">
        <f>+R10+R49</f>
        <v>4432680539.48</v>
      </c>
      <c r="S8" s="6"/>
      <c r="T8" s="36">
        <f>+M8-O8</f>
        <v>391169274.52000046</v>
      </c>
      <c r="U8" s="36">
        <f>+O8-P8</f>
        <v>0</v>
      </c>
      <c r="V8" s="36">
        <f>+P8-Q8</f>
        <v>0</v>
      </c>
      <c r="W8" s="36">
        <f>+Q8-R8</f>
        <v>78932921</v>
      </c>
    </row>
    <row r="9" spans="1:23" s="138" customFormat="1" ht="12.75">
      <c r="A9" s="139"/>
      <c r="B9" s="139"/>
      <c r="C9" s="139"/>
      <c r="D9" s="139"/>
      <c r="E9" s="139"/>
      <c r="F9" s="141"/>
      <c r="G9" s="35"/>
      <c r="H9" s="35"/>
      <c r="I9" s="202"/>
      <c r="J9" s="202"/>
      <c r="K9" s="202"/>
      <c r="L9" s="202"/>
      <c r="M9" s="36"/>
      <c r="N9" s="36"/>
      <c r="O9" s="36"/>
      <c r="P9" s="36"/>
      <c r="Q9" s="36"/>
      <c r="R9" s="36"/>
      <c r="S9" s="6"/>
      <c r="T9" s="36"/>
      <c r="U9" s="36"/>
      <c r="V9" s="36"/>
      <c r="W9" s="36"/>
    </row>
    <row r="10" spans="1:23" s="133" customFormat="1" ht="12.75">
      <c r="A10" s="132">
        <v>1</v>
      </c>
      <c r="B10" s="132">
        <v>0</v>
      </c>
      <c r="C10" s="132"/>
      <c r="D10" s="132"/>
      <c r="E10" s="132"/>
      <c r="F10" s="34" t="s">
        <v>21</v>
      </c>
      <c r="G10" s="35">
        <f>+G12+G39+G42</f>
        <v>3234062046</v>
      </c>
      <c r="H10" s="35"/>
      <c r="I10" s="202">
        <f>+I12+I39+I42</f>
        <v>165679507</v>
      </c>
      <c r="J10" s="202">
        <f>+J12+J39+J42</f>
        <v>228661703</v>
      </c>
      <c r="K10" s="202">
        <f>+K12+K39+K42</f>
        <v>0</v>
      </c>
      <c r="L10" s="202">
        <f>+L12+L39+L42</f>
        <v>0</v>
      </c>
      <c r="M10" s="35">
        <f>+M12+M39+M42</f>
        <v>3297044242</v>
      </c>
      <c r="N10" s="37"/>
      <c r="O10" s="36">
        <f>+O12+O39+O42</f>
        <v>3243321244</v>
      </c>
      <c r="P10" s="36">
        <f>+P12+P39+P42</f>
        <v>3243321244</v>
      </c>
      <c r="Q10" s="36">
        <f>+Q12+Q39+Q42</f>
        <v>3243321244</v>
      </c>
      <c r="R10" s="36">
        <f>+R12+R39+R42</f>
        <v>3239110444</v>
      </c>
      <c r="S10" s="8"/>
      <c r="T10" s="36">
        <f>+M10-O10</f>
        <v>53722998</v>
      </c>
      <c r="U10" s="36">
        <f>+O10-P10</f>
        <v>0</v>
      </c>
      <c r="V10" s="36">
        <f>+P10-Q10</f>
        <v>0</v>
      </c>
      <c r="W10" s="36">
        <f>+Q10-R10</f>
        <v>4210800</v>
      </c>
    </row>
    <row r="11" spans="1:23" s="138" customFormat="1" ht="12.75">
      <c r="A11" s="142"/>
      <c r="B11" s="142"/>
      <c r="C11" s="142"/>
      <c r="D11" s="142"/>
      <c r="E11" s="142"/>
      <c r="F11" s="34"/>
      <c r="G11" s="35"/>
      <c r="H11" s="35"/>
      <c r="I11" s="217"/>
      <c r="J11" s="217"/>
      <c r="K11" s="217"/>
      <c r="L11" s="217"/>
      <c r="M11" s="39"/>
      <c r="N11" s="39"/>
      <c r="O11" s="39" t="s">
        <v>93</v>
      </c>
      <c r="P11" s="39"/>
      <c r="Q11" s="39"/>
      <c r="R11" s="39"/>
      <c r="S11" s="6"/>
      <c r="T11" s="39"/>
      <c r="U11" s="39"/>
      <c r="V11" s="39"/>
      <c r="W11" s="39"/>
    </row>
    <row r="12" spans="1:23" s="133" customFormat="1" ht="24">
      <c r="A12" s="132">
        <v>1</v>
      </c>
      <c r="B12" s="132">
        <v>0</v>
      </c>
      <c r="C12" s="132">
        <v>1</v>
      </c>
      <c r="D12" s="132"/>
      <c r="E12" s="132"/>
      <c r="F12" s="34" t="s">
        <v>22</v>
      </c>
      <c r="G12" s="35">
        <f>+G14+G18+G22+G32+G35</f>
        <v>2485903436</v>
      </c>
      <c r="H12" s="35"/>
      <c r="I12" s="202">
        <f>+I14+I18+I22+I32+I35</f>
        <v>165679507</v>
      </c>
      <c r="J12" s="202">
        <f>+J14+J18+J22+J32+J35</f>
        <v>181361703</v>
      </c>
      <c r="K12" s="202">
        <f>+K14+K18+K22+K32+K35</f>
        <v>0</v>
      </c>
      <c r="L12" s="202">
        <f>+L14+L18+L22+L32+L35</f>
        <v>0</v>
      </c>
      <c r="M12" s="35">
        <f>+M14+M18+M22+M32+M35</f>
        <v>2501585632</v>
      </c>
      <c r="N12" s="36"/>
      <c r="O12" s="36">
        <f>+O14+O18+O22+O32+O35</f>
        <v>2453881166</v>
      </c>
      <c r="P12" s="36">
        <f>+P14+P18+P22+P32+P35</f>
        <v>2453881166</v>
      </c>
      <c r="Q12" s="36">
        <f>+Q14+Q18+Q22+Q32+Q35</f>
        <v>2453881166</v>
      </c>
      <c r="R12" s="36">
        <f>+R14+R18+R22+R32+R35</f>
        <v>2453881166</v>
      </c>
      <c r="S12" s="8"/>
      <c r="T12" s="36">
        <f>+M12-O12</f>
        <v>47704466</v>
      </c>
      <c r="U12" s="36">
        <f>+O12-P12</f>
        <v>0</v>
      </c>
      <c r="V12" s="36">
        <f>+P12-Q12</f>
        <v>0</v>
      </c>
      <c r="W12" s="36">
        <f>+Q12-R12</f>
        <v>0</v>
      </c>
    </row>
    <row r="13" spans="1:23" s="133" customFormat="1" ht="12.75">
      <c r="A13" s="132"/>
      <c r="B13" s="132"/>
      <c r="C13" s="132"/>
      <c r="D13" s="132"/>
      <c r="E13" s="132"/>
      <c r="F13" s="34"/>
      <c r="G13" s="35"/>
      <c r="H13" s="35"/>
      <c r="I13" s="202"/>
      <c r="J13" s="202"/>
      <c r="K13" s="202"/>
      <c r="L13" s="202"/>
      <c r="M13" s="36"/>
      <c r="N13" s="36"/>
      <c r="O13" s="36"/>
      <c r="P13" s="36"/>
      <c r="Q13" s="36"/>
      <c r="R13" s="36"/>
      <c r="S13" s="8"/>
      <c r="T13" s="36"/>
      <c r="U13" s="36"/>
      <c r="V13" s="36"/>
      <c r="W13" s="36"/>
    </row>
    <row r="14" spans="1:23" s="133" customFormat="1" ht="12.75">
      <c r="A14" s="132">
        <v>1</v>
      </c>
      <c r="B14" s="132">
        <v>0</v>
      </c>
      <c r="C14" s="132">
        <v>1</v>
      </c>
      <c r="D14" s="132">
        <v>1</v>
      </c>
      <c r="E14" s="132"/>
      <c r="F14" s="34" t="s">
        <v>23</v>
      </c>
      <c r="G14" s="36">
        <f>SUM(G15:G16)</f>
        <v>1668519882</v>
      </c>
      <c r="H14" s="35"/>
      <c r="I14" s="202">
        <f>SUM(I15:I16)</f>
        <v>0</v>
      </c>
      <c r="J14" s="202">
        <f>SUM(J15:J16)</f>
        <v>117050000</v>
      </c>
      <c r="K14" s="202"/>
      <c r="L14" s="202"/>
      <c r="M14" s="36">
        <f>SUM(M15:M16)</f>
        <v>1785569882</v>
      </c>
      <c r="N14" s="36"/>
      <c r="O14" s="36">
        <f>SUM(O15:O16)</f>
        <v>1767199163</v>
      </c>
      <c r="P14" s="36">
        <f>SUM(P15:P16)</f>
        <v>1767199163</v>
      </c>
      <c r="Q14" s="36">
        <f>SUM(Q15:Q16)</f>
        <v>1767199163</v>
      </c>
      <c r="R14" s="36">
        <f>SUM(R15:R16)</f>
        <v>1767199163</v>
      </c>
      <c r="S14" s="8"/>
      <c r="T14" s="36">
        <f>+M14-O14</f>
        <v>18370719</v>
      </c>
      <c r="U14" s="36">
        <f>+O14-P14</f>
        <v>0</v>
      </c>
      <c r="V14" s="36">
        <f>+P14-Q14</f>
        <v>0</v>
      </c>
      <c r="W14" s="36">
        <f>+Q14-R14</f>
        <v>0</v>
      </c>
    </row>
    <row r="15" spans="1:25" s="138" customFormat="1" ht="12.75">
      <c r="A15" s="142">
        <v>1</v>
      </c>
      <c r="B15" s="142">
        <v>0</v>
      </c>
      <c r="C15" s="142">
        <v>1</v>
      </c>
      <c r="D15" s="142">
        <v>1</v>
      </c>
      <c r="E15" s="142">
        <v>1</v>
      </c>
      <c r="F15" s="40" t="s">
        <v>53</v>
      </c>
      <c r="G15" s="41">
        <v>1524192882</v>
      </c>
      <c r="H15" s="41"/>
      <c r="I15" s="217"/>
      <c r="J15" s="217">
        <v>40650000</v>
      </c>
      <c r="K15" s="217"/>
      <c r="L15" s="217"/>
      <c r="M15" s="39">
        <f>+G15+J15-I15</f>
        <v>1564842882</v>
      </c>
      <c r="N15" s="39"/>
      <c r="O15" s="39">
        <v>1549457115</v>
      </c>
      <c r="P15" s="39">
        <v>1549457115</v>
      </c>
      <c r="Q15" s="39">
        <v>1549457115</v>
      </c>
      <c r="R15" s="39">
        <v>1549457115</v>
      </c>
      <c r="S15" s="6"/>
      <c r="T15" s="45">
        <f>+M15-O15</f>
        <v>15385767</v>
      </c>
      <c r="U15" s="45">
        <f aca="true" t="shared" si="0" ref="U15:W16">+O15-P15</f>
        <v>0</v>
      </c>
      <c r="V15" s="45">
        <f t="shared" si="0"/>
        <v>0</v>
      </c>
      <c r="W15" s="45">
        <f t="shared" si="0"/>
        <v>0</v>
      </c>
      <c r="X15" s="179"/>
      <c r="Y15" s="179"/>
    </row>
    <row r="16" spans="1:24" s="138" customFormat="1" ht="12.75">
      <c r="A16" s="142">
        <v>1</v>
      </c>
      <c r="B16" s="142">
        <v>0</v>
      </c>
      <c r="C16" s="142">
        <v>1</v>
      </c>
      <c r="D16" s="142">
        <v>1</v>
      </c>
      <c r="E16" s="142">
        <v>2</v>
      </c>
      <c r="F16" s="40" t="s">
        <v>54</v>
      </c>
      <c r="G16" s="41">
        <v>144327000</v>
      </c>
      <c r="H16" s="41"/>
      <c r="I16" s="217"/>
      <c r="J16" s="217">
        <v>76400000</v>
      </c>
      <c r="K16" s="217"/>
      <c r="L16" s="217"/>
      <c r="M16" s="39">
        <f>+G16+J16-I16</f>
        <v>220727000</v>
      </c>
      <c r="N16" s="39"/>
      <c r="O16" s="39">
        <v>217742048</v>
      </c>
      <c r="P16" s="39">
        <v>217742048</v>
      </c>
      <c r="Q16" s="39">
        <v>217742048</v>
      </c>
      <c r="R16" s="39">
        <v>217742048</v>
      </c>
      <c r="S16" s="6"/>
      <c r="T16" s="45">
        <f>+M16-O16</f>
        <v>2984952</v>
      </c>
      <c r="U16" s="45">
        <f t="shared" si="0"/>
        <v>0</v>
      </c>
      <c r="V16" s="45">
        <f t="shared" si="0"/>
        <v>0</v>
      </c>
      <c r="W16" s="45">
        <f t="shared" si="0"/>
        <v>0</v>
      </c>
      <c r="X16" s="179"/>
    </row>
    <row r="17" spans="1:23" s="138" customFormat="1" ht="12.75">
      <c r="A17" s="142"/>
      <c r="B17" s="142"/>
      <c r="C17" s="142"/>
      <c r="D17" s="142"/>
      <c r="E17" s="142"/>
      <c r="F17" s="40"/>
      <c r="G17" s="41"/>
      <c r="H17" s="41"/>
      <c r="I17" s="217"/>
      <c r="J17" s="217"/>
      <c r="K17" s="217"/>
      <c r="L17" s="217"/>
      <c r="M17" s="39"/>
      <c r="N17" s="39"/>
      <c r="O17" s="39"/>
      <c r="P17" s="39"/>
      <c r="Q17" s="39"/>
      <c r="R17" s="39"/>
      <c r="S17" s="6"/>
      <c r="T17" s="39"/>
      <c r="U17" s="39"/>
      <c r="V17" s="39"/>
      <c r="W17" s="39"/>
    </row>
    <row r="18" spans="1:23" s="133" customFormat="1" ht="12.75">
      <c r="A18" s="132">
        <v>1</v>
      </c>
      <c r="B18" s="132">
        <v>0</v>
      </c>
      <c r="C18" s="132">
        <v>1</v>
      </c>
      <c r="D18" s="132">
        <v>4</v>
      </c>
      <c r="E18" s="132"/>
      <c r="F18" s="34" t="s">
        <v>24</v>
      </c>
      <c r="G18" s="36">
        <f>SUM(G19:G20)</f>
        <v>224439000</v>
      </c>
      <c r="H18" s="35"/>
      <c r="I18" s="202">
        <f>SUM(I19:I20)</f>
        <v>2000000</v>
      </c>
      <c r="J18" s="202">
        <f>SUM(J19:J20)</f>
        <v>3100000</v>
      </c>
      <c r="K18" s="218"/>
      <c r="L18" s="218"/>
      <c r="M18" s="36">
        <f>SUM(M19:M20)</f>
        <v>225539000</v>
      </c>
      <c r="N18" s="36"/>
      <c r="O18" s="36">
        <f>SUM(O19:O20)</f>
        <v>219186185</v>
      </c>
      <c r="P18" s="36">
        <f>SUM(P19:P20)</f>
        <v>219186185</v>
      </c>
      <c r="Q18" s="36">
        <f>SUM(Q19:Q20)</f>
        <v>219186185</v>
      </c>
      <c r="R18" s="36">
        <f>SUM(R19:R20)</f>
        <v>219186185</v>
      </c>
      <c r="S18" s="8"/>
      <c r="T18" s="36">
        <f>+M18-O18</f>
        <v>6352815</v>
      </c>
      <c r="U18" s="36">
        <f>+O18-P18</f>
        <v>0</v>
      </c>
      <c r="V18" s="36">
        <f>+P18-Q18</f>
        <v>0</v>
      </c>
      <c r="W18" s="36">
        <f>+Q18-R18</f>
        <v>0</v>
      </c>
    </row>
    <row r="19" spans="1:23" s="138" customFormat="1" ht="12.75">
      <c r="A19" s="142">
        <v>1</v>
      </c>
      <c r="B19" s="142">
        <v>0</v>
      </c>
      <c r="C19" s="142">
        <v>1</v>
      </c>
      <c r="D19" s="142">
        <v>4</v>
      </c>
      <c r="E19" s="142">
        <v>1</v>
      </c>
      <c r="F19" s="40" t="s">
        <v>55</v>
      </c>
      <c r="G19" s="41">
        <v>20217000</v>
      </c>
      <c r="H19" s="41"/>
      <c r="I19" s="226"/>
      <c r="J19" s="217">
        <v>2000000</v>
      </c>
      <c r="K19" s="217"/>
      <c r="L19" s="217"/>
      <c r="M19" s="39">
        <f>+G19+J19-I19</f>
        <v>22217000</v>
      </c>
      <c r="N19" s="39"/>
      <c r="O19" s="39">
        <v>21308098</v>
      </c>
      <c r="P19" s="39">
        <v>21308098</v>
      </c>
      <c r="Q19" s="39">
        <v>21308098</v>
      </c>
      <c r="R19" s="39">
        <v>21308098</v>
      </c>
      <c r="S19" s="6"/>
      <c r="T19" s="45">
        <f>+M19-O19</f>
        <v>908902</v>
      </c>
      <c r="U19" s="45">
        <f aca="true" t="shared" si="1" ref="U19:W20">+O19-P19</f>
        <v>0</v>
      </c>
      <c r="V19" s="45">
        <f t="shared" si="1"/>
        <v>0</v>
      </c>
      <c r="W19" s="45">
        <f t="shared" si="1"/>
        <v>0</v>
      </c>
    </row>
    <row r="20" spans="1:23" s="138" customFormat="1" ht="12.75">
      <c r="A20" s="142">
        <v>1</v>
      </c>
      <c r="B20" s="142">
        <v>0</v>
      </c>
      <c r="C20" s="142">
        <v>1</v>
      </c>
      <c r="D20" s="142">
        <v>4</v>
      </c>
      <c r="E20" s="142">
        <v>2</v>
      </c>
      <c r="F20" s="40" t="s">
        <v>56</v>
      </c>
      <c r="G20" s="41">
        <v>204222000</v>
      </c>
      <c r="H20" s="41"/>
      <c r="I20" s="226">
        <v>2000000</v>
      </c>
      <c r="J20" s="217">
        <v>1100000</v>
      </c>
      <c r="K20" s="217"/>
      <c r="L20" s="217"/>
      <c r="M20" s="39">
        <f>+G20+J20-I20</f>
        <v>203322000</v>
      </c>
      <c r="N20" s="39"/>
      <c r="O20" s="39">
        <v>197878087</v>
      </c>
      <c r="P20" s="39">
        <v>197878087</v>
      </c>
      <c r="Q20" s="39">
        <v>197878087</v>
      </c>
      <c r="R20" s="39">
        <v>197878087</v>
      </c>
      <c r="S20" s="6"/>
      <c r="T20" s="45">
        <f>+M20-O20</f>
        <v>5443913</v>
      </c>
      <c r="U20" s="45">
        <f t="shared" si="1"/>
        <v>0</v>
      </c>
      <c r="V20" s="45">
        <f t="shared" si="1"/>
        <v>0</v>
      </c>
      <c r="W20" s="45">
        <f t="shared" si="1"/>
        <v>0</v>
      </c>
    </row>
    <row r="21" spans="1:23" s="138" customFormat="1" ht="12.75">
      <c r="A21" s="142"/>
      <c r="B21" s="142"/>
      <c r="C21" s="142"/>
      <c r="D21" s="142"/>
      <c r="E21" s="142"/>
      <c r="F21" s="40"/>
      <c r="G21" s="41"/>
      <c r="H21" s="41"/>
      <c r="I21" s="217"/>
      <c r="J21" s="217"/>
      <c r="K21" s="217"/>
      <c r="L21" s="217"/>
      <c r="M21" s="39"/>
      <c r="N21" s="39"/>
      <c r="O21" s="39"/>
      <c r="P21" s="39"/>
      <c r="Q21" s="39"/>
      <c r="R21" s="39"/>
      <c r="S21" s="6"/>
      <c r="T21" s="39"/>
      <c r="U21" s="39"/>
      <c r="V21" s="39"/>
      <c r="W21" s="39"/>
    </row>
    <row r="22" spans="1:23" s="138" customFormat="1" ht="12.75">
      <c r="A22" s="142">
        <v>1</v>
      </c>
      <c r="B22" s="142">
        <v>0</v>
      </c>
      <c r="C22" s="142">
        <v>1</v>
      </c>
      <c r="D22" s="142">
        <v>5</v>
      </c>
      <c r="E22" s="142"/>
      <c r="F22" s="34" t="s">
        <v>25</v>
      </c>
      <c r="G22" s="36">
        <f>SUM(G23:G30)</f>
        <v>424396000</v>
      </c>
      <c r="H22" s="35"/>
      <c r="I22" s="202">
        <f>SUM(I23:I30)</f>
        <v>0</v>
      </c>
      <c r="J22" s="202">
        <f>SUM(J23:J30)</f>
        <v>54200000</v>
      </c>
      <c r="K22" s="217"/>
      <c r="L22" s="217"/>
      <c r="M22" s="36">
        <f>SUM(M23:M30)</f>
        <v>478596000</v>
      </c>
      <c r="N22" s="36"/>
      <c r="O22" s="36">
        <f>SUM(O23:O30)</f>
        <v>457143259</v>
      </c>
      <c r="P22" s="36">
        <f>SUM(P23:P30)</f>
        <v>457143259</v>
      </c>
      <c r="Q22" s="36">
        <f>SUM(Q23:Q30)</f>
        <v>457143259</v>
      </c>
      <c r="R22" s="36">
        <f>SUM(R23:R30)</f>
        <v>457143259</v>
      </c>
      <c r="S22" s="6"/>
      <c r="T22" s="36">
        <f>+M22-O22</f>
        <v>21452741</v>
      </c>
      <c r="U22" s="36">
        <f>+O22-P22</f>
        <v>0</v>
      </c>
      <c r="V22" s="36">
        <f>+P22-Q22</f>
        <v>0</v>
      </c>
      <c r="W22" s="36">
        <f>+Q22-R22</f>
        <v>0</v>
      </c>
    </row>
    <row r="23" spans="1:23" s="138" customFormat="1" ht="24">
      <c r="A23" s="142">
        <v>1</v>
      </c>
      <c r="B23" s="142">
        <v>0</v>
      </c>
      <c r="C23" s="142">
        <v>1</v>
      </c>
      <c r="D23" s="142">
        <v>5</v>
      </c>
      <c r="E23" s="142">
        <v>2</v>
      </c>
      <c r="F23" s="40" t="s">
        <v>57</v>
      </c>
      <c r="G23" s="41">
        <v>53732000</v>
      </c>
      <c r="H23" s="41"/>
      <c r="I23" s="217"/>
      <c r="J23" s="217"/>
      <c r="K23" s="217"/>
      <c r="L23" s="217"/>
      <c r="M23" s="39">
        <f aca="true" t="shared" si="2" ref="M23:M30">+G23+J23-I23</f>
        <v>53732000</v>
      </c>
      <c r="N23" s="39"/>
      <c r="O23" s="39">
        <v>52019047</v>
      </c>
      <c r="P23" s="39">
        <v>52019047</v>
      </c>
      <c r="Q23" s="39">
        <v>52019047</v>
      </c>
      <c r="R23" s="39">
        <v>52019047</v>
      </c>
      <c r="S23" s="6"/>
      <c r="T23" s="45">
        <f aca="true" t="shared" si="3" ref="T23:T30">+M23-O23</f>
        <v>1712953</v>
      </c>
      <c r="U23" s="45">
        <f aca="true" t="shared" si="4" ref="U23:W30">+O23-P23</f>
        <v>0</v>
      </c>
      <c r="V23" s="45">
        <f t="shared" si="4"/>
        <v>0</v>
      </c>
      <c r="W23" s="45">
        <f t="shared" si="4"/>
        <v>0</v>
      </c>
    </row>
    <row r="24" spans="1:24" s="138" customFormat="1" ht="24">
      <c r="A24" s="142">
        <v>1</v>
      </c>
      <c r="B24" s="142">
        <v>0</v>
      </c>
      <c r="C24" s="142">
        <v>1</v>
      </c>
      <c r="D24" s="142">
        <v>5</v>
      </c>
      <c r="E24" s="142">
        <v>5</v>
      </c>
      <c r="F24" s="40" t="s">
        <v>58</v>
      </c>
      <c r="G24" s="41">
        <v>12028000</v>
      </c>
      <c r="H24" s="41"/>
      <c r="I24" s="217"/>
      <c r="J24" s="217">
        <v>4500000</v>
      </c>
      <c r="K24" s="217"/>
      <c r="L24" s="217"/>
      <c r="M24" s="39">
        <f t="shared" si="2"/>
        <v>16528000</v>
      </c>
      <c r="N24" s="39"/>
      <c r="O24" s="39">
        <v>16240479</v>
      </c>
      <c r="P24" s="39">
        <v>16240479</v>
      </c>
      <c r="Q24" s="39">
        <v>16240479</v>
      </c>
      <c r="R24" s="39">
        <v>16240479</v>
      </c>
      <c r="S24" s="39"/>
      <c r="T24" s="45">
        <f t="shared" si="3"/>
        <v>287521</v>
      </c>
      <c r="U24" s="45">
        <f t="shared" si="4"/>
        <v>0</v>
      </c>
      <c r="V24" s="45">
        <f t="shared" si="4"/>
        <v>0</v>
      </c>
      <c r="W24" s="45">
        <f t="shared" si="4"/>
        <v>0</v>
      </c>
      <c r="X24" s="179"/>
    </row>
    <row r="25" spans="1:23" s="138" customFormat="1" ht="12.75">
      <c r="A25" s="142">
        <v>1</v>
      </c>
      <c r="B25" s="142">
        <v>0</v>
      </c>
      <c r="C25" s="142">
        <v>1</v>
      </c>
      <c r="D25" s="142">
        <v>5</v>
      </c>
      <c r="E25" s="142">
        <v>12</v>
      </c>
      <c r="F25" s="40" t="s">
        <v>59</v>
      </c>
      <c r="G25" s="41">
        <v>4993000</v>
      </c>
      <c r="H25" s="41"/>
      <c r="I25" s="217"/>
      <c r="J25" s="217"/>
      <c r="K25" s="217"/>
      <c r="L25" s="217"/>
      <c r="M25" s="39">
        <f t="shared" si="2"/>
        <v>4993000</v>
      </c>
      <c r="N25" s="39"/>
      <c r="O25" s="39">
        <v>3888761</v>
      </c>
      <c r="P25" s="39">
        <v>3888761</v>
      </c>
      <c r="Q25" s="39">
        <v>3888761</v>
      </c>
      <c r="R25" s="39">
        <v>3888761</v>
      </c>
      <c r="S25" s="6"/>
      <c r="T25" s="45">
        <f t="shared" si="3"/>
        <v>1104239</v>
      </c>
      <c r="U25" s="45">
        <f t="shared" si="4"/>
        <v>0</v>
      </c>
      <c r="V25" s="45">
        <f t="shared" si="4"/>
        <v>0</v>
      </c>
      <c r="W25" s="45">
        <f t="shared" si="4"/>
        <v>0</v>
      </c>
    </row>
    <row r="26" spans="1:23" s="138" customFormat="1" ht="12.75">
      <c r="A26" s="142">
        <v>1</v>
      </c>
      <c r="B26" s="142">
        <v>0</v>
      </c>
      <c r="C26" s="142">
        <v>1</v>
      </c>
      <c r="D26" s="142">
        <v>5</v>
      </c>
      <c r="E26" s="142">
        <v>13</v>
      </c>
      <c r="F26" s="40" t="s">
        <v>60</v>
      </c>
      <c r="G26" s="41">
        <v>3834000</v>
      </c>
      <c r="H26" s="41"/>
      <c r="I26" s="217"/>
      <c r="J26" s="217">
        <v>800000</v>
      </c>
      <c r="K26" s="217"/>
      <c r="L26" s="217"/>
      <c r="M26" s="39">
        <f t="shared" si="2"/>
        <v>4634000</v>
      </c>
      <c r="N26" s="39"/>
      <c r="O26" s="39">
        <v>4464758</v>
      </c>
      <c r="P26" s="39">
        <v>4464758</v>
      </c>
      <c r="Q26" s="39">
        <v>4464758</v>
      </c>
      <c r="R26" s="39">
        <v>4464758</v>
      </c>
      <c r="S26" s="6"/>
      <c r="T26" s="45">
        <f t="shared" si="3"/>
        <v>169242</v>
      </c>
      <c r="U26" s="45">
        <f t="shared" si="4"/>
        <v>0</v>
      </c>
      <c r="V26" s="45">
        <f t="shared" si="4"/>
        <v>0</v>
      </c>
      <c r="W26" s="45">
        <f t="shared" si="4"/>
        <v>0</v>
      </c>
    </row>
    <row r="27" spans="1:23" s="138" customFormat="1" ht="12.75">
      <c r="A27" s="142">
        <v>1</v>
      </c>
      <c r="B27" s="142">
        <v>0</v>
      </c>
      <c r="C27" s="142">
        <v>1</v>
      </c>
      <c r="D27" s="142">
        <v>5</v>
      </c>
      <c r="E27" s="142">
        <v>14</v>
      </c>
      <c r="F27" s="40" t="s">
        <v>61</v>
      </c>
      <c r="G27" s="41">
        <v>16216000</v>
      </c>
      <c r="H27" s="41"/>
      <c r="I27" s="217"/>
      <c r="J27" s="217"/>
      <c r="K27" s="217"/>
      <c r="L27" s="217"/>
      <c r="M27" s="39">
        <f t="shared" si="2"/>
        <v>16216000</v>
      </c>
      <c r="N27" s="39"/>
      <c r="O27" s="39">
        <v>14544028</v>
      </c>
      <c r="P27" s="39">
        <v>14544028</v>
      </c>
      <c r="Q27" s="39">
        <v>14544028</v>
      </c>
      <c r="R27" s="39">
        <v>14544028</v>
      </c>
      <c r="S27" s="6"/>
      <c r="T27" s="45">
        <f t="shared" si="3"/>
        <v>1671972</v>
      </c>
      <c r="U27" s="45">
        <f t="shared" si="4"/>
        <v>0</v>
      </c>
      <c r="V27" s="45">
        <f t="shared" si="4"/>
        <v>0</v>
      </c>
      <c r="W27" s="45">
        <f t="shared" si="4"/>
        <v>0</v>
      </c>
    </row>
    <row r="28" spans="1:23" s="138" customFormat="1" ht="12.75">
      <c r="A28" s="142">
        <v>1</v>
      </c>
      <c r="B28" s="142">
        <v>0</v>
      </c>
      <c r="C28" s="142">
        <v>1</v>
      </c>
      <c r="D28" s="142">
        <v>5</v>
      </c>
      <c r="E28" s="142">
        <v>15</v>
      </c>
      <c r="F28" s="40" t="s">
        <v>62</v>
      </c>
      <c r="G28" s="41">
        <v>92620000</v>
      </c>
      <c r="H28" s="41"/>
      <c r="I28" s="217"/>
      <c r="J28" s="217">
        <v>42600000</v>
      </c>
      <c r="K28" s="217"/>
      <c r="L28" s="217"/>
      <c r="M28" s="39">
        <f t="shared" si="2"/>
        <v>135220000</v>
      </c>
      <c r="N28" s="39"/>
      <c r="O28" s="39">
        <v>133294994</v>
      </c>
      <c r="P28" s="39">
        <v>133294994</v>
      </c>
      <c r="Q28" s="39">
        <v>133294994</v>
      </c>
      <c r="R28" s="39">
        <v>133294994</v>
      </c>
      <c r="S28" s="6"/>
      <c r="T28" s="45">
        <f t="shared" si="3"/>
        <v>1925006</v>
      </c>
      <c r="U28" s="45">
        <f t="shared" si="4"/>
        <v>0</v>
      </c>
      <c r="V28" s="45">
        <f t="shared" si="4"/>
        <v>0</v>
      </c>
      <c r="W28" s="45">
        <f t="shared" si="4"/>
        <v>0</v>
      </c>
    </row>
    <row r="29" spans="1:23" s="138" customFormat="1" ht="12.75">
      <c r="A29" s="142">
        <v>1</v>
      </c>
      <c r="B29" s="142">
        <v>0</v>
      </c>
      <c r="C29" s="142">
        <v>1</v>
      </c>
      <c r="D29" s="142">
        <v>5</v>
      </c>
      <c r="E29" s="142">
        <v>16</v>
      </c>
      <c r="F29" s="40" t="s">
        <v>63</v>
      </c>
      <c r="G29" s="41">
        <v>187925000</v>
      </c>
      <c r="H29" s="41"/>
      <c r="I29" s="217"/>
      <c r="J29" s="217">
        <v>6300000</v>
      </c>
      <c r="K29" s="217"/>
      <c r="L29" s="217"/>
      <c r="M29" s="39">
        <f t="shared" si="2"/>
        <v>194225000</v>
      </c>
      <c r="N29" s="39"/>
      <c r="O29" s="39">
        <v>192708709</v>
      </c>
      <c r="P29" s="39">
        <v>192708709</v>
      </c>
      <c r="Q29" s="39">
        <v>192708709</v>
      </c>
      <c r="R29" s="39">
        <v>192708709</v>
      </c>
      <c r="S29" s="6"/>
      <c r="T29" s="45">
        <f t="shared" si="3"/>
        <v>1516291</v>
      </c>
      <c r="U29" s="45">
        <f t="shared" si="4"/>
        <v>0</v>
      </c>
      <c r="V29" s="45">
        <f t="shared" si="4"/>
        <v>0</v>
      </c>
      <c r="W29" s="45">
        <f t="shared" si="4"/>
        <v>0</v>
      </c>
    </row>
    <row r="30" spans="1:23" s="138" customFormat="1" ht="12.75">
      <c r="A30" s="142">
        <v>1</v>
      </c>
      <c r="B30" s="142">
        <v>0</v>
      </c>
      <c r="C30" s="142">
        <v>1</v>
      </c>
      <c r="D30" s="142">
        <v>5</v>
      </c>
      <c r="E30" s="142">
        <v>47</v>
      </c>
      <c r="F30" s="40" t="s">
        <v>64</v>
      </c>
      <c r="G30" s="41">
        <v>53048000</v>
      </c>
      <c r="H30" s="41"/>
      <c r="I30" s="217"/>
      <c r="J30" s="217"/>
      <c r="K30" s="217"/>
      <c r="L30" s="217"/>
      <c r="M30" s="39">
        <f t="shared" si="2"/>
        <v>53048000</v>
      </c>
      <c r="N30" s="39"/>
      <c r="O30" s="39">
        <v>39982483</v>
      </c>
      <c r="P30" s="39">
        <v>39982483</v>
      </c>
      <c r="Q30" s="39">
        <v>39982483</v>
      </c>
      <c r="R30" s="39">
        <v>39982483</v>
      </c>
      <c r="S30" s="6"/>
      <c r="T30" s="45">
        <f t="shared" si="3"/>
        <v>13065517</v>
      </c>
      <c r="U30" s="45">
        <f t="shared" si="4"/>
        <v>0</v>
      </c>
      <c r="V30" s="45">
        <f t="shared" si="4"/>
        <v>0</v>
      </c>
      <c r="W30" s="45">
        <f t="shared" si="4"/>
        <v>0</v>
      </c>
    </row>
    <row r="31" spans="1:23" s="138" customFormat="1" ht="12.75">
      <c r="A31" s="142"/>
      <c r="B31" s="142"/>
      <c r="C31" s="142"/>
      <c r="D31" s="142"/>
      <c r="E31" s="142"/>
      <c r="F31" s="40"/>
      <c r="G31" s="41"/>
      <c r="H31" s="41"/>
      <c r="I31" s="217"/>
      <c r="J31" s="217"/>
      <c r="K31" s="217"/>
      <c r="L31" s="217"/>
      <c r="M31" s="39"/>
      <c r="N31" s="39"/>
      <c r="O31" s="39"/>
      <c r="P31" s="39"/>
      <c r="Q31" s="39"/>
      <c r="R31" s="39"/>
      <c r="S31" s="6"/>
      <c r="T31" s="39"/>
      <c r="U31" s="39"/>
      <c r="V31" s="39"/>
      <c r="W31" s="39"/>
    </row>
    <row r="32" spans="1:23" s="138" customFormat="1" ht="24">
      <c r="A32" s="142">
        <v>1</v>
      </c>
      <c r="B32" s="142">
        <v>0</v>
      </c>
      <c r="C32" s="142">
        <v>1</v>
      </c>
      <c r="D32" s="142">
        <v>8</v>
      </c>
      <c r="E32" s="142"/>
      <c r="F32" s="34" t="s">
        <v>26</v>
      </c>
      <c r="G32" s="36">
        <f>+G33</f>
        <v>162442804</v>
      </c>
      <c r="H32" s="35"/>
      <c r="I32" s="202">
        <f>+I33</f>
        <v>162442804</v>
      </c>
      <c r="J32" s="202">
        <f>+J33</f>
        <v>0</v>
      </c>
      <c r="K32" s="202"/>
      <c r="L32" s="202"/>
      <c r="M32" s="36">
        <f>+M33</f>
        <v>0</v>
      </c>
      <c r="N32" s="36"/>
      <c r="O32" s="36">
        <f>+O33</f>
        <v>0</v>
      </c>
      <c r="P32" s="36">
        <f>+P33</f>
        <v>0</v>
      </c>
      <c r="Q32" s="36">
        <f>+Q33</f>
        <v>0</v>
      </c>
      <c r="R32" s="36">
        <f>+R33</f>
        <v>0</v>
      </c>
      <c r="S32" s="6"/>
      <c r="T32" s="36">
        <f>+M32-O32</f>
        <v>0</v>
      </c>
      <c r="U32" s="36">
        <f aca="true" t="shared" si="5" ref="U32:W33">+O32-P32</f>
        <v>0</v>
      </c>
      <c r="V32" s="36">
        <f t="shared" si="5"/>
        <v>0</v>
      </c>
      <c r="W32" s="36">
        <f t="shared" si="5"/>
        <v>0</v>
      </c>
    </row>
    <row r="33" spans="1:23" s="138" customFormat="1" ht="12.75">
      <c r="A33" s="142">
        <v>1</v>
      </c>
      <c r="B33" s="142">
        <v>0</v>
      </c>
      <c r="C33" s="142">
        <v>1</v>
      </c>
      <c r="D33" s="142">
        <v>8</v>
      </c>
      <c r="E33" s="142">
        <v>1</v>
      </c>
      <c r="F33" s="40" t="s">
        <v>21</v>
      </c>
      <c r="G33" s="41">
        <v>162442804</v>
      </c>
      <c r="H33" s="41"/>
      <c r="I33" s="217">
        <v>162442804</v>
      </c>
      <c r="J33" s="217"/>
      <c r="K33" s="217"/>
      <c r="L33" s="217"/>
      <c r="M33" s="39">
        <f>+G33+J33-I33</f>
        <v>0</v>
      </c>
      <c r="N33" s="39"/>
      <c r="O33" s="39">
        <v>0</v>
      </c>
      <c r="P33" s="39">
        <v>0</v>
      </c>
      <c r="Q33" s="39">
        <v>0</v>
      </c>
      <c r="R33" s="39">
        <v>0</v>
      </c>
      <c r="S33" s="6"/>
      <c r="T33" s="45">
        <f>+M33-O33</f>
        <v>0</v>
      </c>
      <c r="U33" s="45">
        <f t="shared" si="5"/>
        <v>0</v>
      </c>
      <c r="V33" s="45">
        <f t="shared" si="5"/>
        <v>0</v>
      </c>
      <c r="W33" s="45">
        <f t="shared" si="5"/>
        <v>0</v>
      </c>
    </row>
    <row r="34" spans="1:23" s="138" customFormat="1" ht="12.75">
      <c r="A34" s="142"/>
      <c r="B34" s="142"/>
      <c r="C34" s="142"/>
      <c r="D34" s="142"/>
      <c r="E34" s="142"/>
      <c r="F34" s="40"/>
      <c r="G34" s="41"/>
      <c r="H34" s="41"/>
      <c r="I34" s="217"/>
      <c r="J34" s="217"/>
      <c r="K34" s="217"/>
      <c r="L34" s="217"/>
      <c r="M34" s="39"/>
      <c r="N34" s="39"/>
      <c r="O34" s="39"/>
      <c r="P34" s="39"/>
      <c r="Q34" s="39"/>
      <c r="R34" s="39"/>
      <c r="S34" s="6"/>
      <c r="T34" s="39"/>
      <c r="U34" s="39"/>
      <c r="V34" s="39"/>
      <c r="W34" s="39"/>
    </row>
    <row r="35" spans="1:23" s="138" customFormat="1" ht="24">
      <c r="A35" s="132">
        <v>1</v>
      </c>
      <c r="B35" s="132">
        <v>0</v>
      </c>
      <c r="C35" s="132">
        <v>1</v>
      </c>
      <c r="D35" s="132">
        <v>9</v>
      </c>
      <c r="E35" s="132"/>
      <c r="F35" s="34" t="s">
        <v>27</v>
      </c>
      <c r="G35" s="35">
        <f>+G36+G37</f>
        <v>6105750</v>
      </c>
      <c r="H35" s="35"/>
      <c r="I35" s="202">
        <f>+I36+I37</f>
        <v>1236703</v>
      </c>
      <c r="J35" s="202">
        <f>+J36+J37</f>
        <v>7011703</v>
      </c>
      <c r="K35" s="202">
        <f>+K36+K37</f>
        <v>0</v>
      </c>
      <c r="L35" s="202">
        <f>+L36+L37</f>
        <v>0</v>
      </c>
      <c r="M35" s="35">
        <f>+M36+M37</f>
        <v>11880750</v>
      </c>
      <c r="N35" s="37"/>
      <c r="O35" s="35">
        <f>+O36+O37</f>
        <v>10352559</v>
      </c>
      <c r="P35" s="35">
        <f>+P36+P37</f>
        <v>10352559</v>
      </c>
      <c r="Q35" s="35">
        <f>+Q36+Q37</f>
        <v>10352559</v>
      </c>
      <c r="R35" s="35">
        <f>+R36+R37</f>
        <v>10352559</v>
      </c>
      <c r="S35" s="6"/>
      <c r="T35" s="36">
        <f>+M35-O35</f>
        <v>1528191</v>
      </c>
      <c r="U35" s="36">
        <f>+O35-P35</f>
        <v>0</v>
      </c>
      <c r="V35" s="36">
        <f>+P35-Q35</f>
        <v>0</v>
      </c>
      <c r="W35" s="36">
        <f>+Q35-R35</f>
        <v>0</v>
      </c>
    </row>
    <row r="36" spans="1:23" s="138" customFormat="1" ht="12.75">
      <c r="A36" s="142">
        <v>1</v>
      </c>
      <c r="B36" s="142">
        <v>0</v>
      </c>
      <c r="C36" s="142">
        <v>1</v>
      </c>
      <c r="D36" s="142">
        <v>9</v>
      </c>
      <c r="E36" s="142">
        <v>1</v>
      </c>
      <c r="F36" s="40" t="s">
        <v>65</v>
      </c>
      <c r="G36" s="41">
        <v>6105750</v>
      </c>
      <c r="H36" s="41"/>
      <c r="I36" s="217">
        <f>649151+587552</f>
        <v>1236703</v>
      </c>
      <c r="J36" s="217">
        <v>3700000</v>
      </c>
      <c r="K36" s="217"/>
      <c r="L36" s="217"/>
      <c r="M36" s="39">
        <f>+G36+J36-I36</f>
        <v>8569047</v>
      </c>
      <c r="N36" s="39"/>
      <c r="O36" s="39">
        <v>7041283</v>
      </c>
      <c r="P36" s="39">
        <v>7041283</v>
      </c>
      <c r="Q36" s="39">
        <v>7041283</v>
      </c>
      <c r="R36" s="39">
        <v>7041283</v>
      </c>
      <c r="S36" s="6"/>
      <c r="T36" s="45">
        <f>+M36-O36</f>
        <v>1527764</v>
      </c>
      <c r="U36" s="45">
        <f aca="true" t="shared" si="6" ref="U36:W37">+O36-P36</f>
        <v>0</v>
      </c>
      <c r="V36" s="45">
        <f t="shared" si="6"/>
        <v>0</v>
      </c>
      <c r="W36" s="45">
        <f t="shared" si="6"/>
        <v>0</v>
      </c>
    </row>
    <row r="37" spans="1:23" s="138" customFormat="1" ht="12.75">
      <c r="A37" s="142">
        <v>1</v>
      </c>
      <c r="B37" s="142">
        <v>0</v>
      </c>
      <c r="C37" s="142">
        <v>1</v>
      </c>
      <c r="D37" s="142">
        <v>9</v>
      </c>
      <c r="E37" s="142">
        <v>3</v>
      </c>
      <c r="F37" s="40" t="s">
        <v>66</v>
      </c>
      <c r="G37" s="41"/>
      <c r="H37" s="41"/>
      <c r="I37" s="217"/>
      <c r="J37" s="217">
        <f>649151+587552+2075000</f>
        <v>3311703</v>
      </c>
      <c r="K37" s="217"/>
      <c r="L37" s="217"/>
      <c r="M37" s="39">
        <f>+G37+J37-I37</f>
        <v>3311703</v>
      </c>
      <c r="N37" s="39"/>
      <c r="O37" s="39">
        <v>3311276</v>
      </c>
      <c r="P37" s="39">
        <v>3311276</v>
      </c>
      <c r="Q37" s="39">
        <v>3311276</v>
      </c>
      <c r="R37" s="39">
        <v>3311276</v>
      </c>
      <c r="S37" s="6"/>
      <c r="T37" s="45">
        <f>+M37-O37</f>
        <v>427</v>
      </c>
      <c r="U37" s="45">
        <f t="shared" si="6"/>
        <v>0</v>
      </c>
      <c r="V37" s="45">
        <f t="shared" si="6"/>
        <v>0</v>
      </c>
      <c r="W37" s="45">
        <f t="shared" si="6"/>
        <v>0</v>
      </c>
    </row>
    <row r="38" spans="1:23" s="138" customFormat="1" ht="12.75">
      <c r="A38" s="142"/>
      <c r="B38" s="142"/>
      <c r="C38" s="142"/>
      <c r="D38" s="142"/>
      <c r="E38" s="142"/>
      <c r="F38" s="40"/>
      <c r="G38" s="41"/>
      <c r="H38" s="41"/>
      <c r="I38" s="217"/>
      <c r="J38" s="217"/>
      <c r="K38" s="217"/>
      <c r="L38" s="217"/>
      <c r="M38" s="39"/>
      <c r="N38" s="39"/>
      <c r="O38" s="39"/>
      <c r="P38" s="39"/>
      <c r="Q38" s="39"/>
      <c r="R38" s="39"/>
      <c r="S38" s="6"/>
      <c r="T38" s="39"/>
      <c r="U38" s="39"/>
      <c r="V38" s="39"/>
      <c r="W38" s="39"/>
    </row>
    <row r="39" spans="1:23" s="133" customFormat="1" ht="12.75">
      <c r="A39" s="132">
        <v>1</v>
      </c>
      <c r="B39" s="132">
        <v>0</v>
      </c>
      <c r="C39" s="132">
        <v>2</v>
      </c>
      <c r="D39" s="132"/>
      <c r="E39" s="132"/>
      <c r="F39" s="34" t="s">
        <v>28</v>
      </c>
      <c r="G39" s="35">
        <f>+G40</f>
        <v>57600000</v>
      </c>
      <c r="H39" s="35"/>
      <c r="I39" s="202">
        <f>+I40</f>
        <v>0</v>
      </c>
      <c r="J39" s="202">
        <f>+J40</f>
        <v>0</v>
      </c>
      <c r="K39" s="202"/>
      <c r="L39" s="202"/>
      <c r="M39" s="35">
        <f>+M40+M41</f>
        <v>57600000</v>
      </c>
      <c r="N39" s="36"/>
      <c r="O39" s="36">
        <f>+O40</f>
        <v>56112800</v>
      </c>
      <c r="P39" s="36">
        <f>+P40</f>
        <v>56112800</v>
      </c>
      <c r="Q39" s="36">
        <f>+Q40</f>
        <v>56112800</v>
      </c>
      <c r="R39" s="36">
        <f>+R40</f>
        <v>51902000</v>
      </c>
      <c r="S39" s="8"/>
      <c r="T39" s="36">
        <f>+M39-O39</f>
        <v>1487200</v>
      </c>
      <c r="U39" s="36">
        <f aca="true" t="shared" si="7" ref="U39:W40">+O39-P39</f>
        <v>0</v>
      </c>
      <c r="V39" s="36">
        <f t="shared" si="7"/>
        <v>0</v>
      </c>
      <c r="W39" s="36">
        <f t="shared" si="7"/>
        <v>4210800</v>
      </c>
    </row>
    <row r="40" spans="1:23" s="138" customFormat="1" ht="12.75">
      <c r="A40" s="142">
        <v>1</v>
      </c>
      <c r="B40" s="142">
        <v>0</v>
      </c>
      <c r="C40" s="142">
        <v>2</v>
      </c>
      <c r="D40" s="142">
        <v>14</v>
      </c>
      <c r="E40" s="142"/>
      <c r="F40" s="40" t="s">
        <v>67</v>
      </c>
      <c r="G40" s="41">
        <v>57600000</v>
      </c>
      <c r="H40" s="41"/>
      <c r="I40" s="217"/>
      <c r="J40" s="217"/>
      <c r="K40" s="217"/>
      <c r="L40" s="217"/>
      <c r="M40" s="39">
        <f>+G40+J40-I40</f>
        <v>57600000</v>
      </c>
      <c r="N40" s="39"/>
      <c r="O40" s="39">
        <v>56112800</v>
      </c>
      <c r="P40" s="39">
        <v>56112800</v>
      </c>
      <c r="Q40" s="39">
        <v>56112800</v>
      </c>
      <c r="R40" s="39">
        <v>51902000</v>
      </c>
      <c r="S40" s="6"/>
      <c r="T40" s="45">
        <f>+M40-O40</f>
        <v>1487200</v>
      </c>
      <c r="U40" s="45">
        <f>+O40-P40</f>
        <v>0</v>
      </c>
      <c r="V40" s="45">
        <f t="shared" si="7"/>
        <v>0</v>
      </c>
      <c r="W40" s="45">
        <f t="shared" si="7"/>
        <v>4210800</v>
      </c>
    </row>
    <row r="41" spans="1:23" s="138" customFormat="1" ht="12.75">
      <c r="A41" s="142"/>
      <c r="B41" s="142"/>
      <c r="C41" s="142"/>
      <c r="D41" s="142"/>
      <c r="E41" s="142"/>
      <c r="F41" s="40"/>
      <c r="G41" s="41"/>
      <c r="H41" s="41"/>
      <c r="I41" s="217"/>
      <c r="J41" s="217"/>
      <c r="K41" s="217"/>
      <c r="L41" s="217"/>
      <c r="M41" s="39"/>
      <c r="N41" s="39"/>
      <c r="O41" s="39"/>
      <c r="P41" s="39"/>
      <c r="Q41" s="39"/>
      <c r="R41" s="39"/>
      <c r="S41" s="6"/>
      <c r="T41" s="39"/>
      <c r="U41" s="39"/>
      <c r="V41" s="39"/>
      <c r="W41" s="39"/>
    </row>
    <row r="42" spans="1:23" s="133" customFormat="1" ht="24">
      <c r="A42" s="132">
        <v>1</v>
      </c>
      <c r="B42" s="132">
        <v>0</v>
      </c>
      <c r="C42" s="132">
        <v>5</v>
      </c>
      <c r="D42" s="132"/>
      <c r="E42" s="132"/>
      <c r="F42" s="34" t="s">
        <v>29</v>
      </c>
      <c r="G42" s="35">
        <f>SUM(G44:G47)</f>
        <v>690558610</v>
      </c>
      <c r="H42" s="35"/>
      <c r="I42" s="202">
        <f>SUM(I44:I47)</f>
        <v>0</v>
      </c>
      <c r="J42" s="202">
        <f>SUM(J44:J47)</f>
        <v>47300000</v>
      </c>
      <c r="K42" s="202">
        <f>SUM(K44:K47)</f>
        <v>0</v>
      </c>
      <c r="L42" s="202">
        <f>SUM(L44:L47)</f>
        <v>0</v>
      </c>
      <c r="M42" s="35">
        <f>SUM(M44:M47)</f>
        <v>737858610</v>
      </c>
      <c r="N42" s="36"/>
      <c r="O42" s="42">
        <f>SUM(O44:O47)</f>
        <v>733327278</v>
      </c>
      <c r="P42" s="42">
        <f>SUM(P44:P47)</f>
        <v>733327278</v>
      </c>
      <c r="Q42" s="42">
        <f>SUM(Q44:Q47)</f>
        <v>733327278</v>
      </c>
      <c r="R42" s="42">
        <f>SUM(R44:R47)</f>
        <v>733327278</v>
      </c>
      <c r="S42" s="8"/>
      <c r="T42" s="36">
        <f>+M42-O42</f>
        <v>4531332</v>
      </c>
      <c r="U42" s="36">
        <f>+O42-P42</f>
        <v>0</v>
      </c>
      <c r="V42" s="36">
        <f>+P42-Q42</f>
        <v>0</v>
      </c>
      <c r="W42" s="36">
        <f>+Q42-R42</f>
        <v>0</v>
      </c>
    </row>
    <row r="43" spans="1:23" s="138" customFormat="1" ht="12.75">
      <c r="A43" s="132"/>
      <c r="B43" s="132"/>
      <c r="C43" s="132"/>
      <c r="D43" s="132"/>
      <c r="E43" s="132"/>
      <c r="F43" s="34"/>
      <c r="G43" s="35"/>
      <c r="H43" s="35"/>
      <c r="I43" s="217"/>
      <c r="J43" s="217"/>
      <c r="K43" s="217"/>
      <c r="L43" s="217"/>
      <c r="M43" s="39"/>
      <c r="N43" s="39"/>
      <c r="O43" s="39"/>
      <c r="P43" s="39"/>
      <c r="Q43" s="39"/>
      <c r="R43" s="39"/>
      <c r="S43" s="6"/>
      <c r="T43" s="39"/>
      <c r="U43" s="39"/>
      <c r="V43" s="39"/>
      <c r="W43" s="39"/>
    </row>
    <row r="44" spans="1:26" s="133" customFormat="1" ht="12.75">
      <c r="A44" s="132">
        <v>1</v>
      </c>
      <c r="B44" s="132">
        <v>0</v>
      </c>
      <c r="C44" s="132">
        <v>5</v>
      </c>
      <c r="D44" s="132">
        <v>1</v>
      </c>
      <c r="E44" s="132"/>
      <c r="F44" s="43" t="s">
        <v>30</v>
      </c>
      <c r="G44" s="44">
        <v>345219179</v>
      </c>
      <c r="H44" s="35"/>
      <c r="I44" s="202"/>
      <c r="J44" s="208">
        <v>22600000</v>
      </c>
      <c r="K44" s="202"/>
      <c r="L44" s="202"/>
      <c r="M44" s="45">
        <f>+G44+J44-I44</f>
        <v>367819179</v>
      </c>
      <c r="N44" s="36"/>
      <c r="O44" s="45">
        <v>365008987</v>
      </c>
      <c r="P44" s="45">
        <v>365008987</v>
      </c>
      <c r="Q44" s="45">
        <v>365008987</v>
      </c>
      <c r="R44" s="45">
        <v>365008987</v>
      </c>
      <c r="S44" s="8"/>
      <c r="T44" s="45">
        <f>+M44-O44</f>
        <v>2810192</v>
      </c>
      <c r="U44" s="45">
        <f aca="true" t="shared" si="8" ref="U44:W47">+O44-P44</f>
        <v>0</v>
      </c>
      <c r="V44" s="45">
        <f t="shared" si="8"/>
        <v>0</v>
      </c>
      <c r="W44" s="45">
        <f t="shared" si="8"/>
        <v>0</v>
      </c>
      <c r="X44" s="180"/>
      <c r="Y44" s="180"/>
      <c r="Z44" s="180"/>
    </row>
    <row r="45" spans="1:23" s="133" customFormat="1" ht="12.75">
      <c r="A45" s="132">
        <v>1</v>
      </c>
      <c r="B45" s="132">
        <v>0</v>
      </c>
      <c r="C45" s="132">
        <v>5</v>
      </c>
      <c r="D45" s="132">
        <v>2</v>
      </c>
      <c r="E45" s="132"/>
      <c r="F45" s="43" t="s">
        <v>31</v>
      </c>
      <c r="G45" s="44">
        <v>252381414</v>
      </c>
      <c r="H45" s="35"/>
      <c r="I45" s="208"/>
      <c r="J45" s="208">
        <v>16400000</v>
      </c>
      <c r="K45" s="202"/>
      <c r="L45" s="202"/>
      <c r="M45" s="45">
        <f>+G45+J45-I45</f>
        <v>268781414</v>
      </c>
      <c r="N45" s="36"/>
      <c r="O45" s="45">
        <v>267314041</v>
      </c>
      <c r="P45" s="45">
        <v>267314041</v>
      </c>
      <c r="Q45" s="45">
        <v>267314041</v>
      </c>
      <c r="R45" s="45">
        <v>267314041</v>
      </c>
      <c r="S45" s="8"/>
      <c r="T45" s="45">
        <f>+M45-O45</f>
        <v>1467373</v>
      </c>
      <c r="U45" s="45">
        <f t="shared" si="8"/>
        <v>0</v>
      </c>
      <c r="V45" s="45">
        <f t="shared" si="8"/>
        <v>0</v>
      </c>
      <c r="W45" s="45">
        <f t="shared" si="8"/>
        <v>0</v>
      </c>
    </row>
    <row r="46" spans="1:23" s="138" customFormat="1" ht="12.75">
      <c r="A46" s="132">
        <v>1</v>
      </c>
      <c r="B46" s="132">
        <v>0</v>
      </c>
      <c r="C46" s="132">
        <v>5</v>
      </c>
      <c r="D46" s="132">
        <v>6</v>
      </c>
      <c r="E46" s="139"/>
      <c r="F46" s="43" t="s">
        <v>68</v>
      </c>
      <c r="G46" s="41">
        <v>55774811</v>
      </c>
      <c r="H46" s="41"/>
      <c r="I46" s="202"/>
      <c r="J46" s="208">
        <v>5000000</v>
      </c>
      <c r="K46" s="202"/>
      <c r="L46" s="202"/>
      <c r="M46" s="45">
        <f>+G46+J46-I46</f>
        <v>60774811</v>
      </c>
      <c r="N46" s="36"/>
      <c r="O46" s="45">
        <v>60602550</v>
      </c>
      <c r="P46" s="45">
        <v>60602550</v>
      </c>
      <c r="Q46" s="45">
        <v>60602550</v>
      </c>
      <c r="R46" s="45">
        <v>60602550</v>
      </c>
      <c r="S46" s="6"/>
      <c r="T46" s="45">
        <f>+M46-O46</f>
        <v>172261</v>
      </c>
      <c r="U46" s="45">
        <f t="shared" si="8"/>
        <v>0</v>
      </c>
      <c r="V46" s="45">
        <f t="shared" si="8"/>
        <v>0</v>
      </c>
      <c r="W46" s="45">
        <f t="shared" si="8"/>
        <v>0</v>
      </c>
    </row>
    <row r="47" spans="1:23" s="138" customFormat="1" ht="12.75">
      <c r="A47" s="132">
        <v>1</v>
      </c>
      <c r="B47" s="132">
        <v>0</v>
      </c>
      <c r="C47" s="132">
        <v>5</v>
      </c>
      <c r="D47" s="132">
        <v>7</v>
      </c>
      <c r="E47" s="139"/>
      <c r="F47" s="43" t="s">
        <v>69</v>
      </c>
      <c r="G47" s="41">
        <v>37183206</v>
      </c>
      <c r="H47" s="41"/>
      <c r="I47" s="202"/>
      <c r="J47" s="208">
        <v>3300000</v>
      </c>
      <c r="K47" s="202"/>
      <c r="L47" s="202"/>
      <c r="M47" s="45">
        <f>+G47+J47-I47</f>
        <v>40483206</v>
      </c>
      <c r="N47" s="36"/>
      <c r="O47" s="45">
        <v>40401700</v>
      </c>
      <c r="P47" s="45">
        <v>40401700</v>
      </c>
      <c r="Q47" s="45">
        <v>40401700</v>
      </c>
      <c r="R47" s="45">
        <v>40401700</v>
      </c>
      <c r="S47" s="6"/>
      <c r="T47" s="45">
        <f>+M47-O47</f>
        <v>81506</v>
      </c>
      <c r="U47" s="45">
        <f t="shared" si="8"/>
        <v>0</v>
      </c>
      <c r="V47" s="45">
        <f t="shared" si="8"/>
        <v>0</v>
      </c>
      <c r="W47" s="45">
        <f t="shared" si="8"/>
        <v>0</v>
      </c>
    </row>
    <row r="48" spans="1:23" s="138" customFormat="1" ht="12.75">
      <c r="A48" s="139"/>
      <c r="B48" s="139"/>
      <c r="C48" s="139"/>
      <c r="D48" s="139"/>
      <c r="E48" s="139"/>
      <c r="F48" s="141"/>
      <c r="G48" s="41"/>
      <c r="H48" s="41"/>
      <c r="I48" s="202"/>
      <c r="J48" s="202"/>
      <c r="K48" s="202"/>
      <c r="L48" s="202"/>
      <c r="M48" s="36"/>
      <c r="N48" s="36"/>
      <c r="O48" s="36"/>
      <c r="P48" s="36"/>
      <c r="Q48" s="36"/>
      <c r="R48" s="36"/>
      <c r="S48" s="6"/>
      <c r="T48" s="36"/>
      <c r="U48" s="36"/>
      <c r="V48" s="36"/>
      <c r="W48" s="36"/>
    </row>
    <row r="49" spans="1:23" s="133" customFormat="1" ht="12.75">
      <c r="A49" s="132">
        <v>2</v>
      </c>
      <c r="B49" s="132">
        <v>0</v>
      </c>
      <c r="C49" s="132"/>
      <c r="D49" s="132"/>
      <c r="E49" s="132"/>
      <c r="F49" s="34" t="s">
        <v>32</v>
      </c>
      <c r="G49" s="35">
        <f>+G51+G54</f>
        <v>1325547000</v>
      </c>
      <c r="H49" s="35"/>
      <c r="I49" s="202">
        <f>+I51+I54</f>
        <v>115600000</v>
      </c>
      <c r="J49" s="202">
        <f>+J51+J54</f>
        <v>115600000</v>
      </c>
      <c r="K49" s="202">
        <f>+K51+K54</f>
        <v>0</v>
      </c>
      <c r="L49" s="202">
        <f>+L51+L54</f>
        <v>0</v>
      </c>
      <c r="M49" s="36">
        <f>+M51+M54</f>
        <v>1325547000</v>
      </c>
      <c r="N49" s="36"/>
      <c r="O49" s="36">
        <f>+O51+O54</f>
        <v>1268292216.48</v>
      </c>
      <c r="P49" s="36">
        <f>+P51+P54</f>
        <v>1268292216.48</v>
      </c>
      <c r="Q49" s="36">
        <f>+Q51+Q54</f>
        <v>1268292216.48</v>
      </c>
      <c r="R49" s="36">
        <f>+R51+R54</f>
        <v>1193570095.48</v>
      </c>
      <c r="S49" s="8"/>
      <c r="T49" s="36">
        <f>+M49-O49</f>
        <v>57254783.51999998</v>
      </c>
      <c r="U49" s="36">
        <f>+O49-P49</f>
        <v>0</v>
      </c>
      <c r="V49" s="36">
        <f>+P49-Q49</f>
        <v>0</v>
      </c>
      <c r="W49" s="36">
        <f>+Q49-R49</f>
        <v>74722121</v>
      </c>
    </row>
    <row r="50" spans="1:23" s="138" customFormat="1" ht="12.75">
      <c r="A50" s="132"/>
      <c r="B50" s="132"/>
      <c r="C50" s="132"/>
      <c r="D50" s="132"/>
      <c r="E50" s="132"/>
      <c r="F50" s="34"/>
      <c r="G50" s="35"/>
      <c r="H50" s="35"/>
      <c r="I50" s="202"/>
      <c r="J50" s="202"/>
      <c r="K50" s="202"/>
      <c r="L50" s="202"/>
      <c r="M50" s="36"/>
      <c r="N50" s="36"/>
      <c r="O50" s="36"/>
      <c r="P50" s="36"/>
      <c r="Q50" s="36" t="s">
        <v>93</v>
      </c>
      <c r="R50" s="36"/>
      <c r="S50" s="6"/>
      <c r="T50" s="36"/>
      <c r="U50" s="36"/>
      <c r="V50" s="36"/>
      <c r="W50" s="36"/>
    </row>
    <row r="51" spans="1:23" s="133" customFormat="1" ht="12.75">
      <c r="A51" s="132">
        <v>2</v>
      </c>
      <c r="B51" s="132">
        <v>0</v>
      </c>
      <c r="C51" s="132">
        <v>3</v>
      </c>
      <c r="D51" s="132"/>
      <c r="E51" s="132"/>
      <c r="F51" s="34" t="s">
        <v>33</v>
      </c>
      <c r="G51" s="35">
        <f>+G52</f>
        <v>18500000</v>
      </c>
      <c r="H51" s="35"/>
      <c r="I51" s="202">
        <f>+I52</f>
        <v>0</v>
      </c>
      <c r="J51" s="202">
        <f>+J52</f>
        <v>0</v>
      </c>
      <c r="K51" s="202"/>
      <c r="L51" s="202"/>
      <c r="M51" s="36">
        <f>+M52</f>
        <v>18500000</v>
      </c>
      <c r="N51" s="36"/>
      <c r="O51" s="36">
        <f>+O52</f>
        <v>17602000</v>
      </c>
      <c r="P51" s="36">
        <f>+P52</f>
        <v>17602000</v>
      </c>
      <c r="Q51" s="36">
        <f>+Q52</f>
        <v>17602000</v>
      </c>
      <c r="R51" s="36">
        <f>+R52</f>
        <v>17545000</v>
      </c>
      <c r="S51" s="8"/>
      <c r="T51" s="36">
        <f>+M51-O51</f>
        <v>898000</v>
      </c>
      <c r="U51" s="36">
        <f aca="true" t="shared" si="9" ref="U51:W52">+O51-P51</f>
        <v>0</v>
      </c>
      <c r="V51" s="36">
        <f t="shared" si="9"/>
        <v>0</v>
      </c>
      <c r="W51" s="36">
        <f t="shared" si="9"/>
        <v>57000</v>
      </c>
    </row>
    <row r="52" spans="1:23" s="138" customFormat="1" ht="12.75">
      <c r="A52" s="142">
        <v>2</v>
      </c>
      <c r="B52" s="142">
        <v>0</v>
      </c>
      <c r="C52" s="142">
        <v>3</v>
      </c>
      <c r="D52" s="142">
        <v>50</v>
      </c>
      <c r="E52" s="142"/>
      <c r="F52" s="40" t="s">
        <v>70</v>
      </c>
      <c r="G52" s="41">
        <v>18500000</v>
      </c>
      <c r="H52" s="41"/>
      <c r="I52" s="217"/>
      <c r="J52" s="217"/>
      <c r="K52" s="217"/>
      <c r="L52" s="217"/>
      <c r="M52" s="39">
        <f>+G52+J52-I52</f>
        <v>18500000</v>
      </c>
      <c r="N52" s="39"/>
      <c r="O52" s="39">
        <v>17602000</v>
      </c>
      <c r="P52" s="39">
        <v>17602000</v>
      </c>
      <c r="Q52" s="39">
        <v>17602000</v>
      </c>
      <c r="R52" s="39">
        <v>17545000</v>
      </c>
      <c r="S52" s="6"/>
      <c r="T52" s="45">
        <f>+M52-O52</f>
        <v>898000</v>
      </c>
      <c r="U52" s="45">
        <f t="shared" si="9"/>
        <v>0</v>
      </c>
      <c r="V52" s="45">
        <f t="shared" si="9"/>
        <v>0</v>
      </c>
      <c r="W52" s="45">
        <f t="shared" si="9"/>
        <v>57000</v>
      </c>
    </row>
    <row r="53" spans="1:23" s="138" customFormat="1" ht="12.75">
      <c r="A53" s="142"/>
      <c r="B53" s="142"/>
      <c r="C53" s="142"/>
      <c r="D53" s="142"/>
      <c r="E53" s="142"/>
      <c r="F53" s="40"/>
      <c r="G53" s="41"/>
      <c r="H53" s="41"/>
      <c r="I53" s="219"/>
      <c r="J53" s="219"/>
      <c r="K53" s="219"/>
      <c r="L53" s="219"/>
      <c r="M53" s="47"/>
      <c r="N53" s="47"/>
      <c r="O53" s="47"/>
      <c r="P53" s="47"/>
      <c r="Q53" s="47"/>
      <c r="R53" s="47"/>
      <c r="S53" s="6"/>
      <c r="T53" s="47"/>
      <c r="U53" s="47"/>
      <c r="V53" s="47"/>
      <c r="W53" s="47"/>
    </row>
    <row r="54" spans="1:23" s="133" customFormat="1" ht="12.75">
      <c r="A54" s="132">
        <v>2</v>
      </c>
      <c r="B54" s="132">
        <v>0</v>
      </c>
      <c r="C54" s="132">
        <v>4</v>
      </c>
      <c r="D54" s="132"/>
      <c r="E54" s="132"/>
      <c r="F54" s="34" t="s">
        <v>34</v>
      </c>
      <c r="G54" s="52">
        <f>SUM(G56:G70)</f>
        <v>1307047000</v>
      </c>
      <c r="H54" s="35"/>
      <c r="I54" s="207">
        <f>SUM(I56:I70)</f>
        <v>115600000</v>
      </c>
      <c r="J54" s="207">
        <f>SUM(J56:J70)</f>
        <v>115600000</v>
      </c>
      <c r="K54" s="207">
        <f>SUM(K56:K70)</f>
        <v>0</v>
      </c>
      <c r="L54" s="207">
        <f>SUM(L56:L70)</f>
        <v>0</v>
      </c>
      <c r="M54" s="52">
        <f>SUM(M56:M70)</f>
        <v>1307047000</v>
      </c>
      <c r="N54" s="36"/>
      <c r="O54" s="48">
        <f>SUM(O56:O70)</f>
        <v>1250690216.48</v>
      </c>
      <c r="P54" s="48">
        <f>SUM(P56:P70)</f>
        <v>1250690216.48</v>
      </c>
      <c r="Q54" s="48">
        <f>SUM(Q56:Q70)</f>
        <v>1250690216.48</v>
      </c>
      <c r="R54" s="48">
        <f>SUM(R56:R70)</f>
        <v>1176025095.48</v>
      </c>
      <c r="S54" s="8"/>
      <c r="T54" s="36">
        <f>+M54-O54</f>
        <v>56356783.51999998</v>
      </c>
      <c r="U54" s="36">
        <f>+O54-P54</f>
        <v>0</v>
      </c>
      <c r="V54" s="36">
        <f>+P54-Q54</f>
        <v>0</v>
      </c>
      <c r="W54" s="36">
        <f>+Q54-R54</f>
        <v>74665121</v>
      </c>
    </row>
    <row r="55" spans="1:23" s="133" customFormat="1" ht="12.75">
      <c r="A55" s="132"/>
      <c r="B55" s="132"/>
      <c r="C55" s="132"/>
      <c r="D55" s="132"/>
      <c r="E55" s="132"/>
      <c r="F55" s="34"/>
      <c r="G55" s="35"/>
      <c r="H55" s="35"/>
      <c r="I55" s="202"/>
      <c r="J55" s="202"/>
      <c r="K55" s="202"/>
      <c r="L55" s="202"/>
      <c r="M55" s="36"/>
      <c r="N55" s="36"/>
      <c r="O55" s="36" t="s">
        <v>93</v>
      </c>
      <c r="P55" s="36"/>
      <c r="Q55" s="36"/>
      <c r="R55" s="36" t="s">
        <v>93</v>
      </c>
      <c r="S55" s="8"/>
      <c r="T55" s="36"/>
      <c r="U55" s="36"/>
      <c r="V55" s="36"/>
      <c r="W55" s="36"/>
    </row>
    <row r="56" spans="1:25" s="138" customFormat="1" ht="15" customHeight="1">
      <c r="A56" s="142">
        <v>2</v>
      </c>
      <c r="B56" s="142">
        <v>0</v>
      </c>
      <c r="C56" s="142">
        <v>4</v>
      </c>
      <c r="D56" s="142">
        <v>1</v>
      </c>
      <c r="E56" s="142"/>
      <c r="F56" s="49" t="s">
        <v>35</v>
      </c>
      <c r="G56" s="44">
        <v>131600000</v>
      </c>
      <c r="H56" s="44"/>
      <c r="I56" s="208"/>
      <c r="J56" s="208">
        <v>50000000</v>
      </c>
      <c r="K56" s="202"/>
      <c r="L56" s="202"/>
      <c r="M56" s="39">
        <f>+G56+J56-I56</f>
        <v>181600000</v>
      </c>
      <c r="N56" s="36"/>
      <c r="O56" s="45">
        <v>166157033</v>
      </c>
      <c r="P56" s="45">
        <v>166157033</v>
      </c>
      <c r="Q56" s="45">
        <v>166157033</v>
      </c>
      <c r="R56" s="45">
        <v>111561820</v>
      </c>
      <c r="S56" s="6"/>
      <c r="T56" s="45">
        <f aca="true" t="shared" si="10" ref="T56:T91">+M56-O56</f>
        <v>15442967</v>
      </c>
      <c r="U56" s="45">
        <f aca="true" t="shared" si="11" ref="U56:W70">+O56-P56</f>
        <v>0</v>
      </c>
      <c r="V56" s="45">
        <f t="shared" si="11"/>
        <v>0</v>
      </c>
      <c r="W56" s="45">
        <f t="shared" si="11"/>
        <v>54595213</v>
      </c>
      <c r="X56" s="179"/>
      <c r="Y56" s="179"/>
    </row>
    <row r="57" spans="1:23" s="133" customFormat="1" ht="15" customHeight="1">
      <c r="A57" s="143">
        <v>2</v>
      </c>
      <c r="B57" s="143">
        <v>0</v>
      </c>
      <c r="C57" s="143">
        <v>4</v>
      </c>
      <c r="D57" s="143">
        <v>2</v>
      </c>
      <c r="E57" s="132"/>
      <c r="F57" s="49" t="s">
        <v>36</v>
      </c>
      <c r="G57" s="44">
        <v>18520000</v>
      </c>
      <c r="H57" s="44"/>
      <c r="I57" s="208"/>
      <c r="J57" s="208"/>
      <c r="K57" s="202"/>
      <c r="L57" s="202"/>
      <c r="M57" s="39">
        <f aca="true" t="shared" si="12" ref="M57:M69">+G57+J57-I57</f>
        <v>18520000</v>
      </c>
      <c r="N57" s="36"/>
      <c r="O57" s="45">
        <v>18065128</v>
      </c>
      <c r="P57" s="45">
        <v>18065128</v>
      </c>
      <c r="Q57" s="45">
        <v>18065128</v>
      </c>
      <c r="R57" s="45">
        <v>12947440</v>
      </c>
      <c r="S57" s="8"/>
      <c r="T57" s="45">
        <f t="shared" si="10"/>
        <v>454872</v>
      </c>
      <c r="U57" s="45">
        <f t="shared" si="11"/>
        <v>0</v>
      </c>
      <c r="V57" s="45">
        <f t="shared" si="11"/>
        <v>0</v>
      </c>
      <c r="W57" s="45">
        <f t="shared" si="11"/>
        <v>5117688</v>
      </c>
    </row>
    <row r="58" spans="1:26" s="133" customFormat="1" ht="15" customHeight="1">
      <c r="A58" s="143">
        <v>2</v>
      </c>
      <c r="B58" s="143">
        <v>0</v>
      </c>
      <c r="C58" s="143">
        <v>4</v>
      </c>
      <c r="D58" s="143">
        <v>4</v>
      </c>
      <c r="E58" s="132"/>
      <c r="F58" s="49" t="s">
        <v>37</v>
      </c>
      <c r="G58" s="44">
        <v>76800000</v>
      </c>
      <c r="H58" s="44"/>
      <c r="I58" s="208"/>
      <c r="J58" s="208"/>
      <c r="K58" s="202"/>
      <c r="L58" s="202"/>
      <c r="M58" s="39">
        <f t="shared" si="12"/>
        <v>76800000</v>
      </c>
      <c r="N58" s="36"/>
      <c r="O58" s="45">
        <v>76653095</v>
      </c>
      <c r="P58" s="45">
        <v>76653095</v>
      </c>
      <c r="Q58" s="45">
        <v>76653095</v>
      </c>
      <c r="R58" s="45">
        <v>76653095</v>
      </c>
      <c r="S58" s="8"/>
      <c r="T58" s="45">
        <f t="shared" si="10"/>
        <v>146905</v>
      </c>
      <c r="U58" s="45">
        <f t="shared" si="11"/>
        <v>0</v>
      </c>
      <c r="V58" s="45">
        <f t="shared" si="11"/>
        <v>0</v>
      </c>
      <c r="W58" s="45">
        <f t="shared" si="11"/>
        <v>0</v>
      </c>
      <c r="X58" s="180"/>
      <c r="Y58" s="180"/>
      <c r="Z58" s="180"/>
    </row>
    <row r="59" spans="1:27" s="133" customFormat="1" ht="15" customHeight="1">
      <c r="A59" s="143">
        <v>2</v>
      </c>
      <c r="B59" s="143">
        <v>0</v>
      </c>
      <c r="C59" s="143">
        <v>4</v>
      </c>
      <c r="D59" s="143">
        <v>5</v>
      </c>
      <c r="E59" s="132"/>
      <c r="F59" s="49" t="s">
        <v>38</v>
      </c>
      <c r="G59" s="44">
        <v>493262000</v>
      </c>
      <c r="H59" s="44"/>
      <c r="I59" s="208">
        <v>49000000</v>
      </c>
      <c r="J59" s="208"/>
      <c r="K59" s="202"/>
      <c r="L59" s="202"/>
      <c r="M59" s="39">
        <f t="shared" si="12"/>
        <v>444262000</v>
      </c>
      <c r="N59" s="36"/>
      <c r="O59" s="45">
        <v>432940015.08</v>
      </c>
      <c r="P59" s="45">
        <v>432940015.08</v>
      </c>
      <c r="Q59" s="45">
        <v>432940015.08</v>
      </c>
      <c r="R59" s="45">
        <v>425371015.08</v>
      </c>
      <c r="S59" s="8"/>
      <c r="T59" s="45">
        <f t="shared" si="10"/>
        <v>11321984.920000017</v>
      </c>
      <c r="U59" s="45">
        <f t="shared" si="11"/>
        <v>0</v>
      </c>
      <c r="V59" s="45">
        <f t="shared" si="11"/>
        <v>0</v>
      </c>
      <c r="W59" s="86">
        <f t="shared" si="11"/>
        <v>7569000</v>
      </c>
      <c r="X59" s="180"/>
      <c r="Y59" s="180"/>
      <c r="Z59" s="180"/>
      <c r="AA59" s="180"/>
    </row>
    <row r="60" spans="1:27" s="133" customFormat="1" ht="15" customHeight="1">
      <c r="A60" s="143">
        <v>2</v>
      </c>
      <c r="B60" s="143">
        <v>0</v>
      </c>
      <c r="C60" s="143">
        <v>4</v>
      </c>
      <c r="D60" s="143">
        <v>6</v>
      </c>
      <c r="E60" s="132"/>
      <c r="F60" s="49" t="s">
        <v>39</v>
      </c>
      <c r="G60" s="44">
        <v>94000000</v>
      </c>
      <c r="H60" s="44"/>
      <c r="I60" s="208">
        <v>40000000</v>
      </c>
      <c r="J60" s="208">
        <v>8000000</v>
      </c>
      <c r="K60" s="202"/>
      <c r="L60" s="202"/>
      <c r="M60" s="39">
        <f t="shared" si="12"/>
        <v>62000000</v>
      </c>
      <c r="N60" s="36"/>
      <c r="O60" s="45">
        <v>57217800</v>
      </c>
      <c r="P60" s="45">
        <v>57217800</v>
      </c>
      <c r="Q60" s="45">
        <v>57217800</v>
      </c>
      <c r="R60" s="45">
        <v>57217800</v>
      </c>
      <c r="S60" s="8"/>
      <c r="T60" s="45">
        <f t="shared" si="10"/>
        <v>4782200</v>
      </c>
      <c r="U60" s="45">
        <f t="shared" si="11"/>
        <v>0</v>
      </c>
      <c r="V60" s="45">
        <f t="shared" si="11"/>
        <v>0</v>
      </c>
      <c r="W60" s="45">
        <f t="shared" si="11"/>
        <v>0</v>
      </c>
      <c r="X60" s="180"/>
      <c r="Y60" s="180"/>
      <c r="AA60" s="180"/>
    </row>
    <row r="61" spans="1:25" s="133" customFormat="1" ht="15" customHeight="1">
      <c r="A61" s="143">
        <v>2</v>
      </c>
      <c r="B61" s="143">
        <v>0</v>
      </c>
      <c r="C61" s="143">
        <v>4</v>
      </c>
      <c r="D61" s="143">
        <v>7</v>
      </c>
      <c r="E61" s="132"/>
      <c r="F61" s="49" t="s">
        <v>40</v>
      </c>
      <c r="G61" s="44">
        <v>13937000</v>
      </c>
      <c r="H61" s="44"/>
      <c r="I61" s="208">
        <v>6000000</v>
      </c>
      <c r="J61" s="208">
        <v>5000000</v>
      </c>
      <c r="K61" s="202"/>
      <c r="L61" s="202"/>
      <c r="M61" s="39">
        <f t="shared" si="12"/>
        <v>12937000</v>
      </c>
      <c r="N61" s="36"/>
      <c r="O61" s="45">
        <v>12066352</v>
      </c>
      <c r="P61" s="45">
        <v>12066352</v>
      </c>
      <c r="Q61" s="45">
        <v>12066352</v>
      </c>
      <c r="R61" s="45">
        <v>9857712</v>
      </c>
      <c r="S61" s="8"/>
      <c r="T61" s="45">
        <f t="shared" si="10"/>
        <v>870648</v>
      </c>
      <c r="U61" s="45">
        <f t="shared" si="11"/>
        <v>0</v>
      </c>
      <c r="V61" s="45">
        <f t="shared" si="11"/>
        <v>0</v>
      </c>
      <c r="W61" s="45">
        <f t="shared" si="11"/>
        <v>2208640</v>
      </c>
      <c r="X61" s="180"/>
      <c r="Y61" s="180"/>
    </row>
    <row r="62" spans="1:25" s="133" customFormat="1" ht="15" customHeight="1">
      <c r="A62" s="143">
        <v>2</v>
      </c>
      <c r="B62" s="143">
        <v>0</v>
      </c>
      <c r="C62" s="143">
        <v>4</v>
      </c>
      <c r="D62" s="143">
        <v>8</v>
      </c>
      <c r="E62" s="132"/>
      <c r="F62" s="49" t="s">
        <v>41</v>
      </c>
      <c r="G62" s="44">
        <v>150000000</v>
      </c>
      <c r="H62" s="44"/>
      <c r="I62" s="208"/>
      <c r="J62" s="208">
        <v>24000000</v>
      </c>
      <c r="K62" s="202"/>
      <c r="L62" s="202"/>
      <c r="M62" s="39">
        <f t="shared" si="12"/>
        <v>174000000</v>
      </c>
      <c r="N62" s="36"/>
      <c r="O62" s="45">
        <v>172883347.65</v>
      </c>
      <c r="P62" s="45">
        <v>172883347.65</v>
      </c>
      <c r="Q62" s="45">
        <v>172883347.65</v>
      </c>
      <c r="R62" s="45">
        <v>172854527.65</v>
      </c>
      <c r="S62" s="8"/>
      <c r="T62" s="45">
        <f t="shared" si="10"/>
        <v>1116652.349999994</v>
      </c>
      <c r="U62" s="45">
        <f t="shared" si="11"/>
        <v>0</v>
      </c>
      <c r="V62" s="45">
        <f t="shared" si="11"/>
        <v>0</v>
      </c>
      <c r="W62" s="45">
        <f t="shared" si="11"/>
        <v>28820</v>
      </c>
      <c r="Y62" s="180"/>
    </row>
    <row r="63" spans="1:23" s="133" customFormat="1" ht="15" customHeight="1">
      <c r="A63" s="143">
        <v>2</v>
      </c>
      <c r="B63" s="143">
        <v>0</v>
      </c>
      <c r="C63" s="143">
        <v>4</v>
      </c>
      <c r="D63" s="143">
        <v>9</v>
      </c>
      <c r="E63" s="132"/>
      <c r="F63" s="49" t="s">
        <v>42</v>
      </c>
      <c r="G63" s="44">
        <v>31500000</v>
      </c>
      <c r="H63" s="44"/>
      <c r="I63" s="202"/>
      <c r="J63" s="208">
        <v>2600000</v>
      </c>
      <c r="K63" s="202"/>
      <c r="L63" s="202"/>
      <c r="M63" s="39">
        <f t="shared" si="12"/>
        <v>34100000</v>
      </c>
      <c r="N63" s="36"/>
      <c r="O63" s="45">
        <v>33727378</v>
      </c>
      <c r="P63" s="45">
        <v>33727378</v>
      </c>
      <c r="Q63" s="45">
        <v>33727378</v>
      </c>
      <c r="R63" s="45">
        <v>33727378</v>
      </c>
      <c r="S63" s="8"/>
      <c r="T63" s="45">
        <f t="shared" si="10"/>
        <v>372622</v>
      </c>
      <c r="U63" s="45">
        <f t="shared" si="11"/>
        <v>0</v>
      </c>
      <c r="V63" s="45">
        <f t="shared" si="11"/>
        <v>0</v>
      </c>
      <c r="W63" s="45">
        <f t="shared" si="11"/>
        <v>0</v>
      </c>
    </row>
    <row r="64" spans="1:23" s="144" customFormat="1" ht="15" customHeight="1">
      <c r="A64" s="143">
        <v>2</v>
      </c>
      <c r="B64" s="143">
        <v>0</v>
      </c>
      <c r="C64" s="143">
        <v>4</v>
      </c>
      <c r="D64" s="143">
        <v>10</v>
      </c>
      <c r="E64" s="131"/>
      <c r="F64" s="49" t="s">
        <v>43</v>
      </c>
      <c r="G64" s="44">
        <v>0</v>
      </c>
      <c r="H64" s="44"/>
      <c r="I64" s="207"/>
      <c r="J64" s="207"/>
      <c r="K64" s="207"/>
      <c r="L64" s="207"/>
      <c r="M64" s="39">
        <f t="shared" si="12"/>
        <v>0</v>
      </c>
      <c r="N64" s="52"/>
      <c r="O64" s="45">
        <v>0</v>
      </c>
      <c r="P64" s="45">
        <v>0</v>
      </c>
      <c r="Q64" s="45">
        <v>0</v>
      </c>
      <c r="R64" s="45">
        <v>0</v>
      </c>
      <c r="S64" s="53"/>
      <c r="T64" s="45">
        <f t="shared" si="10"/>
        <v>0</v>
      </c>
      <c r="U64" s="45">
        <f t="shared" si="11"/>
        <v>0</v>
      </c>
      <c r="V64" s="45">
        <f t="shared" si="11"/>
        <v>0</v>
      </c>
      <c r="W64" s="45">
        <f t="shared" si="11"/>
        <v>0</v>
      </c>
    </row>
    <row r="65" spans="1:26" s="133" customFormat="1" ht="15" customHeight="1">
      <c r="A65" s="143">
        <v>2</v>
      </c>
      <c r="B65" s="143">
        <v>0</v>
      </c>
      <c r="C65" s="143">
        <v>4</v>
      </c>
      <c r="D65" s="143">
        <v>11</v>
      </c>
      <c r="E65" s="132"/>
      <c r="F65" s="49" t="s">
        <v>44</v>
      </c>
      <c r="G65" s="44">
        <v>175000000</v>
      </c>
      <c r="H65" s="44"/>
      <c r="I65" s="208"/>
      <c r="J65" s="208">
        <v>11000000</v>
      </c>
      <c r="K65" s="202"/>
      <c r="L65" s="202"/>
      <c r="M65" s="39">
        <f t="shared" si="12"/>
        <v>186000000</v>
      </c>
      <c r="N65" s="36"/>
      <c r="O65" s="55">
        <v>176876206.75</v>
      </c>
      <c r="P65" s="55">
        <v>176876206.75</v>
      </c>
      <c r="Q65" s="55">
        <v>176876206.75</v>
      </c>
      <c r="R65" s="55">
        <v>176876206.75</v>
      </c>
      <c r="S65" s="8"/>
      <c r="T65" s="45">
        <f t="shared" si="10"/>
        <v>9123793.25</v>
      </c>
      <c r="U65" s="45">
        <f t="shared" si="11"/>
        <v>0</v>
      </c>
      <c r="V65" s="45">
        <f t="shared" si="11"/>
        <v>0</v>
      </c>
      <c r="W65" s="45">
        <f t="shared" si="11"/>
        <v>0</v>
      </c>
      <c r="X65" s="186"/>
      <c r="Y65" s="183"/>
      <c r="Z65" s="180"/>
    </row>
    <row r="66" spans="1:23" s="138" customFormat="1" ht="15" customHeight="1">
      <c r="A66" s="143">
        <v>2</v>
      </c>
      <c r="B66" s="143">
        <v>0</v>
      </c>
      <c r="C66" s="143">
        <v>4</v>
      </c>
      <c r="D66" s="143">
        <v>13</v>
      </c>
      <c r="E66" s="142"/>
      <c r="F66" s="49" t="s">
        <v>45</v>
      </c>
      <c r="G66" s="44">
        <v>35000000</v>
      </c>
      <c r="H66" s="44"/>
      <c r="I66" s="208">
        <f>14000000+1600000+5000000</f>
        <v>20600000</v>
      </c>
      <c r="J66" s="208"/>
      <c r="K66" s="202"/>
      <c r="L66" s="202"/>
      <c r="M66" s="39">
        <f t="shared" si="12"/>
        <v>14400000</v>
      </c>
      <c r="N66" s="36"/>
      <c r="O66" s="45">
        <v>10870940</v>
      </c>
      <c r="P66" s="45">
        <v>10870940</v>
      </c>
      <c r="Q66" s="45">
        <v>10870940</v>
      </c>
      <c r="R66" s="45">
        <v>10870940</v>
      </c>
      <c r="S66" s="6"/>
      <c r="T66" s="45">
        <f t="shared" si="10"/>
        <v>3529060</v>
      </c>
      <c r="U66" s="45">
        <f t="shared" si="11"/>
        <v>0</v>
      </c>
      <c r="V66" s="45">
        <f t="shared" si="11"/>
        <v>0</v>
      </c>
      <c r="W66" s="45">
        <f t="shared" si="11"/>
        <v>0</v>
      </c>
    </row>
    <row r="67" spans="1:24" s="138" customFormat="1" ht="15" customHeight="1">
      <c r="A67" s="143">
        <v>2</v>
      </c>
      <c r="B67" s="143">
        <v>0</v>
      </c>
      <c r="C67" s="143">
        <v>4</v>
      </c>
      <c r="D67" s="143">
        <v>17</v>
      </c>
      <c r="E67" s="142"/>
      <c r="F67" s="49" t="s">
        <v>46</v>
      </c>
      <c r="G67" s="44">
        <v>0</v>
      </c>
      <c r="H67" s="44"/>
      <c r="I67" s="208"/>
      <c r="J67" s="202"/>
      <c r="K67" s="202"/>
      <c r="L67" s="202"/>
      <c r="M67" s="39">
        <f t="shared" si="12"/>
        <v>0</v>
      </c>
      <c r="N67" s="36"/>
      <c r="O67" s="45">
        <v>0</v>
      </c>
      <c r="P67" s="45">
        <v>0</v>
      </c>
      <c r="Q67" s="45">
        <v>0</v>
      </c>
      <c r="R67" s="45">
        <v>0</v>
      </c>
      <c r="S67" s="6"/>
      <c r="T67" s="45">
        <f t="shared" si="10"/>
        <v>0</v>
      </c>
      <c r="U67" s="45">
        <f t="shared" si="11"/>
        <v>0</v>
      </c>
      <c r="V67" s="45">
        <f t="shared" si="11"/>
        <v>0</v>
      </c>
      <c r="W67" s="45">
        <f t="shared" si="11"/>
        <v>0</v>
      </c>
      <c r="X67" s="239"/>
    </row>
    <row r="68" spans="1:25" s="133" customFormat="1" ht="15" customHeight="1">
      <c r="A68" s="143">
        <v>2</v>
      </c>
      <c r="B68" s="143">
        <v>0</v>
      </c>
      <c r="C68" s="143">
        <v>4</v>
      </c>
      <c r="D68" s="143">
        <v>21</v>
      </c>
      <c r="E68" s="132"/>
      <c r="F68" s="56" t="s">
        <v>71</v>
      </c>
      <c r="G68" s="44">
        <v>55000000</v>
      </c>
      <c r="H68" s="44"/>
      <c r="I68" s="208"/>
      <c r="J68" s="208"/>
      <c r="K68" s="202"/>
      <c r="L68" s="202"/>
      <c r="M68" s="39">
        <f t="shared" si="12"/>
        <v>55000000</v>
      </c>
      <c r="N68" s="36"/>
      <c r="O68" s="45">
        <v>51917065</v>
      </c>
      <c r="P68" s="45">
        <v>51917065</v>
      </c>
      <c r="Q68" s="45">
        <v>51917065</v>
      </c>
      <c r="R68" s="45">
        <v>48205065</v>
      </c>
      <c r="S68" s="8"/>
      <c r="T68" s="45">
        <f t="shared" si="10"/>
        <v>3082935</v>
      </c>
      <c r="U68" s="45">
        <f t="shared" si="11"/>
        <v>0</v>
      </c>
      <c r="V68" s="45">
        <f t="shared" si="11"/>
        <v>0</v>
      </c>
      <c r="W68" s="45">
        <f t="shared" si="11"/>
        <v>3712000</v>
      </c>
      <c r="X68" s="180"/>
      <c r="Y68" s="180"/>
    </row>
    <row r="69" spans="1:27" s="133" customFormat="1" ht="15" customHeight="1">
      <c r="A69" s="143">
        <v>2</v>
      </c>
      <c r="B69" s="143">
        <v>0</v>
      </c>
      <c r="C69" s="143">
        <v>4</v>
      </c>
      <c r="D69" s="143">
        <v>40</v>
      </c>
      <c r="E69" s="132"/>
      <c r="F69" s="43" t="s">
        <v>47</v>
      </c>
      <c r="G69" s="44">
        <v>12000000</v>
      </c>
      <c r="H69" s="44"/>
      <c r="I69" s="208"/>
      <c r="J69" s="202"/>
      <c r="K69" s="202"/>
      <c r="L69" s="202"/>
      <c r="M69" s="39">
        <f t="shared" si="12"/>
        <v>12000000</v>
      </c>
      <c r="N69" s="37"/>
      <c r="O69" s="45">
        <v>8636046</v>
      </c>
      <c r="P69" s="45">
        <v>8636046</v>
      </c>
      <c r="Q69" s="45">
        <v>8636046</v>
      </c>
      <c r="R69" s="45">
        <v>8636046</v>
      </c>
      <c r="S69" s="8"/>
      <c r="T69" s="45">
        <f t="shared" si="10"/>
        <v>3363954</v>
      </c>
      <c r="U69" s="45">
        <f t="shared" si="11"/>
        <v>0</v>
      </c>
      <c r="V69" s="45">
        <f t="shared" si="11"/>
        <v>0</v>
      </c>
      <c r="W69" s="45">
        <f t="shared" si="11"/>
        <v>0</v>
      </c>
      <c r="X69" s="180"/>
      <c r="Y69" s="180"/>
      <c r="Z69" s="180"/>
      <c r="AA69" s="180"/>
    </row>
    <row r="70" spans="1:27" s="138" customFormat="1" ht="15" customHeight="1">
      <c r="A70" s="143">
        <v>2</v>
      </c>
      <c r="B70" s="143">
        <v>0</v>
      </c>
      <c r="C70" s="143">
        <v>4</v>
      </c>
      <c r="D70" s="143">
        <v>41</v>
      </c>
      <c r="E70" s="142"/>
      <c r="F70" s="43" t="s">
        <v>48</v>
      </c>
      <c r="G70" s="44">
        <v>20428000</v>
      </c>
      <c r="H70" s="44"/>
      <c r="I70" s="217"/>
      <c r="J70" s="217">
        <v>15000000</v>
      </c>
      <c r="K70" s="217"/>
      <c r="L70" s="217"/>
      <c r="M70" s="112">
        <f>+G70+J70-I70</f>
        <v>35428000</v>
      </c>
      <c r="N70" s="39"/>
      <c r="O70" s="112">
        <v>32679810</v>
      </c>
      <c r="P70" s="112">
        <v>32679810</v>
      </c>
      <c r="Q70" s="112">
        <v>32679810</v>
      </c>
      <c r="R70" s="112">
        <v>31246050</v>
      </c>
      <c r="S70" s="100"/>
      <c r="T70" s="45">
        <f t="shared" si="10"/>
        <v>2748190</v>
      </c>
      <c r="U70" s="45">
        <f t="shared" si="11"/>
        <v>0</v>
      </c>
      <c r="V70" s="45">
        <f t="shared" si="11"/>
        <v>0</v>
      </c>
      <c r="W70" s="45">
        <f t="shared" si="11"/>
        <v>1433760</v>
      </c>
      <c r="X70" s="179"/>
      <c r="Y70" s="179"/>
      <c r="Z70" s="179"/>
      <c r="AA70" s="179"/>
    </row>
    <row r="71" spans="1:23" s="138" customFormat="1" ht="15" customHeight="1">
      <c r="A71" s="143"/>
      <c r="B71" s="143"/>
      <c r="C71" s="143"/>
      <c r="D71" s="143"/>
      <c r="E71" s="142"/>
      <c r="F71" s="43"/>
      <c r="G71" s="44"/>
      <c r="H71" s="44"/>
      <c r="I71" s="217"/>
      <c r="J71" s="217"/>
      <c r="K71" s="217"/>
      <c r="L71" s="217"/>
      <c r="M71" s="112"/>
      <c r="N71" s="39"/>
      <c r="O71" s="112"/>
      <c r="P71" s="112"/>
      <c r="Q71" s="112"/>
      <c r="R71" s="112"/>
      <c r="S71" s="100"/>
      <c r="T71" s="45"/>
      <c r="U71" s="45"/>
      <c r="V71" s="45"/>
      <c r="W71" s="45"/>
    </row>
    <row r="72" spans="1:23" s="144" customFormat="1" ht="15" customHeight="1">
      <c r="A72" s="131">
        <v>3</v>
      </c>
      <c r="B72" s="131"/>
      <c r="C72" s="131"/>
      <c r="D72" s="131"/>
      <c r="E72" s="131"/>
      <c r="F72" s="113" t="s">
        <v>80</v>
      </c>
      <c r="G72" s="117">
        <f>+G73+G77+G82</f>
        <v>343173689</v>
      </c>
      <c r="H72" s="117"/>
      <c r="I72" s="241">
        <f>+I73+I77+I82</f>
        <v>62982196</v>
      </c>
      <c r="J72" s="207">
        <f>+J73+J77</f>
        <v>0</v>
      </c>
      <c r="K72" s="207">
        <f>+K73+K77</f>
        <v>0</v>
      </c>
      <c r="L72" s="207">
        <f>+L73+L77</f>
        <v>0</v>
      </c>
      <c r="M72" s="117">
        <f>+M73+M77+M82</f>
        <v>280191493</v>
      </c>
      <c r="N72" s="127"/>
      <c r="O72" s="117">
        <f>+O73+O77</f>
        <v>10588436</v>
      </c>
      <c r="P72" s="117">
        <f>+P73+P77</f>
        <v>10588436</v>
      </c>
      <c r="Q72" s="117">
        <f>+Q73+Q77</f>
        <v>10588436</v>
      </c>
      <c r="R72" s="117">
        <f>+R73+R77</f>
        <v>10588436</v>
      </c>
      <c r="S72" s="128"/>
      <c r="T72" s="52">
        <f t="shared" si="10"/>
        <v>269603057</v>
      </c>
      <c r="U72" s="45">
        <f aca="true" t="shared" si="13" ref="U72:W75">+O72-P72</f>
        <v>0</v>
      </c>
      <c r="V72" s="45">
        <f t="shared" si="13"/>
        <v>0</v>
      </c>
      <c r="W72" s="45">
        <f t="shared" si="13"/>
        <v>0</v>
      </c>
    </row>
    <row r="73" spans="1:23" s="138" customFormat="1" ht="15" customHeight="1">
      <c r="A73" s="143">
        <v>3</v>
      </c>
      <c r="B73" s="143">
        <v>2</v>
      </c>
      <c r="C73" s="143"/>
      <c r="D73" s="143"/>
      <c r="E73" s="142"/>
      <c r="F73" s="43" t="s">
        <v>81</v>
      </c>
      <c r="G73" s="44">
        <f>+G74</f>
        <v>16380375</v>
      </c>
      <c r="H73" s="44"/>
      <c r="I73" s="208">
        <f aca="true" t="shared" si="14" ref="I73:L74">+I74</f>
        <v>0</v>
      </c>
      <c r="J73" s="208">
        <f t="shared" si="14"/>
        <v>0</v>
      </c>
      <c r="K73" s="208">
        <f t="shared" si="14"/>
        <v>0</v>
      </c>
      <c r="L73" s="208">
        <f t="shared" si="14"/>
        <v>0</v>
      </c>
      <c r="M73" s="112">
        <f aca="true" t="shared" si="15" ref="M73:M79">+G73+J73-I73</f>
        <v>16380375</v>
      </c>
      <c r="N73" s="39"/>
      <c r="O73" s="45">
        <f>+O74</f>
        <v>10588436</v>
      </c>
      <c r="P73" s="45">
        <f aca="true" t="shared" si="16" ref="P73:R74">+P74</f>
        <v>10588436</v>
      </c>
      <c r="Q73" s="45">
        <f t="shared" si="16"/>
        <v>10588436</v>
      </c>
      <c r="R73" s="45">
        <f t="shared" si="16"/>
        <v>10588436</v>
      </c>
      <c r="S73" s="100"/>
      <c r="T73" s="45">
        <f t="shared" si="10"/>
        <v>5791939</v>
      </c>
      <c r="U73" s="45">
        <f t="shared" si="13"/>
        <v>0</v>
      </c>
      <c r="V73" s="45">
        <f t="shared" si="13"/>
        <v>0</v>
      </c>
      <c r="W73" s="45">
        <f t="shared" si="13"/>
        <v>0</v>
      </c>
    </row>
    <row r="74" spans="1:23" s="138" customFormat="1" ht="15" customHeight="1">
      <c r="A74" s="143">
        <v>3</v>
      </c>
      <c r="B74" s="143">
        <v>2</v>
      </c>
      <c r="C74" s="143">
        <v>1</v>
      </c>
      <c r="D74" s="143"/>
      <c r="E74" s="142"/>
      <c r="F74" s="43" t="s">
        <v>82</v>
      </c>
      <c r="G74" s="44">
        <f>+G75</f>
        <v>16380375</v>
      </c>
      <c r="H74" s="44"/>
      <c r="I74" s="208">
        <f t="shared" si="14"/>
        <v>0</v>
      </c>
      <c r="J74" s="208">
        <f t="shared" si="14"/>
        <v>0</v>
      </c>
      <c r="K74" s="208">
        <f t="shared" si="14"/>
        <v>0</v>
      </c>
      <c r="L74" s="208">
        <f t="shared" si="14"/>
        <v>0</v>
      </c>
      <c r="M74" s="112">
        <f t="shared" si="15"/>
        <v>16380375</v>
      </c>
      <c r="N74" s="39"/>
      <c r="O74" s="45">
        <f>+O75</f>
        <v>10588436</v>
      </c>
      <c r="P74" s="45">
        <f t="shared" si="16"/>
        <v>10588436</v>
      </c>
      <c r="Q74" s="45">
        <f t="shared" si="16"/>
        <v>10588436</v>
      </c>
      <c r="R74" s="45">
        <f t="shared" si="16"/>
        <v>10588436</v>
      </c>
      <c r="S74" s="100"/>
      <c r="T74" s="45">
        <f t="shared" si="10"/>
        <v>5791939</v>
      </c>
      <c r="U74" s="45">
        <f t="shared" si="13"/>
        <v>0</v>
      </c>
      <c r="V74" s="45">
        <f t="shared" si="13"/>
        <v>0</v>
      </c>
      <c r="W74" s="45">
        <f t="shared" si="13"/>
        <v>0</v>
      </c>
    </row>
    <row r="75" spans="1:23" s="138" customFormat="1" ht="15" customHeight="1">
      <c r="A75" s="143">
        <v>3</v>
      </c>
      <c r="B75" s="143">
        <v>2</v>
      </c>
      <c r="C75" s="143">
        <v>1</v>
      </c>
      <c r="D75" s="143">
        <v>1</v>
      </c>
      <c r="E75" s="142">
        <v>20</v>
      </c>
      <c r="F75" s="43" t="s">
        <v>83</v>
      </c>
      <c r="G75" s="44">
        <v>16380375</v>
      </c>
      <c r="H75" s="44"/>
      <c r="I75" s="208">
        <v>0</v>
      </c>
      <c r="J75" s="208">
        <v>0</v>
      </c>
      <c r="K75" s="208">
        <v>0</v>
      </c>
      <c r="L75" s="208">
        <v>0</v>
      </c>
      <c r="M75" s="112">
        <f t="shared" si="15"/>
        <v>16380375</v>
      </c>
      <c r="N75" s="39"/>
      <c r="O75" s="112">
        <v>10588436</v>
      </c>
      <c r="P75" s="112">
        <v>10588436</v>
      </c>
      <c r="Q75" s="112">
        <v>10588436</v>
      </c>
      <c r="R75" s="112">
        <v>10588436</v>
      </c>
      <c r="S75" s="100"/>
      <c r="T75" s="45">
        <f t="shared" si="10"/>
        <v>5791939</v>
      </c>
      <c r="U75" s="45">
        <f t="shared" si="13"/>
        <v>0</v>
      </c>
      <c r="V75" s="45">
        <f t="shared" si="13"/>
        <v>0</v>
      </c>
      <c r="W75" s="45">
        <f t="shared" si="13"/>
        <v>0</v>
      </c>
    </row>
    <row r="76" spans="1:23" s="138" customFormat="1" ht="15" customHeight="1">
      <c r="A76" s="143"/>
      <c r="B76" s="143"/>
      <c r="C76" s="143"/>
      <c r="D76" s="143"/>
      <c r="E76" s="142"/>
      <c r="F76" s="43"/>
      <c r="G76" s="44"/>
      <c r="H76" s="44"/>
      <c r="I76" s="217"/>
      <c r="J76" s="217"/>
      <c r="K76" s="217"/>
      <c r="L76" s="217"/>
      <c r="M76" s="44"/>
      <c r="N76" s="39"/>
      <c r="O76" s="112"/>
      <c r="P76" s="112"/>
      <c r="Q76" s="112"/>
      <c r="R76" s="112"/>
      <c r="S76" s="100"/>
      <c r="T76" s="45"/>
      <c r="U76" s="45"/>
      <c r="V76" s="45"/>
      <c r="W76" s="45"/>
    </row>
    <row r="77" spans="1:23" s="138" customFormat="1" ht="15" customHeight="1">
      <c r="A77" s="143">
        <v>3</v>
      </c>
      <c r="B77" s="143">
        <v>6</v>
      </c>
      <c r="C77" s="143"/>
      <c r="D77" s="143"/>
      <c r="E77" s="142"/>
      <c r="F77" s="43" t="s">
        <v>84</v>
      </c>
      <c r="G77" s="44">
        <f>+G78</f>
        <v>200000000</v>
      </c>
      <c r="H77" s="44"/>
      <c r="I77" s="217"/>
      <c r="J77" s="217"/>
      <c r="K77" s="217"/>
      <c r="L77" s="217"/>
      <c r="M77" s="112">
        <f t="shared" si="15"/>
        <v>200000000</v>
      </c>
      <c r="N77" s="39"/>
      <c r="O77" s="112">
        <f>+O78</f>
        <v>0</v>
      </c>
      <c r="P77" s="112">
        <f aca="true" t="shared" si="17" ref="P77:R78">+P78</f>
        <v>0</v>
      </c>
      <c r="Q77" s="112">
        <f t="shared" si="17"/>
        <v>0</v>
      </c>
      <c r="R77" s="112">
        <f t="shared" si="17"/>
        <v>0</v>
      </c>
      <c r="S77" s="100"/>
      <c r="T77" s="45">
        <f t="shared" si="10"/>
        <v>200000000</v>
      </c>
      <c r="U77" s="45">
        <f aca="true" t="shared" si="18" ref="U77:W80">+O77-P77</f>
        <v>0</v>
      </c>
      <c r="V77" s="45">
        <f t="shared" si="18"/>
        <v>0</v>
      </c>
      <c r="W77" s="45">
        <f t="shared" si="18"/>
        <v>0</v>
      </c>
    </row>
    <row r="78" spans="1:23" s="138" customFormat="1" ht="15" customHeight="1">
      <c r="A78" s="143">
        <v>3</v>
      </c>
      <c r="B78" s="143">
        <v>6</v>
      </c>
      <c r="C78" s="143">
        <v>1</v>
      </c>
      <c r="D78" s="143"/>
      <c r="E78" s="142"/>
      <c r="F78" s="43" t="s">
        <v>85</v>
      </c>
      <c r="G78" s="44">
        <f>+G79+G80</f>
        <v>200000000</v>
      </c>
      <c r="H78" s="44"/>
      <c r="I78" s="217"/>
      <c r="J78" s="217"/>
      <c r="K78" s="217"/>
      <c r="L78" s="217"/>
      <c r="M78" s="112">
        <f t="shared" si="15"/>
        <v>200000000</v>
      </c>
      <c r="N78" s="39"/>
      <c r="O78" s="112">
        <f>+O79</f>
        <v>0</v>
      </c>
      <c r="P78" s="112">
        <f t="shared" si="17"/>
        <v>0</v>
      </c>
      <c r="Q78" s="112">
        <f t="shared" si="17"/>
        <v>0</v>
      </c>
      <c r="R78" s="112">
        <f t="shared" si="17"/>
        <v>0</v>
      </c>
      <c r="S78" s="100"/>
      <c r="T78" s="45">
        <f t="shared" si="10"/>
        <v>200000000</v>
      </c>
      <c r="U78" s="45">
        <f t="shared" si="18"/>
        <v>0</v>
      </c>
      <c r="V78" s="45">
        <f t="shared" si="18"/>
        <v>0</v>
      </c>
      <c r="W78" s="45">
        <f t="shared" si="18"/>
        <v>0</v>
      </c>
    </row>
    <row r="79" spans="1:23" s="138" customFormat="1" ht="15" customHeight="1">
      <c r="A79" s="143">
        <v>3</v>
      </c>
      <c r="B79" s="143">
        <v>6</v>
      </c>
      <c r="C79" s="143">
        <v>1</v>
      </c>
      <c r="D79" s="143">
        <v>1</v>
      </c>
      <c r="E79" s="142">
        <v>20</v>
      </c>
      <c r="F79" s="43" t="s">
        <v>85</v>
      </c>
      <c r="G79" s="44">
        <v>200000000</v>
      </c>
      <c r="H79" s="44"/>
      <c r="I79" s="217"/>
      <c r="J79" s="217"/>
      <c r="K79" s="217"/>
      <c r="L79" s="217"/>
      <c r="M79" s="112">
        <f t="shared" si="15"/>
        <v>200000000</v>
      </c>
      <c r="N79" s="39"/>
      <c r="O79" s="112">
        <v>0</v>
      </c>
      <c r="P79" s="112">
        <v>0</v>
      </c>
      <c r="Q79" s="112">
        <v>0</v>
      </c>
      <c r="R79" s="112">
        <v>0</v>
      </c>
      <c r="S79" s="100"/>
      <c r="T79" s="45">
        <f t="shared" si="10"/>
        <v>200000000</v>
      </c>
      <c r="U79" s="45">
        <f t="shared" si="18"/>
        <v>0</v>
      </c>
      <c r="V79" s="45">
        <f t="shared" si="18"/>
        <v>0</v>
      </c>
      <c r="W79" s="45">
        <f t="shared" si="18"/>
        <v>0</v>
      </c>
    </row>
    <row r="80" spans="1:23" s="138" customFormat="1" ht="15" customHeight="1">
      <c r="A80" s="143">
        <v>3</v>
      </c>
      <c r="B80" s="143">
        <v>6</v>
      </c>
      <c r="C80" s="143">
        <v>1</v>
      </c>
      <c r="D80" s="143">
        <v>1</v>
      </c>
      <c r="E80" s="142">
        <v>21</v>
      </c>
      <c r="F80" s="43" t="s">
        <v>85</v>
      </c>
      <c r="G80" s="44">
        <v>0</v>
      </c>
      <c r="H80" s="44"/>
      <c r="I80" s="217"/>
      <c r="J80" s="217"/>
      <c r="K80" s="217"/>
      <c r="L80" s="217"/>
      <c r="M80" s="44">
        <v>0</v>
      </c>
      <c r="N80" s="39"/>
      <c r="O80" s="112"/>
      <c r="P80" s="112"/>
      <c r="Q80" s="112"/>
      <c r="R80" s="112"/>
      <c r="S80" s="100"/>
      <c r="T80" s="45">
        <f t="shared" si="10"/>
        <v>0</v>
      </c>
      <c r="U80" s="45">
        <f t="shared" si="18"/>
        <v>0</v>
      </c>
      <c r="V80" s="45">
        <f t="shared" si="18"/>
        <v>0</v>
      </c>
      <c r="W80" s="45">
        <f t="shared" si="18"/>
        <v>0</v>
      </c>
    </row>
    <row r="81" spans="1:23" s="138" customFormat="1" ht="15" customHeight="1">
      <c r="A81" s="143"/>
      <c r="B81" s="143"/>
      <c r="C81" s="143"/>
      <c r="D81" s="143"/>
      <c r="E81" s="142"/>
      <c r="F81" s="43"/>
      <c r="G81" s="44"/>
      <c r="H81" s="44"/>
      <c r="I81" s="217"/>
      <c r="J81" s="217"/>
      <c r="K81" s="217"/>
      <c r="L81" s="217"/>
      <c r="M81" s="44"/>
      <c r="N81" s="39"/>
      <c r="O81" s="112"/>
      <c r="P81" s="112"/>
      <c r="Q81" s="112"/>
      <c r="R81" s="112"/>
      <c r="S81" s="100"/>
      <c r="T81" s="45"/>
      <c r="U81" s="45"/>
      <c r="V81" s="45"/>
      <c r="W81" s="45"/>
    </row>
    <row r="82" spans="1:23" s="138" customFormat="1" ht="22.5">
      <c r="A82" s="143">
        <v>3</v>
      </c>
      <c r="B82" s="143">
        <v>6</v>
      </c>
      <c r="C82" s="143">
        <v>3</v>
      </c>
      <c r="D82" s="143"/>
      <c r="E82" s="142"/>
      <c r="F82" s="43" t="s">
        <v>95</v>
      </c>
      <c r="G82" s="44">
        <f>+G83</f>
        <v>126793314</v>
      </c>
      <c r="H82" s="44"/>
      <c r="I82" s="217">
        <f>+I83</f>
        <v>62982196</v>
      </c>
      <c r="J82" s="217"/>
      <c r="K82" s="217"/>
      <c r="L82" s="217"/>
      <c r="M82" s="112">
        <f>+G82+J82-I82</f>
        <v>63811118</v>
      </c>
      <c r="N82" s="39"/>
      <c r="O82" s="112"/>
      <c r="P82" s="112"/>
      <c r="Q82" s="112"/>
      <c r="R82" s="112"/>
      <c r="S82" s="100"/>
      <c r="T82" s="45"/>
      <c r="U82" s="45"/>
      <c r="V82" s="45"/>
      <c r="W82" s="45"/>
    </row>
    <row r="83" spans="1:23" s="138" customFormat="1" ht="22.5">
      <c r="A83" s="143">
        <v>3</v>
      </c>
      <c r="B83" s="143">
        <v>6</v>
      </c>
      <c r="C83" s="143">
        <v>3</v>
      </c>
      <c r="D83" s="143">
        <v>19</v>
      </c>
      <c r="E83" s="142"/>
      <c r="F83" s="43" t="s">
        <v>96</v>
      </c>
      <c r="G83" s="44">
        <v>126793314</v>
      </c>
      <c r="H83" s="44"/>
      <c r="I83" s="217">
        <v>62982196</v>
      </c>
      <c r="J83" s="217"/>
      <c r="K83" s="217"/>
      <c r="L83" s="217"/>
      <c r="M83" s="112">
        <f>+G83+J83-I83</f>
        <v>63811118</v>
      </c>
      <c r="N83" s="39"/>
      <c r="O83" s="112"/>
      <c r="P83" s="112"/>
      <c r="Q83" s="112"/>
      <c r="R83" s="112"/>
      <c r="S83" s="100"/>
      <c r="T83" s="45"/>
      <c r="U83" s="45"/>
      <c r="V83" s="45"/>
      <c r="W83" s="45"/>
    </row>
    <row r="84" spans="1:23" s="138" customFormat="1" ht="15" customHeight="1">
      <c r="A84" s="143"/>
      <c r="B84" s="143"/>
      <c r="C84" s="143"/>
      <c r="D84" s="143"/>
      <c r="E84" s="142"/>
      <c r="F84" s="43"/>
      <c r="G84" s="44"/>
      <c r="H84" s="44"/>
      <c r="I84" s="217"/>
      <c r="J84" s="217"/>
      <c r="K84" s="217"/>
      <c r="L84" s="217"/>
      <c r="M84" s="44"/>
      <c r="N84" s="39"/>
      <c r="O84" s="112"/>
      <c r="P84" s="112"/>
      <c r="Q84" s="112"/>
      <c r="R84" s="112"/>
      <c r="S84" s="100"/>
      <c r="T84" s="45"/>
      <c r="U84" s="45"/>
      <c r="V84" s="45"/>
      <c r="W84" s="45"/>
    </row>
    <row r="85" spans="1:23" s="138" customFormat="1" ht="15" customHeight="1">
      <c r="A85" s="143"/>
      <c r="B85" s="143"/>
      <c r="C85" s="143"/>
      <c r="D85" s="143"/>
      <c r="E85" s="142"/>
      <c r="F85" s="156" t="s">
        <v>92</v>
      </c>
      <c r="G85" s="117">
        <f>+G88</f>
        <v>260020000</v>
      </c>
      <c r="H85" s="44"/>
      <c r="I85" s="217"/>
      <c r="J85" s="217"/>
      <c r="K85" s="217"/>
      <c r="L85" s="217"/>
      <c r="M85" s="117">
        <f>+M88</f>
        <v>260020000</v>
      </c>
      <c r="N85" s="39"/>
      <c r="O85" s="44">
        <f>+O88</f>
        <v>84485532</v>
      </c>
      <c r="P85" s="44">
        <f>+P88</f>
        <v>84485532</v>
      </c>
      <c r="Q85" s="44">
        <f>+Q88</f>
        <v>84485532</v>
      </c>
      <c r="R85" s="44">
        <f>+R88</f>
        <v>84485532</v>
      </c>
      <c r="S85" s="100"/>
      <c r="T85" s="45">
        <f>+M85-O85</f>
        <v>175534468</v>
      </c>
      <c r="U85" s="45">
        <f>+O85-P85</f>
        <v>0</v>
      </c>
      <c r="V85" s="45">
        <f>+P85-Q85</f>
        <v>0</v>
      </c>
      <c r="W85" s="45">
        <f>+Q85-R85</f>
        <v>0</v>
      </c>
    </row>
    <row r="86" spans="1:23" s="138" customFormat="1" ht="15" customHeight="1">
      <c r="A86" s="143"/>
      <c r="B86" s="143"/>
      <c r="C86" s="143"/>
      <c r="D86" s="143"/>
      <c r="E86" s="142"/>
      <c r="F86" s="43"/>
      <c r="G86" s="44"/>
      <c r="H86" s="44"/>
      <c r="I86" s="217"/>
      <c r="J86" s="217"/>
      <c r="K86" s="217"/>
      <c r="L86" s="217"/>
      <c r="M86" s="44"/>
      <c r="N86" s="39"/>
      <c r="O86" s="112"/>
      <c r="P86" s="112"/>
      <c r="Q86" s="112"/>
      <c r="R86" s="112"/>
      <c r="S86" s="100"/>
      <c r="T86" s="45"/>
      <c r="U86" s="45"/>
      <c r="V86" s="45"/>
      <c r="W86" s="45"/>
    </row>
    <row r="87" spans="1:23" s="138" customFormat="1" ht="15" customHeight="1">
      <c r="A87" s="143"/>
      <c r="B87" s="143"/>
      <c r="C87" s="143"/>
      <c r="D87" s="143"/>
      <c r="E87" s="142"/>
      <c r="F87" s="43"/>
      <c r="G87" s="44"/>
      <c r="H87" s="44"/>
      <c r="I87" s="217"/>
      <c r="J87" s="217"/>
      <c r="K87" s="217"/>
      <c r="L87" s="217"/>
      <c r="M87" s="44"/>
      <c r="N87" s="39"/>
      <c r="O87" s="112"/>
      <c r="P87" s="112"/>
      <c r="Q87" s="112"/>
      <c r="R87" s="112"/>
      <c r="S87" s="100"/>
      <c r="T87" s="45"/>
      <c r="U87" s="45"/>
      <c r="V87" s="45"/>
      <c r="W87" s="45"/>
    </row>
    <row r="88" spans="1:23" s="138" customFormat="1" ht="33.75">
      <c r="A88" s="143">
        <v>520</v>
      </c>
      <c r="B88" s="143"/>
      <c r="C88" s="143"/>
      <c r="D88" s="143"/>
      <c r="E88" s="142"/>
      <c r="F88" s="43" t="s">
        <v>89</v>
      </c>
      <c r="G88" s="44">
        <f>+G89</f>
        <v>260020000</v>
      </c>
      <c r="H88" s="44"/>
      <c r="I88" s="217"/>
      <c r="J88" s="217"/>
      <c r="K88" s="217"/>
      <c r="L88" s="217"/>
      <c r="M88" s="112">
        <f>+G88+J88-I88</f>
        <v>260020000</v>
      </c>
      <c r="N88" s="39"/>
      <c r="O88" s="44">
        <f>+O89</f>
        <v>84485532</v>
      </c>
      <c r="P88" s="44">
        <f>+P89</f>
        <v>84485532</v>
      </c>
      <c r="Q88" s="44">
        <f>+Q89</f>
        <v>84485532</v>
      </c>
      <c r="R88" s="44">
        <f>+R89</f>
        <v>84485532</v>
      </c>
      <c r="S88" s="100"/>
      <c r="T88" s="45">
        <f>+M88-O88</f>
        <v>175534468</v>
      </c>
      <c r="U88" s="45">
        <f aca="true" t="shared" si="19" ref="U88:W91">+O88-P88</f>
        <v>0</v>
      </c>
      <c r="V88" s="45">
        <f t="shared" si="19"/>
        <v>0</v>
      </c>
      <c r="W88" s="45">
        <f t="shared" si="19"/>
        <v>0</v>
      </c>
    </row>
    <row r="89" spans="1:23" s="138" customFormat="1" ht="15" customHeight="1">
      <c r="A89" s="143">
        <v>520</v>
      </c>
      <c r="B89" s="143">
        <v>1000</v>
      </c>
      <c r="C89" s="143"/>
      <c r="D89" s="143"/>
      <c r="E89" s="142"/>
      <c r="F89" s="43" t="s">
        <v>88</v>
      </c>
      <c r="G89" s="44">
        <f>+G90+G91</f>
        <v>260020000</v>
      </c>
      <c r="H89" s="44"/>
      <c r="I89" s="217"/>
      <c r="J89" s="217"/>
      <c r="K89" s="217"/>
      <c r="L89" s="217"/>
      <c r="M89" s="112">
        <f>+G89+J89-I89</f>
        <v>260020000</v>
      </c>
      <c r="N89" s="39"/>
      <c r="O89" s="44">
        <f>+O90+O91</f>
        <v>84485532</v>
      </c>
      <c r="P89" s="44">
        <f>+P90+P91</f>
        <v>84485532</v>
      </c>
      <c r="Q89" s="44">
        <f>+Q90+Q91</f>
        <v>84485532</v>
      </c>
      <c r="R89" s="44">
        <f>+R90+R91</f>
        <v>84485532</v>
      </c>
      <c r="S89" s="100"/>
      <c r="T89" s="45">
        <f t="shared" si="10"/>
        <v>175534468</v>
      </c>
      <c r="U89" s="45">
        <f t="shared" si="19"/>
        <v>0</v>
      </c>
      <c r="V89" s="45">
        <f t="shared" si="19"/>
        <v>0</v>
      </c>
      <c r="W89" s="45">
        <f t="shared" si="19"/>
        <v>0</v>
      </c>
    </row>
    <row r="90" spans="1:23" s="138" customFormat="1" ht="22.5">
      <c r="A90" s="143">
        <v>520</v>
      </c>
      <c r="B90" s="143">
        <v>1000</v>
      </c>
      <c r="C90" s="143">
        <v>2</v>
      </c>
      <c r="D90" s="143"/>
      <c r="E90" s="142">
        <v>20</v>
      </c>
      <c r="F90" s="43" t="s">
        <v>90</v>
      </c>
      <c r="G90" s="44">
        <v>160020000</v>
      </c>
      <c r="H90" s="44"/>
      <c r="I90" s="217"/>
      <c r="J90" s="217"/>
      <c r="K90" s="217"/>
      <c r="L90" s="217"/>
      <c r="M90" s="112">
        <f>+G90+J90-I90</f>
        <v>160020000</v>
      </c>
      <c r="N90" s="39"/>
      <c r="O90" s="112">
        <v>0</v>
      </c>
      <c r="P90" s="112">
        <v>0</v>
      </c>
      <c r="Q90" s="112">
        <v>0</v>
      </c>
      <c r="R90" s="112">
        <v>0</v>
      </c>
      <c r="S90" s="100"/>
      <c r="T90" s="45">
        <f t="shared" si="10"/>
        <v>160020000</v>
      </c>
      <c r="U90" s="45">
        <f t="shared" si="19"/>
        <v>0</v>
      </c>
      <c r="V90" s="45">
        <f t="shared" si="19"/>
        <v>0</v>
      </c>
      <c r="W90" s="45">
        <f t="shared" si="19"/>
        <v>0</v>
      </c>
    </row>
    <row r="91" spans="1:23" s="138" customFormat="1" ht="45.75" thickBot="1">
      <c r="A91" s="145">
        <v>520</v>
      </c>
      <c r="B91" s="145">
        <v>1000</v>
      </c>
      <c r="C91" s="145">
        <v>5</v>
      </c>
      <c r="D91" s="145"/>
      <c r="E91" s="146">
        <v>20</v>
      </c>
      <c r="F91" s="91" t="s">
        <v>91</v>
      </c>
      <c r="G91" s="59">
        <v>100000000</v>
      </c>
      <c r="H91" s="44"/>
      <c r="I91" s="220"/>
      <c r="J91" s="220"/>
      <c r="K91" s="220"/>
      <c r="L91" s="220"/>
      <c r="M91" s="60">
        <f>+G91+J91-I91</f>
        <v>100000000</v>
      </c>
      <c r="N91" s="39"/>
      <c r="O91" s="60">
        <v>84485532</v>
      </c>
      <c r="P91" s="60">
        <v>84485532</v>
      </c>
      <c r="Q91" s="60">
        <v>84485532</v>
      </c>
      <c r="R91" s="60">
        <v>84485532</v>
      </c>
      <c r="S91" s="100"/>
      <c r="T91" s="147">
        <f t="shared" si="10"/>
        <v>15514468</v>
      </c>
      <c r="U91" s="147">
        <f t="shared" si="19"/>
        <v>0</v>
      </c>
      <c r="V91" s="147">
        <f t="shared" si="19"/>
        <v>0</v>
      </c>
      <c r="W91" s="147">
        <f t="shared" si="19"/>
        <v>0</v>
      </c>
    </row>
    <row r="92" spans="1:23" s="138" customFormat="1" ht="15" customHeight="1">
      <c r="A92" s="148"/>
      <c r="B92" s="148"/>
      <c r="C92" s="148"/>
      <c r="D92" s="148"/>
      <c r="E92" s="149"/>
      <c r="F92" s="109"/>
      <c r="G92" s="110"/>
      <c r="H92" s="110"/>
      <c r="I92" s="221"/>
      <c r="J92" s="221"/>
      <c r="K92" s="221"/>
      <c r="L92" s="221"/>
      <c r="M92" s="20"/>
      <c r="N92" s="82"/>
      <c r="O92" s="20"/>
      <c r="P92" s="20"/>
      <c r="Q92" s="20"/>
      <c r="R92" s="20"/>
      <c r="S92" s="6"/>
      <c r="T92" s="150"/>
      <c r="U92" s="150"/>
      <c r="V92" s="150"/>
      <c r="W92" s="150"/>
    </row>
    <row r="93" spans="1:21" s="138" customFormat="1" ht="6" customHeight="1" thickBot="1">
      <c r="A93" s="162"/>
      <c r="B93" s="163"/>
      <c r="C93" s="163"/>
      <c r="D93" s="163"/>
      <c r="E93" s="163"/>
      <c r="F93" s="164"/>
      <c r="G93" s="165"/>
      <c r="H93" s="165"/>
      <c r="I93" s="222"/>
      <c r="J93" s="222"/>
      <c r="K93" s="222"/>
      <c r="L93" s="222"/>
      <c r="M93" s="20"/>
      <c r="N93" s="20"/>
      <c r="O93" s="20"/>
      <c r="P93" s="20"/>
      <c r="Q93" s="20"/>
      <c r="R93" s="20"/>
      <c r="S93" s="6"/>
      <c r="U93" s="151"/>
    </row>
    <row r="94" spans="1:23" s="138" customFormat="1" ht="12.75">
      <c r="A94" s="166"/>
      <c r="B94" s="167"/>
      <c r="C94" s="167"/>
      <c r="D94" s="167"/>
      <c r="E94" s="167"/>
      <c r="F94" s="168"/>
      <c r="G94" s="67"/>
      <c r="H94" s="169"/>
      <c r="I94" s="223"/>
      <c r="J94" s="223"/>
      <c r="K94" s="223"/>
      <c r="L94" s="223"/>
      <c r="M94" s="67"/>
      <c r="N94" s="67"/>
      <c r="O94" s="67"/>
      <c r="P94" s="67"/>
      <c r="Q94" s="67"/>
      <c r="R94" s="67"/>
      <c r="S94" s="98"/>
      <c r="T94" s="98"/>
      <c r="U94" s="98"/>
      <c r="V94" s="98"/>
      <c r="W94" s="152"/>
    </row>
    <row r="95" spans="1:23" s="138" customFormat="1" ht="12.75">
      <c r="A95" s="170"/>
      <c r="B95" s="163"/>
      <c r="C95" s="163"/>
      <c r="D95" s="163"/>
      <c r="E95" s="163"/>
      <c r="F95" s="164"/>
      <c r="G95" s="20"/>
      <c r="H95" s="165"/>
      <c r="I95" s="222"/>
      <c r="J95" s="222"/>
      <c r="K95" s="222"/>
      <c r="L95" s="222"/>
      <c r="M95" s="20"/>
      <c r="N95" s="20"/>
      <c r="O95" s="20"/>
      <c r="P95" s="20"/>
      <c r="Q95" s="20"/>
      <c r="R95" s="20"/>
      <c r="S95" s="100"/>
      <c r="T95" s="100"/>
      <c r="U95" s="100"/>
      <c r="V95" s="100"/>
      <c r="W95" s="153"/>
    </row>
    <row r="96" spans="1:23" s="138" customFormat="1" ht="12.75">
      <c r="A96" s="170"/>
      <c r="B96" s="163"/>
      <c r="C96" s="163"/>
      <c r="D96" s="163"/>
      <c r="E96" s="163"/>
      <c r="F96" s="164"/>
      <c r="G96" s="20"/>
      <c r="H96" s="165"/>
      <c r="I96" s="222"/>
      <c r="J96" s="222"/>
      <c r="K96" s="222"/>
      <c r="L96" s="222"/>
      <c r="M96" s="20"/>
      <c r="N96" s="20"/>
      <c r="O96" s="20"/>
      <c r="P96" s="20"/>
      <c r="Q96" s="20"/>
      <c r="R96" s="20"/>
      <c r="S96" s="100"/>
      <c r="T96" s="100"/>
      <c r="U96" s="100"/>
      <c r="V96" s="100"/>
      <c r="W96" s="153"/>
    </row>
    <row r="97" spans="1:23" s="138" customFormat="1" ht="12.75">
      <c r="A97" s="171"/>
      <c r="B97" s="163"/>
      <c r="C97" s="163"/>
      <c r="D97" s="163"/>
      <c r="E97" s="172" t="s">
        <v>49</v>
      </c>
      <c r="F97" s="164"/>
      <c r="G97" s="20"/>
      <c r="H97" s="165"/>
      <c r="I97" s="222"/>
      <c r="J97" s="222"/>
      <c r="K97" s="222"/>
      <c r="L97" s="222"/>
      <c r="M97" s="20"/>
      <c r="N97" s="20"/>
      <c r="O97" s="20"/>
      <c r="P97" s="173" t="s">
        <v>50</v>
      </c>
      <c r="Q97" s="20"/>
      <c r="R97" s="20"/>
      <c r="S97" s="100"/>
      <c r="T97" s="100"/>
      <c r="U97" s="100"/>
      <c r="V97" s="100"/>
      <c r="W97" s="153"/>
    </row>
    <row r="98" spans="1:23" s="138" customFormat="1" ht="12.75">
      <c r="A98" s="170"/>
      <c r="B98" s="163"/>
      <c r="C98" s="163"/>
      <c r="D98" s="163"/>
      <c r="E98" s="163" t="s">
        <v>51</v>
      </c>
      <c r="F98" s="164"/>
      <c r="G98" s="20"/>
      <c r="H98" s="165"/>
      <c r="I98" s="222"/>
      <c r="J98" s="222"/>
      <c r="K98" s="222"/>
      <c r="L98" s="222"/>
      <c r="M98" s="20"/>
      <c r="N98" s="20"/>
      <c r="O98" s="20"/>
      <c r="P98" s="82" t="s">
        <v>52</v>
      </c>
      <c r="Q98" s="20"/>
      <c r="R98" s="20"/>
      <c r="S98" s="100"/>
      <c r="T98" s="100"/>
      <c r="U98" s="100"/>
      <c r="V98" s="100"/>
      <c r="W98" s="153"/>
    </row>
    <row r="99" spans="1:23" s="138" customFormat="1" ht="13.5" thickBot="1">
      <c r="A99" s="174"/>
      <c r="B99" s="175"/>
      <c r="C99" s="175"/>
      <c r="D99" s="175"/>
      <c r="E99" s="175"/>
      <c r="F99" s="176"/>
      <c r="G99" s="77"/>
      <c r="H99" s="177"/>
      <c r="I99" s="224"/>
      <c r="J99" s="224"/>
      <c r="K99" s="224"/>
      <c r="L99" s="224"/>
      <c r="M99" s="77"/>
      <c r="N99" s="77"/>
      <c r="O99" s="77"/>
      <c r="P99" s="77"/>
      <c r="Q99" s="77"/>
      <c r="R99" s="77"/>
      <c r="S99" s="102"/>
      <c r="T99" s="102"/>
      <c r="U99" s="102"/>
      <c r="V99" s="102"/>
      <c r="W99" s="154"/>
    </row>
    <row r="100" spans="6:21" s="138" customFormat="1" ht="12.75">
      <c r="F100" s="155"/>
      <c r="G100" s="79"/>
      <c r="H100" s="80"/>
      <c r="I100" s="225"/>
      <c r="J100" s="225"/>
      <c r="K100" s="225"/>
      <c r="L100" s="225"/>
      <c r="M100" s="81"/>
      <c r="N100" s="82"/>
      <c r="O100" s="81"/>
      <c r="P100" s="81"/>
      <c r="Q100" s="81"/>
      <c r="R100" s="81"/>
      <c r="S100" s="6"/>
      <c r="U100" s="151"/>
    </row>
    <row r="101" spans="6:21" s="138" customFormat="1" ht="12.75">
      <c r="F101" s="155"/>
      <c r="G101" s="79"/>
      <c r="H101" s="80"/>
      <c r="I101" s="225"/>
      <c r="J101" s="225"/>
      <c r="K101" s="225"/>
      <c r="L101" s="225"/>
      <c r="M101" s="81"/>
      <c r="N101" s="82"/>
      <c r="O101" s="81"/>
      <c r="P101" s="81"/>
      <c r="Q101" s="81"/>
      <c r="R101" s="81"/>
      <c r="S101" s="6"/>
      <c r="U101" s="151"/>
    </row>
    <row r="102" spans="6:21" s="138" customFormat="1" ht="12.75">
      <c r="F102" s="155"/>
      <c r="G102" s="79"/>
      <c r="H102" s="80"/>
      <c r="I102" s="225"/>
      <c r="J102" s="225"/>
      <c r="K102" s="225"/>
      <c r="L102" s="225"/>
      <c r="M102" s="81"/>
      <c r="N102" s="82"/>
      <c r="O102" s="81"/>
      <c r="P102" s="81"/>
      <c r="Q102" s="81"/>
      <c r="R102" s="81"/>
      <c r="S102" s="6"/>
      <c r="U102" s="151"/>
    </row>
    <row r="103" spans="6:21" s="138" customFormat="1" ht="12.75">
      <c r="F103" s="155"/>
      <c r="G103" s="79"/>
      <c r="H103" s="80"/>
      <c r="I103" s="225"/>
      <c r="J103" s="225"/>
      <c r="K103" s="225"/>
      <c r="L103" s="225"/>
      <c r="M103" s="81"/>
      <c r="N103" s="82"/>
      <c r="O103" s="81"/>
      <c r="P103" s="81"/>
      <c r="Q103" s="81"/>
      <c r="R103" s="81"/>
      <c r="S103" s="6"/>
      <c r="U103" s="151"/>
    </row>
    <row r="104" spans="6:21" s="138" customFormat="1" ht="12.75">
      <c r="F104" s="155"/>
      <c r="G104" s="79"/>
      <c r="H104" s="80"/>
      <c r="I104" s="225"/>
      <c r="J104" s="225"/>
      <c r="K104" s="225"/>
      <c r="L104" s="225"/>
      <c r="M104" s="81"/>
      <c r="N104" s="82"/>
      <c r="O104" s="81"/>
      <c r="P104" s="81"/>
      <c r="Q104" s="81"/>
      <c r="R104" s="81"/>
      <c r="S104" s="6"/>
      <c r="U104" s="151"/>
    </row>
    <row r="105" spans="6:21" s="138" customFormat="1" ht="12.75">
      <c r="F105" s="155"/>
      <c r="G105" s="79"/>
      <c r="H105" s="80"/>
      <c r="I105" s="225"/>
      <c r="J105" s="225"/>
      <c r="K105" s="225"/>
      <c r="L105" s="225"/>
      <c r="M105" s="81"/>
      <c r="N105" s="82"/>
      <c r="O105" s="81"/>
      <c r="P105" s="81"/>
      <c r="Q105" s="81"/>
      <c r="R105" s="81"/>
      <c r="S105" s="6"/>
      <c r="U105" s="151"/>
    </row>
    <row r="106" spans="6:21" s="138" customFormat="1" ht="12.75">
      <c r="F106" s="155"/>
      <c r="G106" s="79"/>
      <c r="H106" s="80"/>
      <c r="I106" s="225"/>
      <c r="J106" s="225"/>
      <c r="K106" s="225"/>
      <c r="L106" s="225"/>
      <c r="M106" s="81"/>
      <c r="N106" s="82"/>
      <c r="O106" s="81"/>
      <c r="P106" s="81"/>
      <c r="Q106" s="81"/>
      <c r="R106" s="81"/>
      <c r="S106" s="6"/>
      <c r="U106" s="151"/>
    </row>
    <row r="107" spans="6:21" s="138" customFormat="1" ht="12.75">
      <c r="F107" s="155"/>
      <c r="G107" s="79"/>
      <c r="H107" s="80"/>
      <c r="I107" s="225"/>
      <c r="J107" s="225"/>
      <c r="K107" s="225"/>
      <c r="L107" s="225"/>
      <c r="M107" s="81"/>
      <c r="N107" s="82"/>
      <c r="O107" s="81"/>
      <c r="P107" s="81"/>
      <c r="Q107" s="81"/>
      <c r="R107" s="81"/>
      <c r="S107" s="6"/>
      <c r="U107" s="151"/>
    </row>
    <row r="108" spans="6:21" s="138" customFormat="1" ht="12.75">
      <c r="F108" s="155"/>
      <c r="G108" s="79"/>
      <c r="H108" s="80"/>
      <c r="I108" s="225"/>
      <c r="J108" s="225"/>
      <c r="K108" s="225"/>
      <c r="L108" s="225"/>
      <c r="M108" s="81"/>
      <c r="N108" s="82"/>
      <c r="O108" s="81"/>
      <c r="P108" s="81"/>
      <c r="Q108" s="81"/>
      <c r="R108" s="81"/>
      <c r="S108" s="6"/>
      <c r="U108" s="151"/>
    </row>
    <row r="109" spans="6:21" s="138" customFormat="1" ht="12.75">
      <c r="F109" s="155"/>
      <c r="G109" s="79"/>
      <c r="H109" s="80"/>
      <c r="I109" s="225"/>
      <c r="J109" s="225"/>
      <c r="K109" s="225"/>
      <c r="L109" s="225"/>
      <c r="M109" s="81"/>
      <c r="N109" s="82"/>
      <c r="O109" s="81"/>
      <c r="P109" s="81"/>
      <c r="Q109" s="81"/>
      <c r="R109" s="81"/>
      <c r="S109" s="6"/>
      <c r="U109" s="151"/>
    </row>
    <row r="110" spans="6:21" s="138" customFormat="1" ht="12.75">
      <c r="F110" s="155"/>
      <c r="G110" s="79"/>
      <c r="H110" s="80"/>
      <c r="I110" s="225"/>
      <c r="J110" s="225"/>
      <c r="K110" s="225"/>
      <c r="L110" s="225"/>
      <c r="M110" s="81"/>
      <c r="N110" s="82"/>
      <c r="O110" s="81"/>
      <c r="P110" s="81"/>
      <c r="Q110" s="81"/>
      <c r="R110" s="81"/>
      <c r="S110" s="6"/>
      <c r="U110" s="151"/>
    </row>
    <row r="111" spans="6:21" s="138" customFormat="1" ht="12.75">
      <c r="F111" s="155"/>
      <c r="G111" s="79"/>
      <c r="H111" s="80"/>
      <c r="I111" s="225"/>
      <c r="J111" s="225"/>
      <c r="K111" s="225"/>
      <c r="L111" s="225"/>
      <c r="M111" s="81"/>
      <c r="N111" s="82"/>
      <c r="O111" s="81"/>
      <c r="P111" s="81"/>
      <c r="Q111" s="81"/>
      <c r="R111" s="81"/>
      <c r="S111" s="6"/>
      <c r="U111" s="151"/>
    </row>
    <row r="112" spans="6:21" s="138" customFormat="1" ht="12.75">
      <c r="F112" s="155"/>
      <c r="G112" s="79"/>
      <c r="H112" s="80"/>
      <c r="I112" s="225"/>
      <c r="J112" s="225"/>
      <c r="K112" s="225"/>
      <c r="L112" s="225"/>
      <c r="M112" s="81"/>
      <c r="N112" s="82"/>
      <c r="O112" s="81"/>
      <c r="P112" s="81"/>
      <c r="Q112" s="81"/>
      <c r="R112" s="81"/>
      <c r="S112" s="6"/>
      <c r="U112" s="151"/>
    </row>
    <row r="113" spans="6:21" s="138" customFormat="1" ht="12.75">
      <c r="F113" s="155"/>
      <c r="G113" s="79"/>
      <c r="H113" s="80"/>
      <c r="I113" s="225"/>
      <c r="J113" s="225"/>
      <c r="K113" s="225"/>
      <c r="L113" s="225"/>
      <c r="M113" s="81"/>
      <c r="N113" s="82"/>
      <c r="O113" s="81"/>
      <c r="P113" s="81"/>
      <c r="Q113" s="81"/>
      <c r="R113" s="81"/>
      <c r="S113" s="6"/>
      <c r="U113" s="151"/>
    </row>
    <row r="114" spans="6:21" s="138" customFormat="1" ht="12.75">
      <c r="F114" s="155"/>
      <c r="G114" s="79"/>
      <c r="H114" s="80"/>
      <c r="I114" s="225"/>
      <c r="J114" s="225"/>
      <c r="K114" s="225"/>
      <c r="L114" s="225"/>
      <c r="M114" s="81"/>
      <c r="N114" s="82"/>
      <c r="O114" s="81"/>
      <c r="P114" s="81"/>
      <c r="Q114" s="81"/>
      <c r="R114" s="81"/>
      <c r="S114" s="6"/>
      <c r="U114" s="151"/>
    </row>
    <row r="115" spans="6:21" s="138" customFormat="1" ht="12.75">
      <c r="F115" s="155"/>
      <c r="G115" s="79"/>
      <c r="H115" s="80"/>
      <c r="I115" s="225"/>
      <c r="J115" s="225"/>
      <c r="K115" s="225"/>
      <c r="L115" s="225"/>
      <c r="M115" s="81"/>
      <c r="N115" s="82"/>
      <c r="O115" s="81"/>
      <c r="P115" s="81"/>
      <c r="Q115" s="81"/>
      <c r="R115" s="81"/>
      <c r="S115" s="6"/>
      <c r="U115" s="151"/>
    </row>
    <row r="116" spans="6:21" s="138" customFormat="1" ht="12.75">
      <c r="F116" s="155"/>
      <c r="G116" s="79"/>
      <c r="H116" s="80"/>
      <c r="I116" s="225"/>
      <c r="J116" s="225"/>
      <c r="K116" s="225"/>
      <c r="L116" s="225"/>
      <c r="M116" s="81"/>
      <c r="N116" s="82"/>
      <c r="O116" s="81"/>
      <c r="P116" s="81"/>
      <c r="Q116" s="81"/>
      <c r="R116" s="81"/>
      <c r="S116" s="6"/>
      <c r="U116" s="151"/>
    </row>
    <row r="117" spans="6:21" s="138" customFormat="1" ht="12.75">
      <c r="F117" s="155"/>
      <c r="G117" s="79"/>
      <c r="H117" s="80"/>
      <c r="I117" s="225"/>
      <c r="J117" s="225"/>
      <c r="K117" s="225"/>
      <c r="L117" s="225"/>
      <c r="M117" s="81"/>
      <c r="N117" s="82"/>
      <c r="O117" s="81"/>
      <c r="P117" s="81"/>
      <c r="Q117" s="81"/>
      <c r="R117" s="81"/>
      <c r="S117" s="6"/>
      <c r="U117" s="151"/>
    </row>
    <row r="118" spans="6:21" s="138" customFormat="1" ht="12.75">
      <c r="F118" s="155"/>
      <c r="G118" s="79"/>
      <c r="H118" s="80"/>
      <c r="I118" s="225"/>
      <c r="J118" s="225"/>
      <c r="K118" s="225"/>
      <c r="L118" s="225"/>
      <c r="M118" s="81"/>
      <c r="N118" s="82"/>
      <c r="O118" s="81"/>
      <c r="P118" s="81"/>
      <c r="Q118" s="81"/>
      <c r="R118" s="81"/>
      <c r="S118" s="6"/>
      <c r="U118" s="151"/>
    </row>
    <row r="119" spans="6:21" s="138" customFormat="1" ht="12.75">
      <c r="F119" s="155"/>
      <c r="G119" s="79"/>
      <c r="H119" s="80"/>
      <c r="I119" s="225"/>
      <c r="J119" s="225"/>
      <c r="K119" s="225"/>
      <c r="L119" s="225"/>
      <c r="M119" s="81"/>
      <c r="N119" s="82"/>
      <c r="O119" s="81"/>
      <c r="P119" s="81"/>
      <c r="Q119" s="81"/>
      <c r="R119" s="81"/>
      <c r="S119" s="6"/>
      <c r="U119" s="151"/>
    </row>
    <row r="120" spans="6:21" s="138" customFormat="1" ht="12.75">
      <c r="F120" s="155"/>
      <c r="G120" s="79"/>
      <c r="H120" s="80"/>
      <c r="I120" s="225"/>
      <c r="J120" s="225"/>
      <c r="K120" s="225"/>
      <c r="L120" s="225"/>
      <c r="M120" s="81"/>
      <c r="N120" s="82"/>
      <c r="O120" s="81"/>
      <c r="P120" s="81"/>
      <c r="Q120" s="81"/>
      <c r="R120" s="81"/>
      <c r="S120" s="6"/>
      <c r="U120" s="151"/>
    </row>
    <row r="121" spans="6:21" s="138" customFormat="1" ht="12.75">
      <c r="F121" s="155"/>
      <c r="G121" s="79"/>
      <c r="H121" s="80"/>
      <c r="I121" s="225"/>
      <c r="J121" s="225"/>
      <c r="K121" s="225"/>
      <c r="L121" s="225"/>
      <c r="M121" s="81"/>
      <c r="N121" s="82"/>
      <c r="O121" s="81"/>
      <c r="P121" s="81"/>
      <c r="Q121" s="81"/>
      <c r="R121" s="81"/>
      <c r="S121" s="6"/>
      <c r="U121" s="151"/>
    </row>
    <row r="122" spans="6:21" s="138" customFormat="1" ht="12.75">
      <c r="F122" s="155"/>
      <c r="G122" s="79"/>
      <c r="H122" s="80"/>
      <c r="I122" s="225"/>
      <c r="J122" s="225"/>
      <c r="K122" s="225"/>
      <c r="L122" s="225"/>
      <c r="M122" s="81"/>
      <c r="N122" s="82"/>
      <c r="O122" s="81"/>
      <c r="P122" s="81"/>
      <c r="Q122" s="81"/>
      <c r="R122" s="81"/>
      <c r="S122" s="6"/>
      <c r="U122" s="151"/>
    </row>
    <row r="123" spans="6:21" s="138" customFormat="1" ht="12.75">
      <c r="F123" s="155"/>
      <c r="G123" s="79"/>
      <c r="H123" s="80"/>
      <c r="I123" s="225"/>
      <c r="J123" s="225"/>
      <c r="K123" s="225"/>
      <c r="L123" s="225"/>
      <c r="M123" s="81"/>
      <c r="N123" s="82"/>
      <c r="O123" s="81"/>
      <c r="P123" s="81"/>
      <c r="Q123" s="81"/>
      <c r="R123" s="81"/>
      <c r="S123" s="6"/>
      <c r="U123" s="151"/>
    </row>
    <row r="124" spans="6:21" s="138" customFormat="1" ht="12.75">
      <c r="F124" s="155"/>
      <c r="G124" s="79"/>
      <c r="H124" s="80"/>
      <c r="I124" s="225"/>
      <c r="J124" s="225"/>
      <c r="K124" s="225"/>
      <c r="L124" s="225"/>
      <c r="M124" s="81"/>
      <c r="N124" s="82"/>
      <c r="O124" s="81"/>
      <c r="P124" s="81"/>
      <c r="Q124" s="81"/>
      <c r="R124" s="81"/>
      <c r="S124" s="6"/>
      <c r="U124" s="151"/>
    </row>
    <row r="125" spans="6:21" s="138" customFormat="1" ht="12.75">
      <c r="F125" s="155"/>
      <c r="G125" s="79"/>
      <c r="H125" s="80"/>
      <c r="I125" s="225"/>
      <c r="J125" s="225"/>
      <c r="K125" s="225"/>
      <c r="L125" s="225"/>
      <c r="M125" s="81"/>
      <c r="N125" s="82"/>
      <c r="O125" s="81"/>
      <c r="P125" s="81"/>
      <c r="Q125" s="81"/>
      <c r="R125" s="81"/>
      <c r="S125" s="6"/>
      <c r="U125" s="151"/>
    </row>
    <row r="126" spans="6:21" s="138" customFormat="1" ht="12.75">
      <c r="F126" s="155"/>
      <c r="G126" s="79"/>
      <c r="H126" s="80"/>
      <c r="I126" s="225"/>
      <c r="J126" s="225"/>
      <c r="K126" s="225"/>
      <c r="L126" s="225"/>
      <c r="M126" s="81"/>
      <c r="N126" s="82"/>
      <c r="O126" s="81"/>
      <c r="P126" s="81"/>
      <c r="Q126" s="81"/>
      <c r="R126" s="81"/>
      <c r="S126" s="6"/>
      <c r="U126" s="151"/>
    </row>
    <row r="127" spans="6:21" s="138" customFormat="1" ht="12.75">
      <c r="F127" s="155"/>
      <c r="G127" s="79"/>
      <c r="H127" s="80"/>
      <c r="I127" s="225"/>
      <c r="J127" s="225"/>
      <c r="K127" s="225"/>
      <c r="L127" s="225"/>
      <c r="M127" s="81"/>
      <c r="N127" s="82"/>
      <c r="O127" s="81"/>
      <c r="P127" s="81"/>
      <c r="Q127" s="81"/>
      <c r="R127" s="81"/>
      <c r="S127" s="6"/>
      <c r="U127" s="151"/>
    </row>
    <row r="128" spans="6:21" s="138" customFormat="1" ht="12.75">
      <c r="F128" s="155"/>
      <c r="G128" s="79"/>
      <c r="H128" s="80"/>
      <c r="I128" s="225"/>
      <c r="J128" s="225"/>
      <c r="K128" s="225"/>
      <c r="L128" s="225"/>
      <c r="M128" s="81"/>
      <c r="N128" s="82"/>
      <c r="O128" s="81"/>
      <c r="P128" s="81"/>
      <c r="Q128" s="81"/>
      <c r="R128" s="81"/>
      <c r="S128" s="6"/>
      <c r="U128" s="151"/>
    </row>
    <row r="129" spans="6:21" s="138" customFormat="1" ht="12.75">
      <c r="F129" s="155"/>
      <c r="G129" s="79"/>
      <c r="H129" s="80"/>
      <c r="I129" s="225"/>
      <c r="J129" s="225"/>
      <c r="K129" s="225"/>
      <c r="L129" s="225"/>
      <c r="M129" s="81"/>
      <c r="N129" s="82"/>
      <c r="O129" s="81"/>
      <c r="P129" s="81"/>
      <c r="Q129" s="81"/>
      <c r="R129" s="81"/>
      <c r="S129" s="6"/>
      <c r="U129" s="151"/>
    </row>
    <row r="130" spans="6:21" s="138" customFormat="1" ht="12.75">
      <c r="F130" s="155"/>
      <c r="G130" s="79"/>
      <c r="H130" s="80"/>
      <c r="I130" s="225"/>
      <c r="J130" s="225"/>
      <c r="K130" s="225"/>
      <c r="L130" s="225"/>
      <c r="M130" s="81"/>
      <c r="N130" s="82"/>
      <c r="O130" s="81"/>
      <c r="P130" s="81"/>
      <c r="Q130" s="81"/>
      <c r="R130" s="81"/>
      <c r="S130" s="6"/>
      <c r="U130" s="151"/>
    </row>
    <row r="131" spans="6:21" s="138" customFormat="1" ht="12.75">
      <c r="F131" s="155"/>
      <c r="G131" s="79"/>
      <c r="H131" s="80"/>
      <c r="I131" s="225"/>
      <c r="J131" s="225"/>
      <c r="K131" s="225"/>
      <c r="L131" s="225"/>
      <c r="M131" s="81"/>
      <c r="N131" s="82"/>
      <c r="O131" s="81"/>
      <c r="P131" s="81"/>
      <c r="Q131" s="81"/>
      <c r="R131" s="81"/>
      <c r="S131" s="6"/>
      <c r="U131" s="151"/>
    </row>
    <row r="132" spans="6:21" s="138" customFormat="1" ht="12.75">
      <c r="F132" s="155"/>
      <c r="G132" s="79"/>
      <c r="H132" s="80"/>
      <c r="I132" s="225"/>
      <c r="J132" s="225"/>
      <c r="K132" s="225"/>
      <c r="L132" s="225"/>
      <c r="M132" s="81"/>
      <c r="N132" s="82"/>
      <c r="O132" s="81"/>
      <c r="P132" s="81"/>
      <c r="Q132" s="81"/>
      <c r="R132" s="81"/>
      <c r="S132" s="6"/>
      <c r="U132" s="151"/>
    </row>
    <row r="133" spans="6:21" s="138" customFormat="1" ht="12.75">
      <c r="F133" s="155"/>
      <c r="G133" s="79"/>
      <c r="H133" s="80"/>
      <c r="I133" s="225"/>
      <c r="J133" s="225"/>
      <c r="K133" s="225"/>
      <c r="L133" s="225"/>
      <c r="M133" s="81"/>
      <c r="N133" s="82"/>
      <c r="O133" s="81"/>
      <c r="P133" s="81"/>
      <c r="Q133" s="81"/>
      <c r="R133" s="81"/>
      <c r="S133" s="6"/>
      <c r="U133" s="151"/>
    </row>
    <row r="134" spans="6:21" s="138" customFormat="1" ht="12.75">
      <c r="F134" s="155"/>
      <c r="G134" s="79"/>
      <c r="H134" s="80"/>
      <c r="I134" s="225"/>
      <c r="J134" s="225"/>
      <c r="K134" s="225"/>
      <c r="L134" s="225"/>
      <c r="M134" s="81"/>
      <c r="N134" s="82"/>
      <c r="O134" s="81"/>
      <c r="P134" s="81"/>
      <c r="Q134" s="81"/>
      <c r="R134" s="81"/>
      <c r="S134" s="6"/>
      <c r="U134" s="151"/>
    </row>
    <row r="135" spans="6:21" s="138" customFormat="1" ht="12.75">
      <c r="F135" s="155"/>
      <c r="G135" s="79"/>
      <c r="H135" s="80"/>
      <c r="I135" s="225"/>
      <c r="J135" s="225"/>
      <c r="K135" s="225"/>
      <c r="L135" s="225"/>
      <c r="M135" s="81"/>
      <c r="N135" s="82"/>
      <c r="O135" s="81"/>
      <c r="P135" s="81"/>
      <c r="Q135" s="81"/>
      <c r="R135" s="81"/>
      <c r="S135" s="6"/>
      <c r="U135" s="151"/>
    </row>
    <row r="136" spans="6:21" s="138" customFormat="1" ht="12.75">
      <c r="F136" s="155"/>
      <c r="G136" s="79"/>
      <c r="H136" s="80"/>
      <c r="I136" s="225"/>
      <c r="J136" s="225"/>
      <c r="K136" s="225"/>
      <c r="L136" s="225"/>
      <c r="M136" s="81"/>
      <c r="N136" s="82"/>
      <c r="O136" s="81"/>
      <c r="P136" s="81"/>
      <c r="Q136" s="81"/>
      <c r="R136" s="81"/>
      <c r="S136" s="6"/>
      <c r="U136" s="151"/>
    </row>
    <row r="137" spans="6:21" s="138" customFormat="1" ht="12.75">
      <c r="F137" s="155"/>
      <c r="G137" s="79"/>
      <c r="H137" s="80"/>
      <c r="I137" s="225"/>
      <c r="J137" s="225"/>
      <c r="K137" s="225"/>
      <c r="L137" s="225"/>
      <c r="M137" s="81"/>
      <c r="N137" s="82"/>
      <c r="O137" s="81"/>
      <c r="P137" s="81"/>
      <c r="Q137" s="81"/>
      <c r="R137" s="81"/>
      <c r="S137" s="6"/>
      <c r="U137" s="151"/>
    </row>
    <row r="138" spans="6:21" s="138" customFormat="1" ht="12.75">
      <c r="F138" s="155"/>
      <c r="G138" s="79"/>
      <c r="H138" s="80"/>
      <c r="I138" s="225"/>
      <c r="J138" s="225"/>
      <c r="K138" s="225"/>
      <c r="L138" s="225"/>
      <c r="M138" s="81"/>
      <c r="N138" s="82"/>
      <c r="O138" s="81"/>
      <c r="P138" s="81"/>
      <c r="Q138" s="81"/>
      <c r="R138" s="81"/>
      <c r="S138" s="6"/>
      <c r="U138" s="151"/>
    </row>
    <row r="139" spans="6:21" s="138" customFormat="1" ht="12.75">
      <c r="F139" s="155"/>
      <c r="G139" s="79"/>
      <c r="H139" s="80"/>
      <c r="I139" s="225"/>
      <c r="J139" s="225"/>
      <c r="K139" s="225"/>
      <c r="L139" s="225"/>
      <c r="M139" s="81"/>
      <c r="N139" s="82"/>
      <c r="O139" s="81"/>
      <c r="P139" s="81"/>
      <c r="Q139" s="81"/>
      <c r="R139" s="81"/>
      <c r="S139" s="6"/>
      <c r="U139" s="151"/>
    </row>
    <row r="140" spans="6:21" s="138" customFormat="1" ht="12.75">
      <c r="F140" s="155"/>
      <c r="G140" s="79"/>
      <c r="H140" s="80"/>
      <c r="I140" s="225"/>
      <c r="J140" s="225"/>
      <c r="K140" s="225"/>
      <c r="L140" s="225"/>
      <c r="M140" s="81"/>
      <c r="N140" s="82"/>
      <c r="O140" s="81"/>
      <c r="P140" s="81"/>
      <c r="Q140" s="81"/>
      <c r="R140" s="81"/>
      <c r="S140" s="6"/>
      <c r="U140" s="151"/>
    </row>
    <row r="141" spans="6:21" s="138" customFormat="1" ht="12.75">
      <c r="F141" s="155"/>
      <c r="G141" s="79"/>
      <c r="H141" s="80"/>
      <c r="I141" s="225"/>
      <c r="J141" s="225"/>
      <c r="K141" s="225"/>
      <c r="L141" s="225"/>
      <c r="M141" s="81"/>
      <c r="N141" s="82"/>
      <c r="O141" s="81"/>
      <c r="P141" s="81"/>
      <c r="Q141" s="81"/>
      <c r="R141" s="81"/>
      <c r="S141" s="6"/>
      <c r="U141" s="151"/>
    </row>
    <row r="142" spans="6:21" s="138" customFormat="1" ht="12.75">
      <c r="F142" s="155"/>
      <c r="G142" s="79"/>
      <c r="H142" s="80"/>
      <c r="I142" s="225"/>
      <c r="J142" s="225"/>
      <c r="K142" s="225"/>
      <c r="L142" s="225"/>
      <c r="M142" s="81"/>
      <c r="N142" s="82"/>
      <c r="O142" s="81"/>
      <c r="P142" s="81"/>
      <c r="Q142" s="81"/>
      <c r="R142" s="81"/>
      <c r="S142" s="6"/>
      <c r="U142" s="151"/>
    </row>
    <row r="143" spans="6:21" s="138" customFormat="1" ht="12.75">
      <c r="F143" s="155"/>
      <c r="G143" s="79"/>
      <c r="H143" s="80"/>
      <c r="I143" s="225"/>
      <c r="J143" s="225"/>
      <c r="K143" s="225"/>
      <c r="L143" s="225"/>
      <c r="M143" s="81"/>
      <c r="N143" s="82"/>
      <c r="O143" s="81"/>
      <c r="P143" s="81"/>
      <c r="Q143" s="81"/>
      <c r="R143" s="81"/>
      <c r="S143" s="6"/>
      <c r="U143" s="151"/>
    </row>
    <row r="144" spans="6:21" s="138" customFormat="1" ht="12.75">
      <c r="F144" s="155"/>
      <c r="G144" s="79"/>
      <c r="H144" s="80"/>
      <c r="I144" s="225"/>
      <c r="J144" s="225"/>
      <c r="K144" s="225"/>
      <c r="L144" s="225"/>
      <c r="M144" s="81"/>
      <c r="N144" s="82"/>
      <c r="O144" s="81"/>
      <c r="P144" s="81"/>
      <c r="Q144" s="81"/>
      <c r="R144" s="81"/>
      <c r="S144" s="6"/>
      <c r="U144" s="151"/>
    </row>
    <row r="145" spans="6:21" s="138" customFormat="1" ht="12.75">
      <c r="F145" s="155"/>
      <c r="G145" s="79"/>
      <c r="H145" s="80"/>
      <c r="I145" s="225"/>
      <c r="J145" s="225"/>
      <c r="K145" s="225"/>
      <c r="L145" s="225"/>
      <c r="M145" s="81"/>
      <c r="N145" s="82"/>
      <c r="O145" s="81"/>
      <c r="P145" s="81"/>
      <c r="Q145" s="81"/>
      <c r="R145" s="81"/>
      <c r="S145" s="6"/>
      <c r="U145" s="151"/>
    </row>
    <row r="146" spans="6:21" s="138" customFormat="1" ht="12.75">
      <c r="F146" s="155"/>
      <c r="G146" s="79"/>
      <c r="H146" s="80"/>
      <c r="I146" s="225"/>
      <c r="J146" s="225"/>
      <c r="K146" s="225"/>
      <c r="L146" s="225"/>
      <c r="M146" s="81"/>
      <c r="N146" s="82"/>
      <c r="O146" s="81"/>
      <c r="P146" s="81"/>
      <c r="Q146" s="81"/>
      <c r="R146" s="81"/>
      <c r="S146" s="6"/>
      <c r="U146" s="151"/>
    </row>
    <row r="147" spans="6:21" s="138" customFormat="1" ht="12.75">
      <c r="F147" s="155"/>
      <c r="G147" s="79"/>
      <c r="H147" s="80"/>
      <c r="I147" s="225"/>
      <c r="J147" s="225"/>
      <c r="K147" s="225"/>
      <c r="L147" s="225"/>
      <c r="M147" s="81"/>
      <c r="N147" s="82"/>
      <c r="O147" s="81"/>
      <c r="P147" s="81"/>
      <c r="Q147" s="81"/>
      <c r="R147" s="81"/>
      <c r="S147" s="6"/>
      <c r="U147" s="151"/>
    </row>
    <row r="148" spans="6:21" s="138" customFormat="1" ht="12.75">
      <c r="F148" s="155"/>
      <c r="G148" s="79"/>
      <c r="H148" s="80"/>
      <c r="I148" s="225"/>
      <c r="J148" s="225"/>
      <c r="K148" s="225"/>
      <c r="L148" s="225"/>
      <c r="M148" s="81"/>
      <c r="N148" s="82"/>
      <c r="O148" s="81"/>
      <c r="P148" s="81"/>
      <c r="Q148" s="81"/>
      <c r="R148" s="81"/>
      <c r="S148" s="6"/>
      <c r="U148" s="151"/>
    </row>
    <row r="149" spans="6:21" s="138" customFormat="1" ht="12.75">
      <c r="F149" s="155"/>
      <c r="G149" s="79"/>
      <c r="H149" s="80"/>
      <c r="I149" s="225"/>
      <c r="J149" s="225"/>
      <c r="K149" s="225"/>
      <c r="L149" s="225"/>
      <c r="M149" s="81"/>
      <c r="N149" s="82"/>
      <c r="O149" s="81"/>
      <c r="P149" s="81"/>
      <c r="Q149" s="81"/>
      <c r="R149" s="81"/>
      <c r="S149" s="6"/>
      <c r="U149" s="151"/>
    </row>
    <row r="150" spans="6:21" s="138" customFormat="1" ht="12.75">
      <c r="F150" s="155"/>
      <c r="G150" s="79"/>
      <c r="H150" s="80"/>
      <c r="I150" s="225"/>
      <c r="J150" s="225"/>
      <c r="K150" s="225"/>
      <c r="L150" s="225"/>
      <c r="M150" s="81"/>
      <c r="N150" s="82"/>
      <c r="O150" s="81"/>
      <c r="P150" s="81"/>
      <c r="Q150" s="81"/>
      <c r="R150" s="81"/>
      <c r="S150" s="6"/>
      <c r="U150" s="151"/>
    </row>
    <row r="151" spans="6:21" s="138" customFormat="1" ht="12.75">
      <c r="F151" s="155"/>
      <c r="G151" s="79"/>
      <c r="H151" s="80"/>
      <c r="I151" s="225"/>
      <c r="J151" s="225"/>
      <c r="K151" s="225"/>
      <c r="L151" s="225"/>
      <c r="M151" s="81"/>
      <c r="N151" s="82"/>
      <c r="O151" s="81"/>
      <c r="P151" s="81"/>
      <c r="Q151" s="81"/>
      <c r="R151" s="81"/>
      <c r="S151" s="6"/>
      <c r="U151" s="151"/>
    </row>
    <row r="152" spans="6:21" s="138" customFormat="1" ht="12.75">
      <c r="F152" s="155"/>
      <c r="G152" s="79"/>
      <c r="H152" s="80"/>
      <c r="I152" s="225"/>
      <c r="J152" s="225"/>
      <c r="K152" s="225"/>
      <c r="L152" s="225"/>
      <c r="M152" s="81"/>
      <c r="N152" s="82"/>
      <c r="O152" s="81"/>
      <c r="P152" s="81"/>
      <c r="Q152" s="81"/>
      <c r="R152" s="81"/>
      <c r="S152" s="6"/>
      <c r="U152" s="151"/>
    </row>
    <row r="153" spans="6:21" s="138" customFormat="1" ht="12.75">
      <c r="F153" s="155"/>
      <c r="G153" s="79"/>
      <c r="H153" s="80"/>
      <c r="I153" s="225"/>
      <c r="J153" s="225"/>
      <c r="K153" s="225"/>
      <c r="L153" s="225"/>
      <c r="M153" s="81"/>
      <c r="N153" s="82"/>
      <c r="O153" s="81"/>
      <c r="P153" s="81"/>
      <c r="Q153" s="81"/>
      <c r="R153" s="81"/>
      <c r="S153" s="6"/>
      <c r="U153" s="151"/>
    </row>
    <row r="154" spans="6:21" s="138" customFormat="1" ht="12.75">
      <c r="F154" s="155"/>
      <c r="G154" s="79"/>
      <c r="H154" s="80"/>
      <c r="I154" s="225"/>
      <c r="J154" s="225"/>
      <c r="K154" s="225"/>
      <c r="L154" s="225"/>
      <c r="M154" s="81"/>
      <c r="N154" s="82"/>
      <c r="O154" s="81"/>
      <c r="P154" s="81"/>
      <c r="Q154" s="81"/>
      <c r="R154" s="81"/>
      <c r="S154" s="6"/>
      <c r="U154" s="151"/>
    </row>
    <row r="155" spans="6:21" s="138" customFormat="1" ht="12.75">
      <c r="F155" s="155"/>
      <c r="G155" s="79"/>
      <c r="H155" s="80"/>
      <c r="I155" s="225"/>
      <c r="J155" s="225"/>
      <c r="K155" s="225"/>
      <c r="L155" s="225"/>
      <c r="M155" s="81"/>
      <c r="N155" s="82"/>
      <c r="O155" s="81"/>
      <c r="P155" s="81"/>
      <c r="Q155" s="81"/>
      <c r="R155" s="81"/>
      <c r="S155" s="6"/>
      <c r="U155" s="151"/>
    </row>
    <row r="156" spans="6:21" s="138" customFormat="1" ht="12.75">
      <c r="F156" s="155"/>
      <c r="G156" s="79"/>
      <c r="H156" s="80"/>
      <c r="I156" s="225"/>
      <c r="J156" s="225"/>
      <c r="K156" s="225"/>
      <c r="L156" s="225"/>
      <c r="M156" s="81"/>
      <c r="N156" s="82"/>
      <c r="O156" s="81"/>
      <c r="P156" s="81"/>
      <c r="Q156" s="81"/>
      <c r="R156" s="81"/>
      <c r="S156" s="6"/>
      <c r="U156" s="151"/>
    </row>
    <row r="157" spans="6:21" s="138" customFormat="1" ht="12.75">
      <c r="F157" s="155"/>
      <c r="G157" s="79"/>
      <c r="H157" s="80"/>
      <c r="I157" s="225"/>
      <c r="J157" s="225"/>
      <c r="K157" s="225"/>
      <c r="L157" s="225"/>
      <c r="M157" s="81"/>
      <c r="N157" s="82"/>
      <c r="O157" s="81"/>
      <c r="P157" s="81"/>
      <c r="Q157" s="81"/>
      <c r="R157" s="81"/>
      <c r="S157" s="6"/>
      <c r="U157" s="151"/>
    </row>
    <row r="158" spans="6:21" s="138" customFormat="1" ht="12.75">
      <c r="F158" s="155"/>
      <c r="G158" s="79"/>
      <c r="H158" s="80"/>
      <c r="I158" s="225"/>
      <c r="J158" s="225"/>
      <c r="K158" s="225"/>
      <c r="L158" s="225"/>
      <c r="M158" s="81"/>
      <c r="N158" s="82"/>
      <c r="O158" s="81"/>
      <c r="P158" s="81"/>
      <c r="Q158" s="81"/>
      <c r="R158" s="81"/>
      <c r="S158" s="6"/>
      <c r="U158" s="151"/>
    </row>
    <row r="159" spans="6:21" s="138" customFormat="1" ht="12.75">
      <c r="F159" s="155"/>
      <c r="G159" s="79"/>
      <c r="H159" s="80"/>
      <c r="I159" s="225"/>
      <c r="J159" s="225"/>
      <c r="K159" s="225"/>
      <c r="L159" s="225"/>
      <c r="M159" s="81"/>
      <c r="N159" s="82"/>
      <c r="O159" s="81"/>
      <c r="P159" s="81"/>
      <c r="Q159" s="81"/>
      <c r="R159" s="81"/>
      <c r="S159" s="6"/>
      <c r="U159" s="151"/>
    </row>
    <row r="160" spans="6:21" s="138" customFormat="1" ht="12.75">
      <c r="F160" s="155"/>
      <c r="G160" s="79"/>
      <c r="H160" s="80"/>
      <c r="I160" s="225"/>
      <c r="J160" s="225"/>
      <c r="K160" s="225"/>
      <c r="L160" s="225"/>
      <c r="M160" s="81"/>
      <c r="N160" s="82"/>
      <c r="O160" s="81"/>
      <c r="P160" s="81"/>
      <c r="Q160" s="81"/>
      <c r="R160" s="81"/>
      <c r="S160" s="6"/>
      <c r="U160" s="151"/>
    </row>
    <row r="161" spans="6:21" s="138" customFormat="1" ht="12.75">
      <c r="F161" s="155"/>
      <c r="G161" s="79"/>
      <c r="H161" s="80"/>
      <c r="I161" s="225"/>
      <c r="J161" s="225"/>
      <c r="K161" s="225"/>
      <c r="L161" s="225"/>
      <c r="M161" s="81"/>
      <c r="N161" s="82"/>
      <c r="O161" s="81"/>
      <c r="P161" s="81"/>
      <c r="Q161" s="81"/>
      <c r="R161" s="81"/>
      <c r="S161" s="6"/>
      <c r="U161" s="151"/>
    </row>
    <row r="162" spans="6:21" s="138" customFormat="1" ht="12.75">
      <c r="F162" s="155"/>
      <c r="G162" s="79"/>
      <c r="H162" s="80"/>
      <c r="I162" s="225"/>
      <c r="J162" s="225"/>
      <c r="K162" s="225"/>
      <c r="L162" s="225"/>
      <c r="M162" s="81"/>
      <c r="N162" s="82"/>
      <c r="O162" s="81"/>
      <c r="P162" s="81"/>
      <c r="Q162" s="81"/>
      <c r="R162" s="81"/>
      <c r="S162" s="6"/>
      <c r="U162" s="151"/>
    </row>
    <row r="163" spans="6:21" s="138" customFormat="1" ht="12.75">
      <c r="F163" s="155"/>
      <c r="G163" s="79"/>
      <c r="H163" s="80"/>
      <c r="I163" s="225"/>
      <c r="J163" s="225"/>
      <c r="K163" s="225"/>
      <c r="L163" s="225"/>
      <c r="M163" s="81"/>
      <c r="N163" s="82"/>
      <c r="O163" s="81"/>
      <c r="P163" s="81"/>
      <c r="Q163" s="81"/>
      <c r="R163" s="81"/>
      <c r="S163" s="6"/>
      <c r="U163" s="151"/>
    </row>
    <row r="164" spans="6:21" s="138" customFormat="1" ht="12.75">
      <c r="F164" s="155"/>
      <c r="G164" s="79"/>
      <c r="H164" s="80"/>
      <c r="I164" s="225"/>
      <c r="J164" s="225"/>
      <c r="K164" s="225"/>
      <c r="L164" s="225"/>
      <c r="M164" s="81"/>
      <c r="N164" s="82"/>
      <c r="O164" s="81"/>
      <c r="P164" s="81"/>
      <c r="Q164" s="81"/>
      <c r="R164" s="81"/>
      <c r="S164" s="6"/>
      <c r="U164" s="151"/>
    </row>
    <row r="165" spans="6:21" s="138" customFormat="1" ht="12.75">
      <c r="F165" s="155"/>
      <c r="G165" s="79"/>
      <c r="H165" s="80"/>
      <c r="I165" s="225"/>
      <c r="J165" s="225"/>
      <c r="K165" s="225"/>
      <c r="L165" s="225"/>
      <c r="M165" s="81"/>
      <c r="N165" s="82"/>
      <c r="O165" s="81"/>
      <c r="P165" s="81"/>
      <c r="Q165" s="81"/>
      <c r="R165" s="81"/>
      <c r="S165" s="6"/>
      <c r="U165" s="151"/>
    </row>
    <row r="166" spans="6:21" s="138" customFormat="1" ht="12.75">
      <c r="F166" s="155"/>
      <c r="G166" s="79"/>
      <c r="H166" s="80"/>
      <c r="I166" s="225"/>
      <c r="J166" s="225"/>
      <c r="K166" s="225"/>
      <c r="L166" s="225"/>
      <c r="M166" s="81"/>
      <c r="N166" s="82"/>
      <c r="O166" s="81"/>
      <c r="P166" s="81"/>
      <c r="Q166" s="81"/>
      <c r="R166" s="81"/>
      <c r="S166" s="6"/>
      <c r="U166" s="151"/>
    </row>
    <row r="167" spans="6:21" s="138" customFormat="1" ht="12.75">
      <c r="F167" s="155"/>
      <c r="G167" s="79"/>
      <c r="H167" s="80"/>
      <c r="I167" s="225"/>
      <c r="J167" s="225"/>
      <c r="K167" s="225"/>
      <c r="L167" s="225"/>
      <c r="M167" s="81"/>
      <c r="N167" s="82"/>
      <c r="O167" s="81"/>
      <c r="P167" s="81"/>
      <c r="Q167" s="81"/>
      <c r="R167" s="81"/>
      <c r="S167" s="6"/>
      <c r="U167" s="151"/>
    </row>
    <row r="168" spans="6:21" s="138" customFormat="1" ht="12.75">
      <c r="F168" s="155"/>
      <c r="G168" s="79"/>
      <c r="H168" s="80"/>
      <c r="I168" s="225"/>
      <c r="J168" s="225"/>
      <c r="K168" s="225"/>
      <c r="L168" s="225"/>
      <c r="M168" s="81"/>
      <c r="N168" s="82"/>
      <c r="O168" s="81"/>
      <c r="P168" s="81"/>
      <c r="Q168" s="81"/>
      <c r="R168" s="81"/>
      <c r="S168" s="6"/>
      <c r="U168" s="151"/>
    </row>
    <row r="169" spans="6:21" s="138" customFormat="1" ht="12.75">
      <c r="F169" s="155"/>
      <c r="G169" s="79"/>
      <c r="H169" s="80"/>
      <c r="I169" s="225"/>
      <c r="J169" s="225"/>
      <c r="K169" s="225"/>
      <c r="L169" s="225"/>
      <c r="M169" s="81"/>
      <c r="N169" s="82"/>
      <c r="O169" s="81"/>
      <c r="P169" s="81"/>
      <c r="Q169" s="81"/>
      <c r="R169" s="81"/>
      <c r="S169" s="6"/>
      <c r="U169" s="151"/>
    </row>
    <row r="170" spans="6:21" s="138" customFormat="1" ht="12.75">
      <c r="F170" s="155"/>
      <c r="G170" s="79"/>
      <c r="H170" s="80"/>
      <c r="I170" s="225"/>
      <c r="J170" s="225"/>
      <c r="K170" s="225"/>
      <c r="L170" s="225"/>
      <c r="M170" s="81"/>
      <c r="N170" s="82"/>
      <c r="O170" s="81"/>
      <c r="P170" s="81"/>
      <c r="Q170" s="81"/>
      <c r="R170" s="81"/>
      <c r="S170" s="6"/>
      <c r="U170" s="151"/>
    </row>
    <row r="171" spans="6:21" s="138" customFormat="1" ht="12.75">
      <c r="F171" s="155"/>
      <c r="G171" s="79"/>
      <c r="H171" s="80"/>
      <c r="I171" s="225"/>
      <c r="J171" s="225"/>
      <c r="K171" s="225"/>
      <c r="L171" s="225"/>
      <c r="M171" s="81"/>
      <c r="N171" s="82"/>
      <c r="O171" s="81"/>
      <c r="P171" s="81"/>
      <c r="Q171" s="81"/>
      <c r="R171" s="81"/>
      <c r="S171" s="6"/>
      <c r="U171" s="151"/>
    </row>
    <row r="172" spans="6:21" s="138" customFormat="1" ht="12.75">
      <c r="F172" s="155"/>
      <c r="G172" s="79"/>
      <c r="H172" s="80"/>
      <c r="I172" s="225"/>
      <c r="J172" s="225"/>
      <c r="K172" s="225"/>
      <c r="L172" s="225"/>
      <c r="M172" s="81"/>
      <c r="N172" s="82"/>
      <c r="O172" s="81"/>
      <c r="P172" s="81"/>
      <c r="Q172" s="81"/>
      <c r="R172" s="81"/>
      <c r="S172" s="6"/>
      <c r="U172" s="151"/>
    </row>
    <row r="173" spans="6:21" s="138" customFormat="1" ht="12.75">
      <c r="F173" s="155"/>
      <c r="G173" s="79"/>
      <c r="H173" s="80"/>
      <c r="I173" s="225"/>
      <c r="J173" s="225"/>
      <c r="K173" s="225"/>
      <c r="L173" s="225"/>
      <c r="M173" s="81"/>
      <c r="N173" s="82"/>
      <c r="O173" s="81"/>
      <c r="P173" s="81"/>
      <c r="Q173" s="81"/>
      <c r="R173" s="81"/>
      <c r="S173" s="6"/>
      <c r="U173" s="151"/>
    </row>
    <row r="174" spans="6:21" s="138" customFormat="1" ht="12.75">
      <c r="F174" s="155"/>
      <c r="G174" s="79"/>
      <c r="H174" s="80"/>
      <c r="I174" s="225"/>
      <c r="J174" s="225"/>
      <c r="K174" s="225"/>
      <c r="L174" s="225"/>
      <c r="M174" s="81"/>
      <c r="N174" s="82"/>
      <c r="O174" s="81"/>
      <c r="P174" s="81"/>
      <c r="Q174" s="81"/>
      <c r="R174" s="81"/>
      <c r="S174" s="6"/>
      <c r="U174" s="151"/>
    </row>
    <row r="175" spans="6:21" s="138" customFormat="1" ht="12.75">
      <c r="F175" s="155"/>
      <c r="G175" s="79"/>
      <c r="H175" s="80"/>
      <c r="I175" s="225"/>
      <c r="J175" s="225"/>
      <c r="K175" s="225"/>
      <c r="L175" s="225"/>
      <c r="M175" s="81"/>
      <c r="N175" s="82"/>
      <c r="O175" s="81"/>
      <c r="P175" s="81"/>
      <c r="Q175" s="81"/>
      <c r="R175" s="81"/>
      <c r="S175" s="6"/>
      <c r="U175" s="151"/>
    </row>
    <row r="176" spans="6:21" s="138" customFormat="1" ht="12.75">
      <c r="F176" s="155"/>
      <c r="G176" s="79"/>
      <c r="H176" s="80"/>
      <c r="I176" s="225"/>
      <c r="J176" s="225"/>
      <c r="K176" s="225"/>
      <c r="L176" s="225"/>
      <c r="M176" s="81"/>
      <c r="N176" s="82"/>
      <c r="O176" s="81"/>
      <c r="P176" s="81"/>
      <c r="Q176" s="81"/>
      <c r="R176" s="81"/>
      <c r="S176" s="6"/>
      <c r="U176" s="151"/>
    </row>
    <row r="177" spans="6:21" s="138" customFormat="1" ht="12.75">
      <c r="F177" s="155"/>
      <c r="G177" s="79"/>
      <c r="H177" s="80"/>
      <c r="I177" s="225"/>
      <c r="J177" s="225"/>
      <c r="K177" s="225"/>
      <c r="L177" s="225"/>
      <c r="M177" s="81"/>
      <c r="N177" s="82"/>
      <c r="O177" s="81"/>
      <c r="P177" s="81"/>
      <c r="Q177" s="81"/>
      <c r="R177" s="81"/>
      <c r="S177" s="6"/>
      <c r="U177" s="151"/>
    </row>
    <row r="178" spans="6:21" s="138" customFormat="1" ht="12.75">
      <c r="F178" s="155"/>
      <c r="G178" s="79"/>
      <c r="H178" s="80"/>
      <c r="I178" s="225"/>
      <c r="J178" s="225"/>
      <c r="K178" s="225"/>
      <c r="L178" s="225"/>
      <c r="M178" s="81"/>
      <c r="N178" s="82"/>
      <c r="O178" s="81"/>
      <c r="P178" s="81"/>
      <c r="Q178" s="81"/>
      <c r="R178" s="81"/>
      <c r="S178" s="6"/>
      <c r="U178" s="151"/>
    </row>
    <row r="179" spans="6:21" s="138" customFormat="1" ht="12.75">
      <c r="F179" s="155"/>
      <c r="G179" s="79"/>
      <c r="H179" s="80"/>
      <c r="I179" s="225"/>
      <c r="J179" s="225"/>
      <c r="K179" s="225"/>
      <c r="L179" s="225"/>
      <c r="M179" s="81"/>
      <c r="N179" s="82"/>
      <c r="O179" s="81"/>
      <c r="P179" s="81"/>
      <c r="Q179" s="81"/>
      <c r="R179" s="81"/>
      <c r="S179" s="6"/>
      <c r="U179" s="151"/>
    </row>
    <row r="180" spans="6:21" s="138" customFormat="1" ht="12.75">
      <c r="F180" s="155"/>
      <c r="G180" s="79"/>
      <c r="H180" s="80"/>
      <c r="I180" s="225"/>
      <c r="J180" s="225"/>
      <c r="K180" s="225"/>
      <c r="L180" s="225"/>
      <c r="M180" s="81"/>
      <c r="N180" s="82"/>
      <c r="O180" s="81"/>
      <c r="P180" s="81"/>
      <c r="Q180" s="81"/>
      <c r="R180" s="81"/>
      <c r="S180" s="6"/>
      <c r="U180" s="151"/>
    </row>
    <row r="181" spans="6:21" s="138" customFormat="1" ht="12.75">
      <c r="F181" s="155"/>
      <c r="G181" s="79"/>
      <c r="H181" s="80"/>
      <c r="I181" s="225"/>
      <c r="J181" s="225"/>
      <c r="K181" s="225"/>
      <c r="L181" s="225"/>
      <c r="M181" s="81"/>
      <c r="N181" s="82"/>
      <c r="O181" s="81"/>
      <c r="P181" s="81"/>
      <c r="Q181" s="81"/>
      <c r="R181" s="81"/>
      <c r="S181" s="6"/>
      <c r="U181" s="151"/>
    </row>
    <row r="182" spans="6:21" s="138" customFormat="1" ht="12.75">
      <c r="F182" s="155"/>
      <c r="G182" s="79"/>
      <c r="H182" s="80"/>
      <c r="I182" s="225"/>
      <c r="J182" s="225"/>
      <c r="K182" s="225"/>
      <c r="L182" s="225"/>
      <c r="M182" s="81"/>
      <c r="N182" s="82"/>
      <c r="O182" s="81"/>
      <c r="P182" s="81"/>
      <c r="Q182" s="81"/>
      <c r="R182" s="81"/>
      <c r="S182" s="6"/>
      <c r="U182" s="151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/>
  <pageMargins left="0.89" right="0.7874015748031497" top="0.3937007874015748" bottom="0.48" header="0" footer="0.29"/>
  <pageSetup horizontalDpi="600" verticalDpi="600" orientation="landscape" paperSize="5" scale="48" r:id="rId1"/>
  <headerFooter alignWithMargins="0">
    <oddFooter>&amp;C&amp;P DE &amp;N&amp;R&amp;8PROYECTO : GAF</oddFooter>
  </headerFooter>
  <rowBreaks count="1" manualBreakCount="1">
    <brk id="7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99"/>
  <sheetViews>
    <sheetView workbookViewId="0" topLeftCell="N1">
      <selection activeCell="O25" sqref="O25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5.140625" style="15" customWidth="1"/>
    <col min="7" max="7" width="18.28125" style="14" bestFit="1" customWidth="1"/>
    <col min="8" max="8" width="1.7109375" style="80" customWidth="1"/>
    <col min="9" max="10" width="9.140625" style="151" bestFit="1" customWidth="1"/>
    <col min="11" max="11" width="7.57421875" style="151" customWidth="1"/>
    <col min="12" max="12" width="9.57421875" style="151" customWidth="1"/>
    <col min="13" max="13" width="18.28125" style="81" bestFit="1" customWidth="1"/>
    <col min="14" max="14" width="1.7109375" style="82" customWidth="1"/>
    <col min="15" max="16" width="15.140625" style="81" customWidth="1"/>
    <col min="17" max="17" width="14.140625" style="81" customWidth="1"/>
    <col min="18" max="18" width="12.7109375" style="81" bestFit="1" customWidth="1"/>
    <col min="19" max="19" width="3.00390625" style="6" customWidth="1"/>
    <col min="20" max="20" width="12.28125" style="6" customWidth="1"/>
    <col min="21" max="21" width="11.140625" style="6" bestFit="1" customWidth="1"/>
    <col min="22" max="22" width="11.00390625" style="6" bestFit="1" customWidth="1"/>
    <col min="23" max="23" width="11.421875" style="7" customWidth="1"/>
    <col min="24" max="16384" width="11.57421875" style="7" customWidth="1"/>
  </cols>
  <sheetData>
    <row r="1" spans="1:23" s="2" customFormat="1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s="2" customFormat="1" ht="12.7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s="2" customFormat="1" ht="14.25">
      <c r="A3" s="245" t="s">
        <v>72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</row>
    <row r="4" spans="6:22" s="2" customFormat="1" ht="13.5" thickBot="1">
      <c r="F4" s="15"/>
      <c r="G4" s="3"/>
      <c r="H4" s="17"/>
      <c r="I4" s="197"/>
      <c r="J4" s="197"/>
      <c r="K4" s="198"/>
      <c r="L4" s="198"/>
      <c r="M4" s="18"/>
      <c r="N4" s="20"/>
      <c r="O4" s="18"/>
      <c r="P4" s="18"/>
      <c r="Q4" s="18"/>
      <c r="R4" s="18"/>
      <c r="S4" s="3"/>
      <c r="T4" s="3"/>
      <c r="U4" s="1"/>
      <c r="V4" s="1"/>
    </row>
    <row r="5" spans="1:23" s="5" customFormat="1" ht="13.5" thickBot="1">
      <c r="A5" s="246" t="s">
        <v>3</v>
      </c>
      <c r="B5" s="246" t="s">
        <v>4</v>
      </c>
      <c r="C5" s="246" t="s">
        <v>5</v>
      </c>
      <c r="D5" s="246" t="s">
        <v>6</v>
      </c>
      <c r="E5" s="246" t="s">
        <v>7</v>
      </c>
      <c r="F5" s="248" t="s">
        <v>8</v>
      </c>
      <c r="G5" s="242" t="s">
        <v>9</v>
      </c>
      <c r="H5" s="21"/>
      <c r="I5" s="252" t="s">
        <v>10</v>
      </c>
      <c r="J5" s="252"/>
      <c r="K5" s="253" t="s">
        <v>11</v>
      </c>
      <c r="L5" s="253" t="s">
        <v>12</v>
      </c>
      <c r="M5" s="242" t="s">
        <v>13</v>
      </c>
      <c r="N5" s="22"/>
      <c r="O5" s="242" t="s">
        <v>99</v>
      </c>
      <c r="P5" s="242"/>
      <c r="Q5" s="242"/>
      <c r="R5" s="242"/>
      <c r="S5" s="4"/>
      <c r="T5" s="256" t="s">
        <v>73</v>
      </c>
      <c r="U5" s="256"/>
      <c r="V5" s="256"/>
      <c r="W5" s="256"/>
    </row>
    <row r="6" spans="1:23" s="5" customFormat="1" ht="36.75" thickBot="1">
      <c r="A6" s="247"/>
      <c r="B6" s="247"/>
      <c r="C6" s="247"/>
      <c r="D6" s="247"/>
      <c r="E6" s="247"/>
      <c r="F6" s="249"/>
      <c r="G6" s="255"/>
      <c r="H6" s="21"/>
      <c r="I6" s="199" t="s">
        <v>14</v>
      </c>
      <c r="J6" s="200" t="s">
        <v>15</v>
      </c>
      <c r="K6" s="254"/>
      <c r="L6" s="254"/>
      <c r="M6" s="255"/>
      <c r="N6" s="22"/>
      <c r="O6" s="23" t="s">
        <v>16</v>
      </c>
      <c r="P6" s="23" t="s">
        <v>17</v>
      </c>
      <c r="Q6" s="23" t="s">
        <v>18</v>
      </c>
      <c r="R6" s="23" t="s">
        <v>19</v>
      </c>
      <c r="S6" s="4"/>
      <c r="T6" s="23" t="s">
        <v>75</v>
      </c>
      <c r="U6" s="23" t="s">
        <v>76</v>
      </c>
      <c r="V6" s="23" t="s">
        <v>77</v>
      </c>
      <c r="W6" s="23" t="s">
        <v>78</v>
      </c>
    </row>
    <row r="7" spans="1:23" s="138" customFormat="1" ht="12.75">
      <c r="A7" s="134"/>
      <c r="B7" s="134"/>
      <c r="C7" s="134"/>
      <c r="D7" s="134"/>
      <c r="E7" s="134"/>
      <c r="F7" s="135"/>
      <c r="G7" s="157"/>
      <c r="H7" s="35"/>
      <c r="I7" s="201"/>
      <c r="J7" s="201"/>
      <c r="K7" s="201"/>
      <c r="L7" s="201"/>
      <c r="M7" s="137"/>
      <c r="N7" s="36"/>
      <c r="O7" s="137"/>
      <c r="P7" s="137"/>
      <c r="Q7" s="29"/>
      <c r="R7" s="29"/>
      <c r="S7" s="6"/>
      <c r="T7" s="137"/>
      <c r="U7" s="137"/>
      <c r="V7" s="29"/>
      <c r="W7" s="29"/>
    </row>
    <row r="8" spans="1:23" s="138" customFormat="1" ht="12.75">
      <c r="A8" s="132">
        <v>1</v>
      </c>
      <c r="B8" s="139"/>
      <c r="C8" s="139"/>
      <c r="D8" s="139"/>
      <c r="E8" s="139"/>
      <c r="F8" s="140" t="s">
        <v>20</v>
      </c>
      <c r="G8" s="42">
        <f>+G10+G49+G72</f>
        <v>645821320</v>
      </c>
      <c r="H8" s="35"/>
      <c r="I8" s="202">
        <f>+I10+I49+I72</f>
        <v>0</v>
      </c>
      <c r="J8" s="202">
        <f>+J10+J49+J72</f>
        <v>0</v>
      </c>
      <c r="K8" s="105"/>
      <c r="L8" s="105"/>
      <c r="M8" s="42">
        <f>+M10+M49+M72</f>
        <v>645821320</v>
      </c>
      <c r="N8" s="36"/>
      <c r="O8" s="42">
        <f>+O10+O49+O72</f>
        <v>645821090</v>
      </c>
      <c r="P8" s="42">
        <f>+P10+P49+P72</f>
        <v>645821090</v>
      </c>
      <c r="Q8" s="42">
        <f>+Q10+Q49+Q72</f>
        <v>645821090</v>
      </c>
      <c r="R8" s="42">
        <f>+R10+R49+R72</f>
        <v>645821090</v>
      </c>
      <c r="S8" s="6"/>
      <c r="T8" s="36">
        <f>+M8-O8</f>
        <v>230</v>
      </c>
      <c r="U8" s="36">
        <f>+O8-P8</f>
        <v>0</v>
      </c>
      <c r="V8" s="36">
        <f>+P8-Q8</f>
        <v>0</v>
      </c>
      <c r="W8" s="36">
        <f>+Q8-R8</f>
        <v>0</v>
      </c>
    </row>
    <row r="9" spans="1:23" s="138" customFormat="1" ht="12.75">
      <c r="A9" s="139"/>
      <c r="B9" s="139"/>
      <c r="C9" s="139"/>
      <c r="D9" s="139"/>
      <c r="E9" s="139"/>
      <c r="F9" s="141"/>
      <c r="G9" s="42"/>
      <c r="H9" s="35"/>
      <c r="I9" s="202"/>
      <c r="J9" s="202"/>
      <c r="K9" s="105"/>
      <c r="L9" s="105"/>
      <c r="M9" s="42"/>
      <c r="N9" s="36"/>
      <c r="O9" s="36"/>
      <c r="P9" s="36"/>
      <c r="Q9" s="36"/>
      <c r="R9" s="36"/>
      <c r="S9" s="6"/>
      <c r="T9" s="36"/>
      <c r="U9" s="36"/>
      <c r="V9" s="36"/>
      <c r="W9" s="36"/>
    </row>
    <row r="10" spans="1:23" s="133" customFormat="1" ht="12.75">
      <c r="A10" s="132">
        <v>1</v>
      </c>
      <c r="B10" s="132">
        <v>0</v>
      </c>
      <c r="C10" s="132"/>
      <c r="D10" s="132"/>
      <c r="E10" s="132"/>
      <c r="F10" s="34" t="s">
        <v>21</v>
      </c>
      <c r="G10" s="42">
        <f>+G12+G39+G42</f>
        <v>595821320</v>
      </c>
      <c r="H10" s="35"/>
      <c r="I10" s="202">
        <f>+I12+I39+I42</f>
        <v>0</v>
      </c>
      <c r="J10" s="202">
        <f>+J12+J39+J42</f>
        <v>0</v>
      </c>
      <c r="K10" s="105"/>
      <c r="L10" s="105"/>
      <c r="M10" s="42">
        <f>+M12+M39+M42</f>
        <v>595821320</v>
      </c>
      <c r="N10" s="37"/>
      <c r="O10" s="36">
        <f>+O12+O39+O42</f>
        <v>595821102</v>
      </c>
      <c r="P10" s="36">
        <f>+P12+P39+P42</f>
        <v>595821102</v>
      </c>
      <c r="Q10" s="36">
        <f>+Q12+Q39+Q42</f>
        <v>595821102</v>
      </c>
      <c r="R10" s="36">
        <f>+R12+R39+R42</f>
        <v>595821102</v>
      </c>
      <c r="S10" s="8"/>
      <c r="T10" s="36">
        <f>+M10-O10</f>
        <v>218</v>
      </c>
      <c r="U10" s="36">
        <f>+O10-P10</f>
        <v>0</v>
      </c>
      <c r="V10" s="36">
        <f>+P10-Q10</f>
        <v>0</v>
      </c>
      <c r="W10" s="36">
        <f>+Q10-R10</f>
        <v>0</v>
      </c>
    </row>
    <row r="11" spans="1:23" s="138" customFormat="1" ht="12.75">
      <c r="A11" s="142"/>
      <c r="B11" s="142"/>
      <c r="C11" s="142"/>
      <c r="D11" s="142"/>
      <c r="E11" s="142"/>
      <c r="F11" s="34"/>
      <c r="G11" s="42"/>
      <c r="H11" s="35"/>
      <c r="I11" s="202"/>
      <c r="J11" s="202"/>
      <c r="K11" s="203"/>
      <c r="L11" s="203"/>
      <c r="M11" s="42"/>
      <c r="N11" s="39"/>
      <c r="O11" s="39" t="s">
        <v>93</v>
      </c>
      <c r="P11" s="39"/>
      <c r="Q11" s="39"/>
      <c r="R11" s="39"/>
      <c r="S11" s="6"/>
      <c r="T11" s="39"/>
      <c r="U11" s="39"/>
      <c r="V11" s="39"/>
      <c r="W11" s="39"/>
    </row>
    <row r="12" spans="1:23" s="133" customFormat="1" ht="24">
      <c r="A12" s="132">
        <v>1</v>
      </c>
      <c r="B12" s="132">
        <v>0</v>
      </c>
      <c r="C12" s="132">
        <v>1</v>
      </c>
      <c r="D12" s="132"/>
      <c r="E12" s="132"/>
      <c r="F12" s="34" t="s">
        <v>22</v>
      </c>
      <c r="G12" s="42">
        <f>+G14+G18+G22+G32+G35</f>
        <v>457709590</v>
      </c>
      <c r="H12" s="35"/>
      <c r="I12" s="202">
        <f>+I14+I18+I22+I32+I35</f>
        <v>0</v>
      </c>
      <c r="J12" s="202">
        <f>+J14+J18+J22+J32+J35</f>
        <v>0</v>
      </c>
      <c r="K12" s="105"/>
      <c r="L12" s="105"/>
      <c r="M12" s="42">
        <f>+M14+M18+M22+M32+M35</f>
        <v>457709590</v>
      </c>
      <c r="N12" s="36"/>
      <c r="O12" s="36">
        <f>+O14+O18+O22+O32+O35</f>
        <v>457709372</v>
      </c>
      <c r="P12" s="36">
        <f>+P14+P18+P22+P32+P35</f>
        <v>457709372</v>
      </c>
      <c r="Q12" s="36">
        <f>+Q14+Q18+Q22+Q32+Q35</f>
        <v>457709372</v>
      </c>
      <c r="R12" s="36">
        <f>+R14+R18+R22+R32+R35</f>
        <v>457709372</v>
      </c>
      <c r="S12" s="8"/>
      <c r="T12" s="36">
        <f>+M12-O12</f>
        <v>218</v>
      </c>
      <c r="U12" s="36">
        <f>+O12-P12</f>
        <v>0</v>
      </c>
      <c r="V12" s="36">
        <f>+P12-Q12</f>
        <v>0</v>
      </c>
      <c r="W12" s="36">
        <f>+Q12-R12</f>
        <v>0</v>
      </c>
    </row>
    <row r="13" spans="1:23" s="133" customFormat="1" ht="12.75">
      <c r="A13" s="132"/>
      <c r="B13" s="132"/>
      <c r="C13" s="132"/>
      <c r="D13" s="132"/>
      <c r="E13" s="132"/>
      <c r="F13" s="34"/>
      <c r="G13" s="42"/>
      <c r="H13" s="35"/>
      <c r="I13" s="105"/>
      <c r="J13" s="105"/>
      <c r="K13" s="105"/>
      <c r="L13" s="105"/>
      <c r="M13" s="42"/>
      <c r="N13" s="36"/>
      <c r="O13" s="36"/>
      <c r="P13" s="36"/>
      <c r="Q13" s="36"/>
      <c r="R13" s="36"/>
      <c r="S13" s="8"/>
      <c r="T13" s="36"/>
      <c r="U13" s="36"/>
      <c r="V13" s="36"/>
      <c r="W13" s="36"/>
    </row>
    <row r="14" spans="1:23" s="133" customFormat="1" ht="12.75">
      <c r="A14" s="132">
        <v>1</v>
      </c>
      <c r="B14" s="132">
        <v>0</v>
      </c>
      <c r="C14" s="132">
        <v>1</v>
      </c>
      <c r="D14" s="132">
        <v>1</v>
      </c>
      <c r="E14" s="132"/>
      <c r="F14" s="34" t="s">
        <v>23</v>
      </c>
      <c r="G14" s="42">
        <f>SUM(G15:G16)</f>
        <v>326782000</v>
      </c>
      <c r="H14" s="35"/>
      <c r="I14" s="202">
        <f>SUM(I15:I16)</f>
        <v>0</v>
      </c>
      <c r="J14" s="202">
        <f>SUM(J15:J16)</f>
        <v>0</v>
      </c>
      <c r="K14" s="105"/>
      <c r="L14" s="105"/>
      <c r="M14" s="42">
        <f>SUM(M15:M16)</f>
        <v>326782000</v>
      </c>
      <c r="N14" s="36"/>
      <c r="O14" s="36">
        <f>SUM(O15:O16)</f>
        <v>326782000</v>
      </c>
      <c r="P14" s="36">
        <f>SUM(P15:P16)</f>
        <v>326782000</v>
      </c>
      <c r="Q14" s="36">
        <f>SUM(Q15:Q16)</f>
        <v>326782000</v>
      </c>
      <c r="R14" s="36">
        <f>SUM(R15:R16)</f>
        <v>326782000</v>
      </c>
      <c r="S14" s="8"/>
      <c r="T14" s="36">
        <f>+M14-O14</f>
        <v>0</v>
      </c>
      <c r="U14" s="36">
        <f aca="true" t="shared" si="0" ref="U14:W16">+O14-P14</f>
        <v>0</v>
      </c>
      <c r="V14" s="36">
        <f t="shared" si="0"/>
        <v>0</v>
      </c>
      <c r="W14" s="36">
        <f t="shared" si="0"/>
        <v>0</v>
      </c>
    </row>
    <row r="15" spans="1:23" s="138" customFormat="1" ht="12.75">
      <c r="A15" s="142">
        <v>1</v>
      </c>
      <c r="B15" s="142">
        <v>0</v>
      </c>
      <c r="C15" s="142">
        <v>1</v>
      </c>
      <c r="D15" s="142">
        <v>1</v>
      </c>
      <c r="E15" s="142">
        <v>1</v>
      </c>
      <c r="F15" s="40" t="s">
        <v>53</v>
      </c>
      <c r="G15" s="85">
        <v>326782000</v>
      </c>
      <c r="H15" s="41"/>
      <c r="I15" s="203"/>
      <c r="J15" s="203"/>
      <c r="K15" s="203"/>
      <c r="L15" s="203"/>
      <c r="M15" s="85">
        <f>+G15+J15+L15-I15-K15</f>
        <v>326782000</v>
      </c>
      <c r="N15" s="39"/>
      <c r="O15" s="39">
        <v>326782000</v>
      </c>
      <c r="P15" s="39">
        <v>326782000</v>
      </c>
      <c r="Q15" s="39">
        <v>326782000</v>
      </c>
      <c r="R15" s="39">
        <v>326782000</v>
      </c>
      <c r="S15" s="6"/>
      <c r="T15" s="45">
        <f>+M15-O15</f>
        <v>0</v>
      </c>
      <c r="U15" s="45">
        <f t="shared" si="0"/>
        <v>0</v>
      </c>
      <c r="V15" s="45">
        <f t="shared" si="0"/>
        <v>0</v>
      </c>
      <c r="W15" s="45">
        <f t="shared" si="0"/>
        <v>0</v>
      </c>
    </row>
    <row r="16" spans="1:23" s="138" customFormat="1" ht="12.75">
      <c r="A16" s="142">
        <v>1</v>
      </c>
      <c r="B16" s="142">
        <v>0</v>
      </c>
      <c r="C16" s="142">
        <v>1</v>
      </c>
      <c r="D16" s="142">
        <v>1</v>
      </c>
      <c r="E16" s="142">
        <v>2</v>
      </c>
      <c r="F16" s="40" t="s">
        <v>54</v>
      </c>
      <c r="G16" s="85">
        <v>0</v>
      </c>
      <c r="H16" s="41"/>
      <c r="I16" s="203"/>
      <c r="J16" s="203"/>
      <c r="K16" s="203"/>
      <c r="L16" s="203"/>
      <c r="M16" s="85">
        <f>+G16+J16+L16-I16-K16</f>
        <v>0</v>
      </c>
      <c r="N16" s="39"/>
      <c r="O16" s="39">
        <v>0</v>
      </c>
      <c r="P16" s="39">
        <v>0</v>
      </c>
      <c r="Q16" s="39">
        <v>0</v>
      </c>
      <c r="R16" s="39">
        <v>0</v>
      </c>
      <c r="S16" s="6"/>
      <c r="T16" s="45">
        <f>+M16-O16</f>
        <v>0</v>
      </c>
      <c r="U16" s="45">
        <f t="shared" si="0"/>
        <v>0</v>
      </c>
      <c r="V16" s="45">
        <f t="shared" si="0"/>
        <v>0</v>
      </c>
      <c r="W16" s="45">
        <f t="shared" si="0"/>
        <v>0</v>
      </c>
    </row>
    <row r="17" spans="1:23" s="138" customFormat="1" ht="12.75">
      <c r="A17" s="142"/>
      <c r="B17" s="142"/>
      <c r="C17" s="142"/>
      <c r="D17" s="142"/>
      <c r="E17" s="142"/>
      <c r="F17" s="40"/>
      <c r="G17" s="85"/>
      <c r="H17" s="41"/>
      <c r="I17" s="203"/>
      <c r="J17" s="203"/>
      <c r="K17" s="203"/>
      <c r="L17" s="203"/>
      <c r="M17" s="85"/>
      <c r="N17" s="39"/>
      <c r="O17" s="39" t="s">
        <v>93</v>
      </c>
      <c r="P17" s="39"/>
      <c r="Q17" s="39"/>
      <c r="R17" s="39"/>
      <c r="S17" s="6"/>
      <c r="T17" s="39"/>
      <c r="U17" s="39"/>
      <c r="V17" s="39"/>
      <c r="W17" s="39"/>
    </row>
    <row r="18" spans="1:23" s="133" customFormat="1" ht="12.75">
      <c r="A18" s="132">
        <v>1</v>
      </c>
      <c r="B18" s="132">
        <v>0</v>
      </c>
      <c r="C18" s="132">
        <v>1</v>
      </c>
      <c r="D18" s="132">
        <v>4</v>
      </c>
      <c r="E18" s="132"/>
      <c r="F18" s="34" t="s">
        <v>24</v>
      </c>
      <c r="G18" s="42">
        <f>+G19+G20</f>
        <v>44889000</v>
      </c>
      <c r="H18" s="35"/>
      <c r="I18" s="202">
        <f>+I19+I20</f>
        <v>0</v>
      </c>
      <c r="J18" s="202">
        <f>+J19+J20</f>
        <v>0</v>
      </c>
      <c r="K18" s="204"/>
      <c r="L18" s="204"/>
      <c r="M18" s="42">
        <f>+M19+M20</f>
        <v>44889000</v>
      </c>
      <c r="N18" s="36"/>
      <c r="O18" s="36">
        <f>SUM(O19:O20)</f>
        <v>44888782</v>
      </c>
      <c r="P18" s="36">
        <f>SUM(P19:P20)</f>
        <v>44888782</v>
      </c>
      <c r="Q18" s="36">
        <f>SUM(Q19:Q20)</f>
        <v>44888782</v>
      </c>
      <c r="R18" s="36">
        <f>SUM(R19:R20)</f>
        <v>44888782</v>
      </c>
      <c r="S18" s="8"/>
      <c r="T18" s="36">
        <f>+M18-O18</f>
        <v>218</v>
      </c>
      <c r="U18" s="36">
        <f aca="true" t="shared" si="1" ref="U18:W20">+O18-P18</f>
        <v>0</v>
      </c>
      <c r="V18" s="36">
        <f t="shared" si="1"/>
        <v>0</v>
      </c>
      <c r="W18" s="36">
        <f t="shared" si="1"/>
        <v>0</v>
      </c>
    </row>
    <row r="19" spans="1:23" s="138" customFormat="1" ht="12.75">
      <c r="A19" s="142">
        <v>1</v>
      </c>
      <c r="B19" s="142">
        <v>0</v>
      </c>
      <c r="C19" s="142">
        <v>1</v>
      </c>
      <c r="D19" s="142">
        <v>4</v>
      </c>
      <c r="E19" s="142">
        <v>1</v>
      </c>
      <c r="F19" s="40" t="s">
        <v>55</v>
      </c>
      <c r="G19" s="85">
        <v>4043500</v>
      </c>
      <c r="H19" s="41"/>
      <c r="I19" s="203"/>
      <c r="J19" s="203"/>
      <c r="K19" s="203"/>
      <c r="L19" s="203"/>
      <c r="M19" s="85">
        <f>+G19+J19+L19-I19-K19</f>
        <v>4043500</v>
      </c>
      <c r="N19" s="39"/>
      <c r="O19" s="39">
        <v>4043282</v>
      </c>
      <c r="P19" s="39">
        <v>4043282</v>
      </c>
      <c r="Q19" s="39">
        <v>4043282</v>
      </c>
      <c r="R19" s="39">
        <v>4043282</v>
      </c>
      <c r="S19" s="6"/>
      <c r="T19" s="45">
        <f>+M19-O19</f>
        <v>218</v>
      </c>
      <c r="U19" s="45">
        <f t="shared" si="1"/>
        <v>0</v>
      </c>
      <c r="V19" s="45">
        <f t="shared" si="1"/>
        <v>0</v>
      </c>
      <c r="W19" s="45">
        <f t="shared" si="1"/>
        <v>0</v>
      </c>
    </row>
    <row r="20" spans="1:23" s="138" customFormat="1" ht="12.75">
      <c r="A20" s="142">
        <v>1</v>
      </c>
      <c r="B20" s="142">
        <v>0</v>
      </c>
      <c r="C20" s="142">
        <v>1</v>
      </c>
      <c r="D20" s="142">
        <v>4</v>
      </c>
      <c r="E20" s="142">
        <v>2</v>
      </c>
      <c r="F20" s="40" t="s">
        <v>56</v>
      </c>
      <c r="G20" s="85">
        <v>40845500</v>
      </c>
      <c r="H20" s="41"/>
      <c r="I20" s="203"/>
      <c r="J20" s="203"/>
      <c r="K20" s="203"/>
      <c r="L20" s="203"/>
      <c r="M20" s="85">
        <f>+G20+J20+L20-I20-K20</f>
        <v>40845500</v>
      </c>
      <c r="N20" s="39"/>
      <c r="O20" s="39">
        <v>40845500</v>
      </c>
      <c r="P20" s="39">
        <v>40845500</v>
      </c>
      <c r="Q20" s="39">
        <v>40845500</v>
      </c>
      <c r="R20" s="39">
        <v>40845500</v>
      </c>
      <c r="S20" s="6"/>
      <c r="T20" s="45">
        <f>+M20-O20</f>
        <v>0</v>
      </c>
      <c r="U20" s="45">
        <f t="shared" si="1"/>
        <v>0</v>
      </c>
      <c r="V20" s="45">
        <f t="shared" si="1"/>
        <v>0</v>
      </c>
      <c r="W20" s="45">
        <f t="shared" si="1"/>
        <v>0</v>
      </c>
    </row>
    <row r="21" spans="1:23" s="138" customFormat="1" ht="12.75">
      <c r="A21" s="142"/>
      <c r="B21" s="142"/>
      <c r="C21" s="142"/>
      <c r="D21" s="142"/>
      <c r="E21" s="142"/>
      <c r="F21" s="40"/>
      <c r="G21" s="85"/>
      <c r="H21" s="41"/>
      <c r="I21" s="203"/>
      <c r="J21" s="203"/>
      <c r="K21" s="203"/>
      <c r="L21" s="203"/>
      <c r="M21" s="85"/>
      <c r="N21" s="39"/>
      <c r="O21" s="39"/>
      <c r="P21" s="39"/>
      <c r="Q21" s="39"/>
      <c r="R21" s="39"/>
      <c r="S21" s="6"/>
      <c r="T21" s="39"/>
      <c r="U21" s="39"/>
      <c r="V21" s="39"/>
      <c r="W21" s="39"/>
    </row>
    <row r="22" spans="1:23" s="138" customFormat="1" ht="12.75">
      <c r="A22" s="142">
        <v>1</v>
      </c>
      <c r="B22" s="142">
        <v>0</v>
      </c>
      <c r="C22" s="142">
        <v>1</v>
      </c>
      <c r="D22" s="142">
        <v>5</v>
      </c>
      <c r="E22" s="142"/>
      <c r="F22" s="34" t="s">
        <v>25</v>
      </c>
      <c r="G22" s="42">
        <f>SUM(G23:G30)</f>
        <v>84880000</v>
      </c>
      <c r="H22" s="35"/>
      <c r="I22" s="202">
        <f>SUM(I23:I30)</f>
        <v>0</v>
      </c>
      <c r="J22" s="202">
        <f>SUM(J23:J30)</f>
        <v>0</v>
      </c>
      <c r="K22" s="203"/>
      <c r="L22" s="203"/>
      <c r="M22" s="42">
        <f>SUM(M23:M30)</f>
        <v>84880000</v>
      </c>
      <c r="N22" s="36"/>
      <c r="O22" s="36">
        <f>SUM(O23:O30)</f>
        <v>84880000</v>
      </c>
      <c r="P22" s="36">
        <f>SUM(P23:P30)</f>
        <v>84880000</v>
      </c>
      <c r="Q22" s="36">
        <f>SUM(Q23:Q30)</f>
        <v>84880000</v>
      </c>
      <c r="R22" s="36">
        <f>SUM(R23:R30)</f>
        <v>84880000</v>
      </c>
      <c r="S22" s="6"/>
      <c r="T22" s="36">
        <f>+M22-O22</f>
        <v>0</v>
      </c>
      <c r="U22" s="36">
        <f>+O22-P22</f>
        <v>0</v>
      </c>
      <c r="V22" s="36">
        <f>+P22-Q22</f>
        <v>0</v>
      </c>
      <c r="W22" s="36">
        <f>+Q22-R22</f>
        <v>0</v>
      </c>
    </row>
    <row r="23" spans="1:23" s="138" customFormat="1" ht="24">
      <c r="A23" s="142">
        <v>1</v>
      </c>
      <c r="B23" s="142">
        <v>0</v>
      </c>
      <c r="C23" s="142">
        <v>1</v>
      </c>
      <c r="D23" s="142">
        <v>5</v>
      </c>
      <c r="E23" s="142">
        <v>2</v>
      </c>
      <c r="F23" s="40" t="s">
        <v>57</v>
      </c>
      <c r="G23" s="85">
        <v>7000000</v>
      </c>
      <c r="H23" s="41"/>
      <c r="I23" s="203"/>
      <c r="J23" s="203"/>
      <c r="K23" s="203"/>
      <c r="L23" s="203"/>
      <c r="M23" s="85">
        <f aca="true" t="shared" si="2" ref="M23:M30">+G23+J23+L23-I23-K23</f>
        <v>7000000</v>
      </c>
      <c r="N23" s="39"/>
      <c r="O23" s="39">
        <v>7000000</v>
      </c>
      <c r="P23" s="39">
        <v>7000000</v>
      </c>
      <c r="Q23" s="39">
        <v>7000000</v>
      </c>
      <c r="R23" s="39">
        <v>7000000</v>
      </c>
      <c r="S23" s="6"/>
      <c r="T23" s="45">
        <f aca="true" t="shared" si="3" ref="T23:T30">+M23-O23</f>
        <v>0</v>
      </c>
      <c r="U23" s="45">
        <f aca="true" t="shared" si="4" ref="U23:U30">+O23-P23</f>
        <v>0</v>
      </c>
      <c r="V23" s="45">
        <f aca="true" t="shared" si="5" ref="V23:V30">+P23-Q23</f>
        <v>0</v>
      </c>
      <c r="W23" s="45">
        <f aca="true" t="shared" si="6" ref="W23:W30">+Q23-R23</f>
        <v>0</v>
      </c>
    </row>
    <row r="24" spans="1:23" s="138" customFormat="1" ht="24">
      <c r="A24" s="142">
        <v>1</v>
      </c>
      <c r="B24" s="142">
        <v>0</v>
      </c>
      <c r="C24" s="142">
        <v>1</v>
      </c>
      <c r="D24" s="142">
        <v>5</v>
      </c>
      <c r="E24" s="142">
        <v>5</v>
      </c>
      <c r="F24" s="40" t="s">
        <v>58</v>
      </c>
      <c r="G24" s="85">
        <v>0</v>
      </c>
      <c r="H24" s="41"/>
      <c r="I24" s="203"/>
      <c r="J24" s="203"/>
      <c r="K24" s="203"/>
      <c r="L24" s="203"/>
      <c r="M24" s="85">
        <f t="shared" si="2"/>
        <v>0</v>
      </c>
      <c r="N24" s="39"/>
      <c r="O24" s="39">
        <v>0</v>
      </c>
      <c r="P24" s="39">
        <v>0</v>
      </c>
      <c r="Q24" s="39">
        <v>0</v>
      </c>
      <c r="R24" s="39">
        <v>0</v>
      </c>
      <c r="S24" s="6"/>
      <c r="T24" s="45">
        <f t="shared" si="3"/>
        <v>0</v>
      </c>
      <c r="U24" s="45">
        <f t="shared" si="4"/>
        <v>0</v>
      </c>
      <c r="V24" s="45">
        <f t="shared" si="5"/>
        <v>0</v>
      </c>
      <c r="W24" s="45">
        <f t="shared" si="6"/>
        <v>0</v>
      </c>
    </row>
    <row r="25" spans="1:23" s="138" customFormat="1" ht="12.75">
      <c r="A25" s="142">
        <v>1</v>
      </c>
      <c r="B25" s="142">
        <v>0</v>
      </c>
      <c r="C25" s="142">
        <v>1</v>
      </c>
      <c r="D25" s="142">
        <v>5</v>
      </c>
      <c r="E25" s="142">
        <v>12</v>
      </c>
      <c r="F25" s="40" t="s">
        <v>59</v>
      </c>
      <c r="G25" s="85">
        <v>900000</v>
      </c>
      <c r="H25" s="41"/>
      <c r="I25" s="203"/>
      <c r="J25" s="203"/>
      <c r="K25" s="203"/>
      <c r="L25" s="203"/>
      <c r="M25" s="85">
        <f t="shared" si="2"/>
        <v>900000</v>
      </c>
      <c r="N25" s="39"/>
      <c r="O25" s="39">
        <v>900000</v>
      </c>
      <c r="P25" s="39">
        <v>900000</v>
      </c>
      <c r="Q25" s="39">
        <v>900000</v>
      </c>
      <c r="R25" s="39">
        <v>900000</v>
      </c>
      <c r="S25" s="6"/>
      <c r="T25" s="45">
        <f t="shared" si="3"/>
        <v>0</v>
      </c>
      <c r="U25" s="45">
        <f t="shared" si="4"/>
        <v>0</v>
      </c>
      <c r="V25" s="45">
        <f t="shared" si="5"/>
        <v>0</v>
      </c>
      <c r="W25" s="45">
        <f t="shared" si="6"/>
        <v>0</v>
      </c>
    </row>
    <row r="26" spans="1:23" s="138" customFormat="1" ht="12.75">
      <c r="A26" s="142">
        <v>1</v>
      </c>
      <c r="B26" s="142">
        <v>0</v>
      </c>
      <c r="C26" s="142">
        <v>1</v>
      </c>
      <c r="D26" s="142">
        <v>5</v>
      </c>
      <c r="E26" s="142">
        <v>13</v>
      </c>
      <c r="F26" s="40" t="s">
        <v>60</v>
      </c>
      <c r="G26" s="85">
        <v>600000</v>
      </c>
      <c r="H26" s="41"/>
      <c r="I26" s="203"/>
      <c r="J26" s="203"/>
      <c r="K26" s="203"/>
      <c r="L26" s="203"/>
      <c r="M26" s="85">
        <f t="shared" si="2"/>
        <v>600000</v>
      </c>
      <c r="N26" s="39"/>
      <c r="O26" s="39">
        <v>600000</v>
      </c>
      <c r="P26" s="39">
        <v>600000</v>
      </c>
      <c r="Q26" s="39">
        <v>600000</v>
      </c>
      <c r="R26" s="39">
        <v>600000</v>
      </c>
      <c r="S26" s="6"/>
      <c r="T26" s="45">
        <f t="shared" si="3"/>
        <v>0</v>
      </c>
      <c r="U26" s="45">
        <f t="shared" si="4"/>
        <v>0</v>
      </c>
      <c r="V26" s="45">
        <f t="shared" si="5"/>
        <v>0</v>
      </c>
      <c r="W26" s="45">
        <f t="shared" si="6"/>
        <v>0</v>
      </c>
    </row>
    <row r="27" spans="1:23" s="138" customFormat="1" ht="12.75">
      <c r="A27" s="142">
        <v>1</v>
      </c>
      <c r="B27" s="142">
        <v>0</v>
      </c>
      <c r="C27" s="142">
        <v>1</v>
      </c>
      <c r="D27" s="142">
        <v>5</v>
      </c>
      <c r="E27" s="142">
        <v>14</v>
      </c>
      <c r="F27" s="40" t="s">
        <v>61</v>
      </c>
      <c r="G27" s="39">
        <v>71380000</v>
      </c>
      <c r="H27" s="41"/>
      <c r="I27" s="203"/>
      <c r="J27" s="203"/>
      <c r="K27" s="203"/>
      <c r="L27" s="203"/>
      <c r="M27" s="85">
        <f t="shared" si="2"/>
        <v>71380000</v>
      </c>
      <c r="N27" s="39"/>
      <c r="O27" s="39">
        <v>71380000</v>
      </c>
      <c r="P27" s="39">
        <v>71380000</v>
      </c>
      <c r="Q27" s="39">
        <v>71380000</v>
      </c>
      <c r="R27" s="39">
        <v>71380000</v>
      </c>
      <c r="S27" s="6"/>
      <c r="T27" s="45">
        <f t="shared" si="3"/>
        <v>0</v>
      </c>
      <c r="U27" s="45">
        <f t="shared" si="4"/>
        <v>0</v>
      </c>
      <c r="V27" s="45">
        <f t="shared" si="5"/>
        <v>0</v>
      </c>
      <c r="W27" s="45">
        <f t="shared" si="6"/>
        <v>0</v>
      </c>
    </row>
    <row r="28" spans="1:23" s="138" customFormat="1" ht="12.75">
      <c r="A28" s="142">
        <v>1</v>
      </c>
      <c r="B28" s="142">
        <v>0</v>
      </c>
      <c r="C28" s="142">
        <v>1</v>
      </c>
      <c r="D28" s="142">
        <v>5</v>
      </c>
      <c r="E28" s="142">
        <v>15</v>
      </c>
      <c r="F28" s="40" t="s">
        <v>62</v>
      </c>
      <c r="G28" s="85">
        <v>0</v>
      </c>
      <c r="H28" s="41"/>
      <c r="I28" s="203"/>
      <c r="J28" s="203"/>
      <c r="K28" s="203"/>
      <c r="L28" s="203"/>
      <c r="M28" s="85">
        <f t="shared" si="2"/>
        <v>0</v>
      </c>
      <c r="N28" s="39"/>
      <c r="O28" s="39">
        <v>0</v>
      </c>
      <c r="P28" s="39">
        <v>0</v>
      </c>
      <c r="Q28" s="39">
        <v>0</v>
      </c>
      <c r="R28" s="39">
        <v>0</v>
      </c>
      <c r="S28" s="6"/>
      <c r="T28" s="45">
        <f t="shared" si="3"/>
        <v>0</v>
      </c>
      <c r="U28" s="45">
        <f t="shared" si="4"/>
        <v>0</v>
      </c>
      <c r="V28" s="45">
        <f t="shared" si="5"/>
        <v>0</v>
      </c>
      <c r="W28" s="45">
        <f t="shared" si="6"/>
        <v>0</v>
      </c>
    </row>
    <row r="29" spans="1:23" s="138" customFormat="1" ht="12.75">
      <c r="A29" s="142">
        <v>1</v>
      </c>
      <c r="B29" s="142">
        <v>0</v>
      </c>
      <c r="C29" s="142">
        <v>1</v>
      </c>
      <c r="D29" s="142">
        <v>5</v>
      </c>
      <c r="E29" s="142">
        <v>16</v>
      </c>
      <c r="F29" s="40" t="s">
        <v>63</v>
      </c>
      <c r="G29" s="14">
        <v>0</v>
      </c>
      <c r="H29" s="41"/>
      <c r="I29" s="203"/>
      <c r="J29" s="203"/>
      <c r="K29" s="203"/>
      <c r="L29" s="203"/>
      <c r="M29" s="85">
        <f t="shared" si="2"/>
        <v>0</v>
      </c>
      <c r="N29" s="39"/>
      <c r="O29" s="39">
        <v>0</v>
      </c>
      <c r="P29" s="39">
        <v>0</v>
      </c>
      <c r="Q29" s="39">
        <v>0</v>
      </c>
      <c r="R29" s="39">
        <v>0</v>
      </c>
      <c r="S29" s="6"/>
      <c r="T29" s="45">
        <f t="shared" si="3"/>
        <v>0</v>
      </c>
      <c r="U29" s="45">
        <f t="shared" si="4"/>
        <v>0</v>
      </c>
      <c r="V29" s="45">
        <f t="shared" si="5"/>
        <v>0</v>
      </c>
      <c r="W29" s="45">
        <f t="shared" si="6"/>
        <v>0</v>
      </c>
    </row>
    <row r="30" spans="1:23" s="138" customFormat="1" ht="12.75">
      <c r="A30" s="142">
        <v>1</v>
      </c>
      <c r="B30" s="142">
        <v>0</v>
      </c>
      <c r="C30" s="142">
        <v>1</v>
      </c>
      <c r="D30" s="142">
        <v>5</v>
      </c>
      <c r="E30" s="142">
        <v>47</v>
      </c>
      <c r="F30" s="40" t="s">
        <v>64</v>
      </c>
      <c r="G30" s="85">
        <v>5000000</v>
      </c>
      <c r="H30" s="41"/>
      <c r="I30" s="203"/>
      <c r="J30" s="203"/>
      <c r="K30" s="203"/>
      <c r="L30" s="203"/>
      <c r="M30" s="85">
        <f t="shared" si="2"/>
        <v>5000000</v>
      </c>
      <c r="N30" s="39"/>
      <c r="O30" s="39">
        <v>5000000</v>
      </c>
      <c r="P30" s="39">
        <v>5000000</v>
      </c>
      <c r="Q30" s="39">
        <v>5000000</v>
      </c>
      <c r="R30" s="39">
        <v>5000000</v>
      </c>
      <c r="S30" s="6"/>
      <c r="T30" s="45">
        <f t="shared" si="3"/>
        <v>0</v>
      </c>
      <c r="U30" s="45">
        <f t="shared" si="4"/>
        <v>0</v>
      </c>
      <c r="V30" s="45">
        <f t="shared" si="5"/>
        <v>0</v>
      </c>
      <c r="W30" s="45">
        <f t="shared" si="6"/>
        <v>0</v>
      </c>
    </row>
    <row r="31" spans="1:23" s="138" customFormat="1" ht="12.75">
      <c r="A31" s="142"/>
      <c r="B31" s="142"/>
      <c r="C31" s="142"/>
      <c r="D31" s="142"/>
      <c r="E31" s="142"/>
      <c r="F31" s="40"/>
      <c r="G31" s="85"/>
      <c r="H31" s="41"/>
      <c r="I31" s="203"/>
      <c r="J31" s="203"/>
      <c r="K31" s="203"/>
      <c r="L31" s="203"/>
      <c r="M31" s="85"/>
      <c r="N31" s="39"/>
      <c r="O31" s="39"/>
      <c r="P31" s="39"/>
      <c r="Q31" s="39"/>
      <c r="R31" s="39"/>
      <c r="S31" s="6"/>
      <c r="T31" s="39"/>
      <c r="U31" s="39"/>
      <c r="V31" s="39"/>
      <c r="W31" s="39"/>
    </row>
    <row r="32" spans="1:23" s="138" customFormat="1" ht="36">
      <c r="A32" s="142">
        <v>1</v>
      </c>
      <c r="B32" s="142">
        <v>0</v>
      </c>
      <c r="C32" s="142">
        <v>1</v>
      </c>
      <c r="D32" s="142">
        <v>8</v>
      </c>
      <c r="E32" s="142"/>
      <c r="F32" s="34" t="s">
        <v>26</v>
      </c>
      <c r="G32" s="42">
        <f>+G33</f>
        <v>0</v>
      </c>
      <c r="H32" s="35"/>
      <c r="I32" s="202">
        <f>+I33</f>
        <v>0</v>
      </c>
      <c r="J32" s="202">
        <f>+J33</f>
        <v>0</v>
      </c>
      <c r="K32" s="105"/>
      <c r="L32" s="105"/>
      <c r="M32" s="42">
        <f>+M33</f>
        <v>0</v>
      </c>
      <c r="N32" s="36"/>
      <c r="O32" s="36">
        <f>+O33</f>
        <v>0</v>
      </c>
      <c r="P32" s="36">
        <f>+P33</f>
        <v>0</v>
      </c>
      <c r="Q32" s="36">
        <f>+Q33</f>
        <v>0</v>
      </c>
      <c r="R32" s="36">
        <f>+R33</f>
        <v>0</v>
      </c>
      <c r="S32" s="6"/>
      <c r="T32" s="36">
        <f>+M32-O32</f>
        <v>0</v>
      </c>
      <c r="U32" s="36">
        <f aca="true" t="shared" si="7" ref="U32:W33">+O32-P32</f>
        <v>0</v>
      </c>
      <c r="V32" s="36">
        <f t="shared" si="7"/>
        <v>0</v>
      </c>
      <c r="W32" s="36">
        <f t="shared" si="7"/>
        <v>0</v>
      </c>
    </row>
    <row r="33" spans="1:23" s="138" customFormat="1" ht="12.75">
      <c r="A33" s="142">
        <v>1</v>
      </c>
      <c r="B33" s="142">
        <v>0</v>
      </c>
      <c r="C33" s="142">
        <v>1</v>
      </c>
      <c r="D33" s="142">
        <v>8</v>
      </c>
      <c r="E33" s="142">
        <v>1</v>
      </c>
      <c r="F33" s="40" t="s">
        <v>21</v>
      </c>
      <c r="G33" s="85">
        <v>0</v>
      </c>
      <c r="H33" s="41"/>
      <c r="I33" s="203"/>
      <c r="J33" s="203"/>
      <c r="K33" s="203"/>
      <c r="L33" s="203"/>
      <c r="M33" s="39">
        <v>0</v>
      </c>
      <c r="N33" s="39"/>
      <c r="O33" s="39">
        <v>0</v>
      </c>
      <c r="P33" s="39">
        <v>0</v>
      </c>
      <c r="Q33" s="39">
        <v>0</v>
      </c>
      <c r="R33" s="39">
        <v>0</v>
      </c>
      <c r="S33" s="6"/>
      <c r="T33" s="45">
        <f>+M33-O33</f>
        <v>0</v>
      </c>
      <c r="U33" s="45">
        <f t="shared" si="7"/>
        <v>0</v>
      </c>
      <c r="V33" s="45">
        <f t="shared" si="7"/>
        <v>0</v>
      </c>
      <c r="W33" s="45">
        <f t="shared" si="7"/>
        <v>0</v>
      </c>
    </row>
    <row r="34" spans="1:23" s="138" customFormat="1" ht="12.75">
      <c r="A34" s="142"/>
      <c r="B34" s="142"/>
      <c r="C34" s="142"/>
      <c r="D34" s="142"/>
      <c r="E34" s="142"/>
      <c r="F34" s="40"/>
      <c r="G34" s="85"/>
      <c r="H34" s="41"/>
      <c r="I34" s="203"/>
      <c r="J34" s="203"/>
      <c r="K34" s="203"/>
      <c r="L34" s="203"/>
      <c r="M34" s="85"/>
      <c r="N34" s="39"/>
      <c r="O34" s="39"/>
      <c r="P34" s="39"/>
      <c r="Q34" s="39"/>
      <c r="R34" s="39"/>
      <c r="S34" s="6"/>
      <c r="T34" s="39"/>
      <c r="U34" s="39"/>
      <c r="V34" s="39"/>
      <c r="W34" s="39"/>
    </row>
    <row r="35" spans="1:23" s="138" customFormat="1" ht="24">
      <c r="A35" s="132">
        <v>1</v>
      </c>
      <c r="B35" s="132">
        <v>0</v>
      </c>
      <c r="C35" s="132">
        <v>1</v>
      </c>
      <c r="D35" s="132">
        <v>9</v>
      </c>
      <c r="E35" s="132"/>
      <c r="F35" s="34" t="s">
        <v>27</v>
      </c>
      <c r="G35" s="42">
        <f>+G36</f>
        <v>1158590</v>
      </c>
      <c r="H35" s="35"/>
      <c r="I35" s="202">
        <f>+I36</f>
        <v>0</v>
      </c>
      <c r="J35" s="202">
        <f>+J36</f>
        <v>0</v>
      </c>
      <c r="K35" s="105"/>
      <c r="L35" s="105"/>
      <c r="M35" s="42">
        <f>+M36</f>
        <v>1158590</v>
      </c>
      <c r="N35" s="37"/>
      <c r="O35" s="36">
        <f>+O36</f>
        <v>1158590</v>
      </c>
      <c r="P35" s="36">
        <f>+P36</f>
        <v>1158590</v>
      </c>
      <c r="Q35" s="36">
        <f>+Q36</f>
        <v>1158590</v>
      </c>
      <c r="R35" s="36">
        <f>+R36</f>
        <v>1158590</v>
      </c>
      <c r="S35" s="6"/>
      <c r="T35" s="36">
        <f>+M35-O35</f>
        <v>0</v>
      </c>
      <c r="U35" s="36">
        <f aca="true" t="shared" si="8" ref="U35:W37">+O35-P35</f>
        <v>0</v>
      </c>
      <c r="V35" s="36">
        <f t="shared" si="8"/>
        <v>0</v>
      </c>
      <c r="W35" s="36">
        <f t="shared" si="8"/>
        <v>0</v>
      </c>
    </row>
    <row r="36" spans="1:23" s="138" customFormat="1" ht="12.75">
      <c r="A36" s="142">
        <v>1</v>
      </c>
      <c r="B36" s="142">
        <v>0</v>
      </c>
      <c r="C36" s="142">
        <v>1</v>
      </c>
      <c r="D36" s="142">
        <v>9</v>
      </c>
      <c r="E36" s="142">
        <v>1</v>
      </c>
      <c r="F36" s="40" t="s">
        <v>65</v>
      </c>
      <c r="G36" s="85">
        <v>1158590</v>
      </c>
      <c r="H36" s="41"/>
      <c r="I36" s="203"/>
      <c r="J36" s="203"/>
      <c r="K36" s="203"/>
      <c r="L36" s="203"/>
      <c r="M36" s="85">
        <f>+G36+J36+L36-I36-K36</f>
        <v>1158590</v>
      </c>
      <c r="N36" s="39"/>
      <c r="O36" s="39">
        <v>1158590</v>
      </c>
      <c r="P36" s="39">
        <v>1158590</v>
      </c>
      <c r="Q36" s="39">
        <v>1158590</v>
      </c>
      <c r="R36" s="39">
        <v>1158590</v>
      </c>
      <c r="S36" s="6"/>
      <c r="T36" s="45">
        <f>+M36-O36</f>
        <v>0</v>
      </c>
      <c r="U36" s="45">
        <f t="shared" si="8"/>
        <v>0</v>
      </c>
      <c r="V36" s="45">
        <f t="shared" si="8"/>
        <v>0</v>
      </c>
      <c r="W36" s="45">
        <f t="shared" si="8"/>
        <v>0</v>
      </c>
    </row>
    <row r="37" spans="1:23" s="138" customFormat="1" ht="12.75">
      <c r="A37" s="142">
        <v>1</v>
      </c>
      <c r="B37" s="142">
        <v>0</v>
      </c>
      <c r="C37" s="142">
        <v>1</v>
      </c>
      <c r="D37" s="142">
        <v>9</v>
      </c>
      <c r="E37" s="142">
        <v>3</v>
      </c>
      <c r="F37" s="40" t="s">
        <v>66</v>
      </c>
      <c r="G37" s="85">
        <v>0</v>
      </c>
      <c r="H37" s="41"/>
      <c r="I37" s="203"/>
      <c r="J37" s="203"/>
      <c r="K37" s="203"/>
      <c r="L37" s="203"/>
      <c r="M37" s="85">
        <f>+G37+J37+L37-I37-K37</f>
        <v>0</v>
      </c>
      <c r="N37" s="39"/>
      <c r="O37" s="39">
        <v>0</v>
      </c>
      <c r="P37" s="39">
        <v>0</v>
      </c>
      <c r="Q37" s="39">
        <v>0</v>
      </c>
      <c r="R37" s="39">
        <v>0</v>
      </c>
      <c r="S37" s="6"/>
      <c r="T37" s="45">
        <f>+M37-O37</f>
        <v>0</v>
      </c>
      <c r="U37" s="45">
        <f t="shared" si="8"/>
        <v>0</v>
      </c>
      <c r="V37" s="45">
        <f t="shared" si="8"/>
        <v>0</v>
      </c>
      <c r="W37" s="45">
        <f t="shared" si="8"/>
        <v>0</v>
      </c>
    </row>
    <row r="38" spans="1:23" s="138" customFormat="1" ht="12.75">
      <c r="A38" s="142"/>
      <c r="B38" s="142"/>
      <c r="C38" s="142"/>
      <c r="D38" s="142"/>
      <c r="E38" s="142"/>
      <c r="F38" s="40"/>
      <c r="G38" s="85"/>
      <c r="H38" s="41"/>
      <c r="I38" s="203"/>
      <c r="J38" s="203"/>
      <c r="K38" s="203"/>
      <c r="L38" s="203"/>
      <c r="M38" s="85"/>
      <c r="N38" s="39"/>
      <c r="O38" s="39"/>
      <c r="P38" s="39"/>
      <c r="Q38" s="39"/>
      <c r="R38" s="39"/>
      <c r="S38" s="6"/>
      <c r="T38" s="39"/>
      <c r="U38" s="39"/>
      <c r="V38" s="39"/>
      <c r="W38" s="39"/>
    </row>
    <row r="39" spans="1:23" s="133" customFormat="1" ht="12.75">
      <c r="A39" s="132">
        <v>1</v>
      </c>
      <c r="B39" s="132">
        <v>0</v>
      </c>
      <c r="C39" s="132">
        <v>2</v>
      </c>
      <c r="D39" s="132"/>
      <c r="E39" s="132"/>
      <c r="F39" s="34" t="s">
        <v>28</v>
      </c>
      <c r="G39" s="42">
        <f>+G40</f>
        <v>0</v>
      </c>
      <c r="H39" s="35"/>
      <c r="I39" s="202">
        <f>+I40</f>
        <v>0</v>
      </c>
      <c r="J39" s="202">
        <f>+J40</f>
        <v>0</v>
      </c>
      <c r="K39" s="105"/>
      <c r="L39" s="105"/>
      <c r="M39" s="42">
        <f>+M40</f>
        <v>0</v>
      </c>
      <c r="N39" s="36"/>
      <c r="O39" s="36">
        <f>+O40</f>
        <v>0</v>
      </c>
      <c r="P39" s="36">
        <f>+P40</f>
        <v>0</v>
      </c>
      <c r="Q39" s="36">
        <f>+Q40</f>
        <v>0</v>
      </c>
      <c r="R39" s="36">
        <f>+R40</f>
        <v>0</v>
      </c>
      <c r="S39" s="8"/>
      <c r="T39" s="36">
        <f>+M39-O39</f>
        <v>0</v>
      </c>
      <c r="U39" s="36">
        <f aca="true" t="shared" si="9" ref="U39:W40">+O39-P39</f>
        <v>0</v>
      </c>
      <c r="V39" s="36">
        <f t="shared" si="9"/>
        <v>0</v>
      </c>
      <c r="W39" s="36">
        <f t="shared" si="9"/>
        <v>0</v>
      </c>
    </row>
    <row r="40" spans="1:23" s="138" customFormat="1" ht="12.75">
      <c r="A40" s="142">
        <v>1</v>
      </c>
      <c r="B40" s="142">
        <v>0</v>
      </c>
      <c r="C40" s="142">
        <v>2</v>
      </c>
      <c r="D40" s="142">
        <v>14</v>
      </c>
      <c r="E40" s="142"/>
      <c r="F40" s="40" t="s">
        <v>67</v>
      </c>
      <c r="G40" s="85">
        <v>0</v>
      </c>
      <c r="H40" s="41"/>
      <c r="I40" s="203"/>
      <c r="J40" s="203"/>
      <c r="K40" s="203"/>
      <c r="L40" s="203"/>
      <c r="M40" s="85">
        <f>+G40+J40+L40-I40-K40</f>
        <v>0</v>
      </c>
      <c r="N40" s="39"/>
      <c r="O40" s="39">
        <v>0</v>
      </c>
      <c r="P40" s="39">
        <v>0</v>
      </c>
      <c r="Q40" s="39">
        <v>0</v>
      </c>
      <c r="R40" s="39">
        <v>0</v>
      </c>
      <c r="S40" s="6"/>
      <c r="T40" s="45">
        <f>+M40-O40</f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</row>
    <row r="41" spans="1:23" s="138" customFormat="1" ht="12.75">
      <c r="A41" s="142"/>
      <c r="B41" s="142"/>
      <c r="C41" s="142"/>
      <c r="D41" s="142"/>
      <c r="E41" s="142"/>
      <c r="F41" s="40"/>
      <c r="G41" s="85"/>
      <c r="H41" s="41"/>
      <c r="I41" s="203"/>
      <c r="J41" s="203"/>
      <c r="K41" s="203"/>
      <c r="L41" s="203"/>
      <c r="M41" s="85"/>
      <c r="N41" s="39"/>
      <c r="O41" s="39"/>
      <c r="P41" s="39"/>
      <c r="Q41" s="39"/>
      <c r="R41" s="39"/>
      <c r="S41" s="6"/>
      <c r="T41" s="39"/>
      <c r="U41" s="39"/>
      <c r="V41" s="39"/>
      <c r="W41" s="39"/>
    </row>
    <row r="42" spans="1:23" s="133" customFormat="1" ht="24">
      <c r="A42" s="132">
        <v>1</v>
      </c>
      <c r="B42" s="132">
        <v>0</v>
      </c>
      <c r="C42" s="132">
        <v>5</v>
      </c>
      <c r="D42" s="132"/>
      <c r="E42" s="132"/>
      <c r="F42" s="34" t="s">
        <v>29</v>
      </c>
      <c r="G42" s="42">
        <f>SUM(G44:G47)</f>
        <v>138111730</v>
      </c>
      <c r="H42" s="35"/>
      <c r="I42" s="202">
        <f>SUM(I44:I47)</f>
        <v>0</v>
      </c>
      <c r="J42" s="202">
        <f>SUM(J44:J47)</f>
        <v>0</v>
      </c>
      <c r="K42" s="105"/>
      <c r="L42" s="105"/>
      <c r="M42" s="42">
        <f>SUM(M44:M47)</f>
        <v>138111730</v>
      </c>
      <c r="N42" s="36"/>
      <c r="O42" s="42">
        <f>SUM(O44:O47)</f>
        <v>138111730</v>
      </c>
      <c r="P42" s="42">
        <f>SUM(P44:P47)</f>
        <v>138111730</v>
      </c>
      <c r="Q42" s="42">
        <f>SUM(Q44:Q47)</f>
        <v>138111730</v>
      </c>
      <c r="R42" s="42">
        <f>SUM(R44:R47)</f>
        <v>138111730</v>
      </c>
      <c r="S42" s="8"/>
      <c r="T42" s="36">
        <f>+M42-O42</f>
        <v>0</v>
      </c>
      <c r="U42" s="36">
        <f>+O42-P42</f>
        <v>0</v>
      </c>
      <c r="V42" s="36">
        <f>+P42-Q42</f>
        <v>0</v>
      </c>
      <c r="W42" s="36">
        <f>+Q42-R42</f>
        <v>0</v>
      </c>
    </row>
    <row r="43" spans="1:23" s="138" customFormat="1" ht="12.75">
      <c r="A43" s="132"/>
      <c r="B43" s="132"/>
      <c r="C43" s="132"/>
      <c r="D43" s="132"/>
      <c r="E43" s="132"/>
      <c r="F43" s="34"/>
      <c r="G43" s="42"/>
      <c r="H43" s="35"/>
      <c r="I43" s="203"/>
      <c r="J43" s="203"/>
      <c r="K43" s="203"/>
      <c r="L43" s="203"/>
      <c r="M43" s="42"/>
      <c r="N43" s="39"/>
      <c r="O43" s="39"/>
      <c r="P43" s="39"/>
      <c r="Q43" s="39"/>
      <c r="R43" s="39"/>
      <c r="S43" s="6"/>
      <c r="T43" s="39"/>
      <c r="U43" s="39"/>
      <c r="V43" s="39"/>
      <c r="W43" s="39"/>
    </row>
    <row r="44" spans="1:23" s="133" customFormat="1" ht="12.75">
      <c r="A44" s="132">
        <v>1</v>
      </c>
      <c r="B44" s="132">
        <v>0</v>
      </c>
      <c r="C44" s="132">
        <v>5</v>
      </c>
      <c r="D44" s="132">
        <v>1</v>
      </c>
      <c r="E44" s="132"/>
      <c r="F44" s="43" t="s">
        <v>30</v>
      </c>
      <c r="G44" s="86">
        <v>66111730</v>
      </c>
      <c r="H44" s="35"/>
      <c r="I44" s="105"/>
      <c r="J44" s="105"/>
      <c r="K44" s="105"/>
      <c r="L44" s="105"/>
      <c r="M44" s="85">
        <f>+G44+J44+L44-I44-K44</f>
        <v>66111730</v>
      </c>
      <c r="N44" s="36"/>
      <c r="O44" s="45">
        <v>66111730</v>
      </c>
      <c r="P44" s="45">
        <v>66111730</v>
      </c>
      <c r="Q44" s="45">
        <v>66111730</v>
      </c>
      <c r="R44" s="45">
        <v>66111730</v>
      </c>
      <c r="S44" s="8"/>
      <c r="T44" s="45">
        <f>+M44-O44</f>
        <v>0</v>
      </c>
      <c r="U44" s="45">
        <f aca="true" t="shared" si="10" ref="U44:W47">+O44-P44</f>
        <v>0</v>
      </c>
      <c r="V44" s="45">
        <f t="shared" si="10"/>
        <v>0</v>
      </c>
      <c r="W44" s="45">
        <f t="shared" si="10"/>
        <v>0</v>
      </c>
    </row>
    <row r="45" spans="1:23" s="133" customFormat="1" ht="12.75">
      <c r="A45" s="132">
        <v>1</v>
      </c>
      <c r="B45" s="132">
        <v>0</v>
      </c>
      <c r="C45" s="132">
        <v>5</v>
      </c>
      <c r="D45" s="132">
        <v>2</v>
      </c>
      <c r="E45" s="132"/>
      <c r="F45" s="43" t="s">
        <v>31</v>
      </c>
      <c r="G45" s="86">
        <v>52000000</v>
      </c>
      <c r="H45" s="35"/>
      <c r="I45" s="105"/>
      <c r="J45" s="105"/>
      <c r="K45" s="105"/>
      <c r="L45" s="105"/>
      <c r="M45" s="85">
        <f>+G45+J45+L45-I45-K45</f>
        <v>52000000</v>
      </c>
      <c r="N45" s="36"/>
      <c r="O45" s="45">
        <v>52000000</v>
      </c>
      <c r="P45" s="45">
        <v>52000000</v>
      </c>
      <c r="Q45" s="45">
        <v>52000000</v>
      </c>
      <c r="R45" s="45">
        <v>52000000</v>
      </c>
      <c r="S45" s="8"/>
      <c r="T45" s="45">
        <f>+M45-O45</f>
        <v>0</v>
      </c>
      <c r="U45" s="45">
        <f t="shared" si="10"/>
        <v>0</v>
      </c>
      <c r="V45" s="45">
        <f t="shared" si="10"/>
        <v>0</v>
      </c>
      <c r="W45" s="45">
        <f t="shared" si="10"/>
        <v>0</v>
      </c>
    </row>
    <row r="46" spans="1:23" s="138" customFormat="1" ht="12.75">
      <c r="A46" s="132">
        <v>1</v>
      </c>
      <c r="B46" s="132">
        <v>0</v>
      </c>
      <c r="C46" s="132">
        <v>5</v>
      </c>
      <c r="D46" s="132">
        <v>6</v>
      </c>
      <c r="E46" s="139"/>
      <c r="F46" s="43" t="s">
        <v>68</v>
      </c>
      <c r="G46" s="85">
        <v>12000000</v>
      </c>
      <c r="H46" s="41"/>
      <c r="I46" s="105"/>
      <c r="J46" s="105"/>
      <c r="K46" s="105"/>
      <c r="L46" s="105"/>
      <c r="M46" s="85">
        <f>+G46+J46+L46-I46-K46</f>
        <v>12000000</v>
      </c>
      <c r="N46" s="36"/>
      <c r="O46" s="45">
        <v>12000000</v>
      </c>
      <c r="P46" s="45">
        <v>12000000</v>
      </c>
      <c r="Q46" s="45">
        <v>12000000</v>
      </c>
      <c r="R46" s="45">
        <v>12000000</v>
      </c>
      <c r="S46" s="6"/>
      <c r="T46" s="45">
        <f>+M46-O46</f>
        <v>0</v>
      </c>
      <c r="U46" s="45">
        <f t="shared" si="10"/>
        <v>0</v>
      </c>
      <c r="V46" s="45">
        <f t="shared" si="10"/>
        <v>0</v>
      </c>
      <c r="W46" s="45">
        <f t="shared" si="10"/>
        <v>0</v>
      </c>
    </row>
    <row r="47" spans="1:23" s="138" customFormat="1" ht="12.75">
      <c r="A47" s="132">
        <v>1</v>
      </c>
      <c r="B47" s="132">
        <v>0</v>
      </c>
      <c r="C47" s="132">
        <v>5</v>
      </c>
      <c r="D47" s="132">
        <v>7</v>
      </c>
      <c r="E47" s="139"/>
      <c r="F47" s="43" t="s">
        <v>69</v>
      </c>
      <c r="G47" s="85">
        <v>8000000</v>
      </c>
      <c r="H47" s="41"/>
      <c r="I47" s="105"/>
      <c r="J47" s="105"/>
      <c r="K47" s="105"/>
      <c r="L47" s="105"/>
      <c r="M47" s="85">
        <f>+G47+J47+L47-I47-K47</f>
        <v>8000000</v>
      </c>
      <c r="N47" s="36"/>
      <c r="O47" s="45">
        <v>8000000</v>
      </c>
      <c r="P47" s="45">
        <v>8000000</v>
      </c>
      <c r="Q47" s="45">
        <v>8000000</v>
      </c>
      <c r="R47" s="45">
        <v>8000000</v>
      </c>
      <c r="S47" s="6"/>
      <c r="T47" s="45">
        <f>+M47-O47</f>
        <v>0</v>
      </c>
      <c r="U47" s="45">
        <f t="shared" si="10"/>
        <v>0</v>
      </c>
      <c r="V47" s="45">
        <f t="shared" si="10"/>
        <v>0</v>
      </c>
      <c r="W47" s="45">
        <f t="shared" si="10"/>
        <v>0</v>
      </c>
    </row>
    <row r="48" spans="1:23" s="138" customFormat="1" ht="12.75">
      <c r="A48" s="139"/>
      <c r="B48" s="139"/>
      <c r="C48" s="139"/>
      <c r="D48" s="139"/>
      <c r="E48" s="139"/>
      <c r="F48" s="141"/>
      <c r="G48" s="85"/>
      <c r="H48" s="41"/>
      <c r="I48" s="105"/>
      <c r="J48" s="105"/>
      <c r="K48" s="105"/>
      <c r="L48" s="105"/>
      <c r="M48" s="85"/>
      <c r="N48" s="36"/>
      <c r="O48" s="36"/>
      <c r="P48" s="36"/>
      <c r="Q48" s="36"/>
      <c r="R48" s="36"/>
      <c r="S48" s="6"/>
      <c r="T48" s="36"/>
      <c r="U48" s="36"/>
      <c r="V48" s="36"/>
      <c r="W48" s="36"/>
    </row>
    <row r="49" spans="1:23" s="133" customFormat="1" ht="12.75">
      <c r="A49" s="132">
        <v>2</v>
      </c>
      <c r="B49" s="132">
        <v>0</v>
      </c>
      <c r="C49" s="132"/>
      <c r="D49" s="132"/>
      <c r="E49" s="132"/>
      <c r="F49" s="34" t="s">
        <v>32</v>
      </c>
      <c r="G49" s="42">
        <f>+G51+G54</f>
        <v>50000000</v>
      </c>
      <c r="H49" s="35"/>
      <c r="I49" s="202">
        <f>+I51+I54</f>
        <v>0</v>
      </c>
      <c r="J49" s="202">
        <f>+J51+J54</f>
        <v>0</v>
      </c>
      <c r="K49" s="105"/>
      <c r="L49" s="105"/>
      <c r="M49" s="42">
        <f>+M51+M54</f>
        <v>50000000</v>
      </c>
      <c r="N49" s="36"/>
      <c r="O49" s="36">
        <f>+O51+O54</f>
        <v>49999988</v>
      </c>
      <c r="P49" s="36">
        <f>+P51+P54</f>
        <v>49999988</v>
      </c>
      <c r="Q49" s="36">
        <f>+Q51+Q54</f>
        <v>49999988</v>
      </c>
      <c r="R49" s="36">
        <f>+R51+R54</f>
        <v>49999988</v>
      </c>
      <c r="S49" s="8"/>
      <c r="T49" s="36">
        <f>+M49-O49</f>
        <v>12</v>
      </c>
      <c r="U49" s="36">
        <f>+O49-P49</f>
        <v>0</v>
      </c>
      <c r="V49" s="36">
        <f>+P49-Q49</f>
        <v>0</v>
      </c>
      <c r="W49" s="36">
        <f>+Q49-R49</f>
        <v>0</v>
      </c>
    </row>
    <row r="50" spans="1:23" s="138" customFormat="1" ht="12.75">
      <c r="A50" s="132"/>
      <c r="B50" s="132"/>
      <c r="C50" s="132"/>
      <c r="D50" s="132"/>
      <c r="E50" s="132"/>
      <c r="F50" s="34"/>
      <c r="G50" s="42"/>
      <c r="H50" s="35"/>
      <c r="I50" s="105"/>
      <c r="J50" s="105"/>
      <c r="K50" s="105"/>
      <c r="L50" s="105"/>
      <c r="M50" s="42"/>
      <c r="N50" s="36"/>
      <c r="O50" s="36"/>
      <c r="P50" s="36"/>
      <c r="Q50" s="36"/>
      <c r="R50" s="36"/>
      <c r="S50" s="6"/>
      <c r="T50" s="36"/>
      <c r="U50" s="36"/>
      <c r="V50" s="36"/>
      <c r="W50" s="36"/>
    </row>
    <row r="51" spans="1:23" s="133" customFormat="1" ht="12.75">
      <c r="A51" s="132">
        <v>2</v>
      </c>
      <c r="B51" s="132">
        <v>0</v>
      </c>
      <c r="C51" s="132">
        <v>3</v>
      </c>
      <c r="D51" s="132"/>
      <c r="E51" s="132"/>
      <c r="F51" s="34" t="s">
        <v>33</v>
      </c>
      <c r="G51" s="42">
        <f>+G52</f>
        <v>0</v>
      </c>
      <c r="H51" s="35"/>
      <c r="I51" s="202">
        <f>+I52</f>
        <v>0</v>
      </c>
      <c r="J51" s="202">
        <f>+J52</f>
        <v>0</v>
      </c>
      <c r="K51" s="105"/>
      <c r="L51" s="105"/>
      <c r="M51" s="42">
        <f>+M52</f>
        <v>0</v>
      </c>
      <c r="N51" s="36"/>
      <c r="O51" s="36">
        <f>+O52</f>
        <v>0</v>
      </c>
      <c r="P51" s="36">
        <f>+P52</f>
        <v>0</v>
      </c>
      <c r="Q51" s="36">
        <f>+Q52</f>
        <v>0</v>
      </c>
      <c r="R51" s="36">
        <f>+R52</f>
        <v>0</v>
      </c>
      <c r="S51" s="8"/>
      <c r="T51" s="36">
        <f>+M51-O51</f>
        <v>0</v>
      </c>
      <c r="U51" s="36">
        <f aca="true" t="shared" si="11" ref="U51:W52">+O51-P51</f>
        <v>0</v>
      </c>
      <c r="V51" s="36">
        <f t="shared" si="11"/>
        <v>0</v>
      </c>
      <c r="W51" s="36">
        <f t="shared" si="11"/>
        <v>0</v>
      </c>
    </row>
    <row r="52" spans="1:23" s="138" customFormat="1" ht="12.75">
      <c r="A52" s="142">
        <v>2</v>
      </c>
      <c r="B52" s="142">
        <v>0</v>
      </c>
      <c r="C52" s="142">
        <v>3</v>
      </c>
      <c r="D52" s="142">
        <v>50</v>
      </c>
      <c r="E52" s="142"/>
      <c r="F52" s="40" t="s">
        <v>70</v>
      </c>
      <c r="G52" s="85">
        <v>0</v>
      </c>
      <c r="H52" s="41"/>
      <c r="I52" s="203"/>
      <c r="J52" s="203"/>
      <c r="K52" s="203"/>
      <c r="L52" s="203"/>
      <c r="M52" s="85">
        <f>+G52+J52+L52-I52-K52</f>
        <v>0</v>
      </c>
      <c r="N52" s="39"/>
      <c r="O52" s="39">
        <v>0</v>
      </c>
      <c r="P52" s="39">
        <v>0</v>
      </c>
      <c r="Q52" s="39">
        <v>0</v>
      </c>
      <c r="R52" s="39">
        <v>0</v>
      </c>
      <c r="S52" s="6"/>
      <c r="T52" s="45">
        <f>+M52-O52</f>
        <v>0</v>
      </c>
      <c r="U52" s="45">
        <f t="shared" si="11"/>
        <v>0</v>
      </c>
      <c r="V52" s="45">
        <f t="shared" si="11"/>
        <v>0</v>
      </c>
      <c r="W52" s="45">
        <f t="shared" si="11"/>
        <v>0</v>
      </c>
    </row>
    <row r="53" spans="1:23" s="138" customFormat="1" ht="12.75">
      <c r="A53" s="142"/>
      <c r="B53" s="142"/>
      <c r="C53" s="142"/>
      <c r="D53" s="142"/>
      <c r="E53" s="142"/>
      <c r="F53" s="40"/>
      <c r="G53" s="85"/>
      <c r="H53" s="41"/>
      <c r="I53" s="206"/>
      <c r="J53" s="206"/>
      <c r="K53" s="206"/>
      <c r="L53" s="206"/>
      <c r="M53" s="85"/>
      <c r="N53" s="47"/>
      <c r="O53" s="47" t="s">
        <v>93</v>
      </c>
      <c r="P53" s="47"/>
      <c r="Q53" s="47"/>
      <c r="R53" s="47"/>
      <c r="S53" s="6"/>
      <c r="T53" s="47"/>
      <c r="U53" s="47"/>
      <c r="V53" s="47"/>
      <c r="W53" s="47"/>
    </row>
    <row r="54" spans="1:23" s="133" customFormat="1" ht="12.75">
      <c r="A54" s="132">
        <v>2</v>
      </c>
      <c r="B54" s="132">
        <v>0</v>
      </c>
      <c r="C54" s="132">
        <v>4</v>
      </c>
      <c r="D54" s="132"/>
      <c r="E54" s="132"/>
      <c r="F54" s="34" t="s">
        <v>34</v>
      </c>
      <c r="G54" s="42">
        <f>SUM(G56:G70)</f>
        <v>50000000</v>
      </c>
      <c r="H54" s="35"/>
      <c r="I54" s="202">
        <f>SUM(I56:I70)</f>
        <v>0</v>
      </c>
      <c r="J54" s="202">
        <f>SUM(J56:J70)</f>
        <v>0</v>
      </c>
      <c r="K54" s="202"/>
      <c r="L54" s="105"/>
      <c r="M54" s="42">
        <f>SUM(M56:M70)</f>
        <v>50000000</v>
      </c>
      <c r="N54" s="36"/>
      <c r="O54" s="48">
        <f>SUM(O56:O70)</f>
        <v>49999988</v>
      </c>
      <c r="P54" s="48">
        <f>SUM(P56:P70)</f>
        <v>49999988</v>
      </c>
      <c r="Q54" s="48">
        <f>SUM(Q56:Q70)</f>
        <v>49999988</v>
      </c>
      <c r="R54" s="48">
        <f>SUM(R56:R70)</f>
        <v>49999988</v>
      </c>
      <c r="S54" s="8"/>
      <c r="T54" s="36">
        <f>+M54-O54</f>
        <v>12</v>
      </c>
      <c r="U54" s="36">
        <f>+O54-P54</f>
        <v>0</v>
      </c>
      <c r="V54" s="36">
        <f>+P54-Q54</f>
        <v>0</v>
      </c>
      <c r="W54" s="36">
        <f>+Q54-R54</f>
        <v>0</v>
      </c>
    </row>
    <row r="55" spans="1:23" s="133" customFormat="1" ht="12.75">
      <c r="A55" s="132"/>
      <c r="B55" s="132"/>
      <c r="C55" s="132"/>
      <c r="D55" s="132"/>
      <c r="E55" s="132"/>
      <c r="F55" s="34"/>
      <c r="G55" s="42"/>
      <c r="H55" s="35"/>
      <c r="I55" s="105"/>
      <c r="J55" s="105"/>
      <c r="K55" s="105"/>
      <c r="L55" s="105"/>
      <c r="M55" s="42"/>
      <c r="N55" s="36"/>
      <c r="O55" s="36"/>
      <c r="P55" s="36"/>
      <c r="Q55" s="36"/>
      <c r="R55" s="36"/>
      <c r="S55" s="8"/>
      <c r="T55" s="36"/>
      <c r="U55" s="36"/>
      <c r="V55" s="36"/>
      <c r="W55" s="36"/>
    </row>
    <row r="56" spans="1:23" s="138" customFormat="1" ht="15" customHeight="1">
      <c r="A56" s="142">
        <v>2</v>
      </c>
      <c r="B56" s="142">
        <v>0</v>
      </c>
      <c r="C56" s="142">
        <v>4</v>
      </c>
      <c r="D56" s="142">
        <v>1</v>
      </c>
      <c r="E56" s="142"/>
      <c r="F56" s="49" t="s">
        <v>35</v>
      </c>
      <c r="G56" s="86">
        <v>0</v>
      </c>
      <c r="H56" s="44"/>
      <c r="I56" s="105"/>
      <c r="J56" s="105"/>
      <c r="K56" s="105"/>
      <c r="L56" s="105"/>
      <c r="M56" s="85">
        <f aca="true" t="shared" si="12" ref="M56:M70">+G56+J56+L56-I56-K56</f>
        <v>0</v>
      </c>
      <c r="N56" s="36"/>
      <c r="O56" s="45">
        <v>0</v>
      </c>
      <c r="P56" s="45">
        <v>0</v>
      </c>
      <c r="Q56" s="45">
        <v>0</v>
      </c>
      <c r="R56" s="45">
        <v>0</v>
      </c>
      <c r="S56" s="6"/>
      <c r="T56" s="45">
        <f aca="true" t="shared" si="13" ref="T56:T70">+M56-O56</f>
        <v>0</v>
      </c>
      <c r="U56" s="45">
        <f aca="true" t="shared" si="14" ref="U56:U70">+O56-P56</f>
        <v>0</v>
      </c>
      <c r="V56" s="45">
        <f aca="true" t="shared" si="15" ref="V56:V70">+P56-Q56</f>
        <v>0</v>
      </c>
      <c r="W56" s="45">
        <f aca="true" t="shared" si="16" ref="W56:W70">+Q56-R56</f>
        <v>0</v>
      </c>
    </row>
    <row r="57" spans="1:23" s="133" customFormat="1" ht="15" customHeight="1">
      <c r="A57" s="143">
        <v>2</v>
      </c>
      <c r="B57" s="143">
        <v>0</v>
      </c>
      <c r="C57" s="143">
        <v>4</v>
      </c>
      <c r="D57" s="143">
        <v>2</v>
      </c>
      <c r="E57" s="132"/>
      <c r="F57" s="49" t="s">
        <v>36</v>
      </c>
      <c r="G57" s="86">
        <v>0</v>
      </c>
      <c r="H57" s="44"/>
      <c r="I57" s="105"/>
      <c r="J57" s="105"/>
      <c r="K57" s="105"/>
      <c r="L57" s="105"/>
      <c r="M57" s="85">
        <f t="shared" si="12"/>
        <v>0</v>
      </c>
      <c r="N57" s="36"/>
      <c r="O57" s="45">
        <v>0</v>
      </c>
      <c r="P57" s="45">
        <v>0</v>
      </c>
      <c r="Q57" s="45">
        <v>0</v>
      </c>
      <c r="R57" s="45">
        <v>0</v>
      </c>
      <c r="S57" s="8"/>
      <c r="T57" s="45">
        <f t="shared" si="13"/>
        <v>0</v>
      </c>
      <c r="U57" s="45">
        <f t="shared" si="14"/>
        <v>0</v>
      </c>
      <c r="V57" s="45">
        <f t="shared" si="15"/>
        <v>0</v>
      </c>
      <c r="W57" s="45">
        <f t="shared" si="16"/>
        <v>0</v>
      </c>
    </row>
    <row r="58" spans="1:23" s="133" customFormat="1" ht="15" customHeight="1">
      <c r="A58" s="143">
        <v>2</v>
      </c>
      <c r="B58" s="143">
        <v>0</v>
      </c>
      <c r="C58" s="143">
        <v>4</v>
      </c>
      <c r="D58" s="143">
        <v>4</v>
      </c>
      <c r="E58" s="132"/>
      <c r="F58" s="49" t="s">
        <v>37</v>
      </c>
      <c r="G58" s="86">
        <v>0</v>
      </c>
      <c r="H58" s="44"/>
      <c r="I58" s="105"/>
      <c r="J58" s="105"/>
      <c r="K58" s="105"/>
      <c r="L58" s="105"/>
      <c r="M58" s="85">
        <f t="shared" si="12"/>
        <v>0</v>
      </c>
      <c r="N58" s="36"/>
      <c r="O58" s="45">
        <v>0</v>
      </c>
      <c r="P58" s="45">
        <v>0</v>
      </c>
      <c r="Q58" s="45">
        <v>0</v>
      </c>
      <c r="R58" s="45">
        <v>0</v>
      </c>
      <c r="S58" s="8"/>
      <c r="T58" s="45">
        <f t="shared" si="13"/>
        <v>0</v>
      </c>
      <c r="U58" s="45">
        <f t="shared" si="14"/>
        <v>0</v>
      </c>
      <c r="V58" s="45">
        <f t="shared" si="15"/>
        <v>0</v>
      </c>
      <c r="W58" s="45">
        <f t="shared" si="16"/>
        <v>0</v>
      </c>
    </row>
    <row r="59" spans="1:23" s="133" customFormat="1" ht="15" customHeight="1">
      <c r="A59" s="143">
        <v>2</v>
      </c>
      <c r="B59" s="143">
        <v>0</v>
      </c>
      <c r="C59" s="143">
        <v>4</v>
      </c>
      <c r="D59" s="143">
        <v>5</v>
      </c>
      <c r="E59" s="132"/>
      <c r="F59" s="49" t="s">
        <v>38</v>
      </c>
      <c r="G59" s="86">
        <v>0</v>
      </c>
      <c r="H59" s="44"/>
      <c r="I59" s="105"/>
      <c r="J59" s="105"/>
      <c r="K59" s="105"/>
      <c r="L59" s="105"/>
      <c r="M59" s="85">
        <f t="shared" si="12"/>
        <v>0</v>
      </c>
      <c r="N59" s="36"/>
      <c r="O59" s="45">
        <v>0</v>
      </c>
      <c r="P59" s="45">
        <v>0</v>
      </c>
      <c r="Q59" s="45">
        <v>0</v>
      </c>
      <c r="R59" s="45">
        <v>0</v>
      </c>
      <c r="S59" s="8"/>
      <c r="T59" s="45">
        <f t="shared" si="13"/>
        <v>0</v>
      </c>
      <c r="U59" s="45">
        <f t="shared" si="14"/>
        <v>0</v>
      </c>
      <c r="V59" s="45">
        <f t="shared" si="15"/>
        <v>0</v>
      </c>
      <c r="W59" s="45">
        <f t="shared" si="16"/>
        <v>0</v>
      </c>
    </row>
    <row r="60" spans="1:23" s="133" customFormat="1" ht="15" customHeight="1">
      <c r="A60" s="143">
        <v>2</v>
      </c>
      <c r="B60" s="143">
        <v>0</v>
      </c>
      <c r="C60" s="143">
        <v>4</v>
      </c>
      <c r="D60" s="143">
        <v>6</v>
      </c>
      <c r="E60" s="132"/>
      <c r="F60" s="49" t="s">
        <v>39</v>
      </c>
      <c r="G60" s="86">
        <v>30000000</v>
      </c>
      <c r="H60" s="44"/>
      <c r="I60" s="105"/>
      <c r="J60" s="205"/>
      <c r="K60" s="105"/>
      <c r="L60" s="105"/>
      <c r="M60" s="85">
        <f t="shared" si="12"/>
        <v>30000000</v>
      </c>
      <c r="N60" s="36"/>
      <c r="O60" s="45">
        <v>29999988</v>
      </c>
      <c r="P60" s="45">
        <v>29999988</v>
      </c>
      <c r="Q60" s="45">
        <v>29999988</v>
      </c>
      <c r="R60" s="45">
        <v>29999988</v>
      </c>
      <c r="S60" s="8"/>
      <c r="T60" s="45">
        <f t="shared" si="13"/>
        <v>12</v>
      </c>
      <c r="U60" s="45">
        <f t="shared" si="14"/>
        <v>0</v>
      </c>
      <c r="V60" s="45">
        <f t="shared" si="15"/>
        <v>0</v>
      </c>
      <c r="W60" s="45">
        <f t="shared" si="16"/>
        <v>0</v>
      </c>
    </row>
    <row r="61" spans="1:23" s="133" customFormat="1" ht="15" customHeight="1">
      <c r="A61" s="143">
        <v>2</v>
      </c>
      <c r="B61" s="143">
        <v>0</v>
      </c>
      <c r="C61" s="143">
        <v>4</v>
      </c>
      <c r="D61" s="143">
        <v>7</v>
      </c>
      <c r="E61" s="132"/>
      <c r="F61" s="49" t="s">
        <v>40</v>
      </c>
      <c r="G61" s="86">
        <v>0</v>
      </c>
      <c r="H61" s="44"/>
      <c r="I61" s="105"/>
      <c r="J61" s="105"/>
      <c r="K61" s="105"/>
      <c r="L61" s="105"/>
      <c r="M61" s="85">
        <f t="shared" si="12"/>
        <v>0</v>
      </c>
      <c r="N61" s="36"/>
      <c r="O61" s="45">
        <v>0</v>
      </c>
      <c r="P61" s="45">
        <v>0</v>
      </c>
      <c r="Q61" s="45">
        <v>0</v>
      </c>
      <c r="R61" s="45">
        <v>0</v>
      </c>
      <c r="S61" s="8"/>
      <c r="T61" s="45">
        <f t="shared" si="13"/>
        <v>0</v>
      </c>
      <c r="U61" s="45">
        <f t="shared" si="14"/>
        <v>0</v>
      </c>
      <c r="V61" s="45">
        <f t="shared" si="15"/>
        <v>0</v>
      </c>
      <c r="W61" s="45">
        <f t="shared" si="16"/>
        <v>0</v>
      </c>
    </row>
    <row r="62" spans="1:23" s="133" customFormat="1" ht="15" customHeight="1">
      <c r="A62" s="143">
        <v>2</v>
      </c>
      <c r="B62" s="143">
        <v>0</v>
      </c>
      <c r="C62" s="143">
        <v>4</v>
      </c>
      <c r="D62" s="143">
        <v>8</v>
      </c>
      <c r="E62" s="132"/>
      <c r="F62" s="49" t="s">
        <v>41</v>
      </c>
      <c r="G62" s="86">
        <v>20000000</v>
      </c>
      <c r="H62" s="44"/>
      <c r="I62" s="105"/>
      <c r="J62" s="105"/>
      <c r="K62" s="105"/>
      <c r="L62" s="105"/>
      <c r="M62" s="85">
        <f t="shared" si="12"/>
        <v>20000000</v>
      </c>
      <c r="N62" s="36"/>
      <c r="O62" s="45">
        <v>20000000</v>
      </c>
      <c r="P62" s="45">
        <v>20000000</v>
      </c>
      <c r="Q62" s="45">
        <v>20000000</v>
      </c>
      <c r="R62" s="45">
        <v>20000000</v>
      </c>
      <c r="S62" s="8"/>
      <c r="T62" s="45">
        <f t="shared" si="13"/>
        <v>0</v>
      </c>
      <c r="U62" s="45">
        <f t="shared" si="14"/>
        <v>0</v>
      </c>
      <c r="V62" s="45">
        <f t="shared" si="15"/>
        <v>0</v>
      </c>
      <c r="W62" s="45">
        <f t="shared" si="16"/>
        <v>0</v>
      </c>
    </row>
    <row r="63" spans="1:23" s="133" customFormat="1" ht="15" customHeight="1">
      <c r="A63" s="143">
        <v>2</v>
      </c>
      <c r="B63" s="143">
        <v>0</v>
      </c>
      <c r="C63" s="143">
        <v>4</v>
      </c>
      <c r="D63" s="143">
        <v>9</v>
      </c>
      <c r="E63" s="132"/>
      <c r="F63" s="49" t="s">
        <v>42</v>
      </c>
      <c r="G63" s="86">
        <v>0</v>
      </c>
      <c r="H63" s="44"/>
      <c r="I63" s="105"/>
      <c r="J63" s="105"/>
      <c r="K63" s="105"/>
      <c r="L63" s="105"/>
      <c r="M63" s="85">
        <f t="shared" si="12"/>
        <v>0</v>
      </c>
      <c r="N63" s="36"/>
      <c r="O63" s="45">
        <v>0</v>
      </c>
      <c r="P63" s="45">
        <v>0</v>
      </c>
      <c r="Q63" s="45">
        <v>0</v>
      </c>
      <c r="R63" s="45">
        <v>0</v>
      </c>
      <c r="S63" s="8"/>
      <c r="T63" s="45">
        <f t="shared" si="13"/>
        <v>0</v>
      </c>
      <c r="U63" s="45">
        <f t="shared" si="14"/>
        <v>0</v>
      </c>
      <c r="V63" s="45">
        <f t="shared" si="15"/>
        <v>0</v>
      </c>
      <c r="W63" s="45">
        <f t="shared" si="16"/>
        <v>0</v>
      </c>
    </row>
    <row r="64" spans="1:23" s="144" customFormat="1" ht="15" customHeight="1">
      <c r="A64" s="143">
        <v>2</v>
      </c>
      <c r="B64" s="143">
        <v>0</v>
      </c>
      <c r="C64" s="143">
        <v>4</v>
      </c>
      <c r="D64" s="143">
        <v>10</v>
      </c>
      <c r="E64" s="131"/>
      <c r="F64" s="49" t="s">
        <v>43</v>
      </c>
      <c r="G64" s="86">
        <v>0</v>
      </c>
      <c r="H64" s="44"/>
      <c r="I64" s="205"/>
      <c r="J64" s="104"/>
      <c r="K64" s="205"/>
      <c r="L64" s="104"/>
      <c r="M64" s="85">
        <f t="shared" si="12"/>
        <v>0</v>
      </c>
      <c r="N64" s="52"/>
      <c r="O64" s="45">
        <v>0</v>
      </c>
      <c r="P64" s="45">
        <v>0</v>
      </c>
      <c r="Q64" s="45">
        <v>0</v>
      </c>
      <c r="R64" s="45">
        <v>0</v>
      </c>
      <c r="S64" s="53"/>
      <c r="T64" s="45">
        <f t="shared" si="13"/>
        <v>0</v>
      </c>
      <c r="U64" s="45">
        <f t="shared" si="14"/>
        <v>0</v>
      </c>
      <c r="V64" s="45">
        <f t="shared" si="15"/>
        <v>0</v>
      </c>
      <c r="W64" s="45">
        <f t="shared" si="16"/>
        <v>0</v>
      </c>
    </row>
    <row r="65" spans="1:23" s="133" customFormat="1" ht="15" customHeight="1">
      <c r="A65" s="143">
        <v>2</v>
      </c>
      <c r="B65" s="143">
        <v>0</v>
      </c>
      <c r="C65" s="143">
        <v>4</v>
      </c>
      <c r="D65" s="143">
        <v>11</v>
      </c>
      <c r="E65" s="132"/>
      <c r="F65" s="49" t="s">
        <v>44</v>
      </c>
      <c r="G65" s="86">
        <v>0</v>
      </c>
      <c r="H65" s="44"/>
      <c r="I65" s="105"/>
      <c r="J65" s="105"/>
      <c r="K65" s="105"/>
      <c r="L65" s="105"/>
      <c r="M65" s="85">
        <f t="shared" si="12"/>
        <v>0</v>
      </c>
      <c r="N65" s="36"/>
      <c r="O65" s="45">
        <v>0</v>
      </c>
      <c r="P65" s="45">
        <v>0</v>
      </c>
      <c r="Q65" s="45">
        <v>0</v>
      </c>
      <c r="R65" s="45">
        <v>0</v>
      </c>
      <c r="S65" s="8"/>
      <c r="T65" s="45">
        <f t="shared" si="13"/>
        <v>0</v>
      </c>
      <c r="U65" s="45">
        <f t="shared" si="14"/>
        <v>0</v>
      </c>
      <c r="V65" s="45">
        <f t="shared" si="15"/>
        <v>0</v>
      </c>
      <c r="W65" s="45">
        <f t="shared" si="16"/>
        <v>0</v>
      </c>
    </row>
    <row r="66" spans="1:23" s="138" customFormat="1" ht="15" customHeight="1">
      <c r="A66" s="143">
        <v>2</v>
      </c>
      <c r="B66" s="143">
        <v>0</v>
      </c>
      <c r="C66" s="143">
        <v>4</v>
      </c>
      <c r="D66" s="143">
        <v>13</v>
      </c>
      <c r="E66" s="142"/>
      <c r="F66" s="49" t="s">
        <v>45</v>
      </c>
      <c r="G66" s="86">
        <v>0</v>
      </c>
      <c r="H66" s="44"/>
      <c r="I66" s="105"/>
      <c r="J66" s="105"/>
      <c r="K66" s="105"/>
      <c r="L66" s="105"/>
      <c r="M66" s="85">
        <f t="shared" si="12"/>
        <v>0</v>
      </c>
      <c r="N66" s="36"/>
      <c r="O66" s="45">
        <v>0</v>
      </c>
      <c r="P66" s="45">
        <v>0</v>
      </c>
      <c r="Q66" s="45">
        <v>0</v>
      </c>
      <c r="R66" s="45">
        <v>0</v>
      </c>
      <c r="S66" s="6"/>
      <c r="T66" s="45">
        <f t="shared" si="13"/>
        <v>0</v>
      </c>
      <c r="U66" s="45">
        <f t="shared" si="14"/>
        <v>0</v>
      </c>
      <c r="V66" s="45">
        <f t="shared" si="15"/>
        <v>0</v>
      </c>
      <c r="W66" s="45">
        <f t="shared" si="16"/>
        <v>0</v>
      </c>
    </row>
    <row r="67" spans="1:23" s="138" customFormat="1" ht="15" customHeight="1">
      <c r="A67" s="143">
        <v>2</v>
      </c>
      <c r="B67" s="143">
        <v>0</v>
      </c>
      <c r="C67" s="143">
        <v>4</v>
      </c>
      <c r="D67" s="143">
        <v>17</v>
      </c>
      <c r="E67" s="142"/>
      <c r="F67" s="49" t="s">
        <v>46</v>
      </c>
      <c r="G67" s="86">
        <v>0</v>
      </c>
      <c r="H67" s="44"/>
      <c r="I67" s="105"/>
      <c r="J67" s="105"/>
      <c r="K67" s="105"/>
      <c r="L67" s="105"/>
      <c r="M67" s="85">
        <f t="shared" si="12"/>
        <v>0</v>
      </c>
      <c r="N67" s="36"/>
      <c r="O67" s="45">
        <v>0</v>
      </c>
      <c r="P67" s="45">
        <v>0</v>
      </c>
      <c r="Q67" s="45">
        <v>0</v>
      </c>
      <c r="R67" s="45">
        <v>0</v>
      </c>
      <c r="S67" s="6"/>
      <c r="T67" s="45">
        <f t="shared" si="13"/>
        <v>0</v>
      </c>
      <c r="U67" s="45">
        <f t="shared" si="14"/>
        <v>0</v>
      </c>
      <c r="V67" s="45">
        <f t="shared" si="15"/>
        <v>0</v>
      </c>
      <c r="W67" s="45">
        <f t="shared" si="16"/>
        <v>0</v>
      </c>
    </row>
    <row r="68" spans="1:23" s="133" customFormat="1" ht="15" customHeight="1">
      <c r="A68" s="143">
        <v>2</v>
      </c>
      <c r="B68" s="143">
        <v>0</v>
      </c>
      <c r="C68" s="143">
        <v>4</v>
      </c>
      <c r="D68" s="143">
        <v>21</v>
      </c>
      <c r="E68" s="132"/>
      <c r="F68" s="56" t="s">
        <v>71</v>
      </c>
      <c r="G68" s="86">
        <v>0</v>
      </c>
      <c r="H68" s="44"/>
      <c r="I68" s="105"/>
      <c r="J68" s="105"/>
      <c r="K68" s="105"/>
      <c r="L68" s="105"/>
      <c r="M68" s="85">
        <f t="shared" si="12"/>
        <v>0</v>
      </c>
      <c r="N68" s="36"/>
      <c r="O68" s="45">
        <v>0</v>
      </c>
      <c r="P68" s="45">
        <v>0</v>
      </c>
      <c r="Q68" s="45">
        <v>0</v>
      </c>
      <c r="R68" s="45">
        <v>0</v>
      </c>
      <c r="S68" s="8"/>
      <c r="T68" s="45">
        <f t="shared" si="13"/>
        <v>0</v>
      </c>
      <c r="U68" s="45">
        <f t="shared" si="14"/>
        <v>0</v>
      </c>
      <c r="V68" s="45">
        <f t="shared" si="15"/>
        <v>0</v>
      </c>
      <c r="W68" s="45">
        <f t="shared" si="16"/>
        <v>0</v>
      </c>
    </row>
    <row r="69" spans="1:23" s="133" customFormat="1" ht="15" customHeight="1">
      <c r="A69" s="143">
        <v>2</v>
      </c>
      <c r="B69" s="143">
        <v>0</v>
      </c>
      <c r="C69" s="143">
        <v>4</v>
      </c>
      <c r="D69" s="143">
        <v>40</v>
      </c>
      <c r="E69" s="132"/>
      <c r="F69" s="49" t="s">
        <v>47</v>
      </c>
      <c r="G69" s="86">
        <v>0</v>
      </c>
      <c r="H69" s="44"/>
      <c r="I69" s="105"/>
      <c r="J69" s="105"/>
      <c r="K69" s="105"/>
      <c r="L69" s="105"/>
      <c r="M69" s="85">
        <f t="shared" si="12"/>
        <v>0</v>
      </c>
      <c r="N69" s="37"/>
      <c r="O69" s="45">
        <v>0</v>
      </c>
      <c r="P69" s="45">
        <v>0</v>
      </c>
      <c r="Q69" s="45">
        <v>0</v>
      </c>
      <c r="R69" s="45">
        <v>0</v>
      </c>
      <c r="S69" s="8"/>
      <c r="T69" s="45">
        <f t="shared" si="13"/>
        <v>0</v>
      </c>
      <c r="U69" s="45">
        <f t="shared" si="14"/>
        <v>0</v>
      </c>
      <c r="V69" s="45">
        <f t="shared" si="15"/>
        <v>0</v>
      </c>
      <c r="W69" s="45">
        <f t="shared" si="16"/>
        <v>0</v>
      </c>
    </row>
    <row r="70" spans="1:23" s="133" customFormat="1" ht="15" customHeight="1">
      <c r="A70" s="143">
        <v>2</v>
      </c>
      <c r="B70" s="143">
        <v>0</v>
      </c>
      <c r="C70" s="143">
        <v>4</v>
      </c>
      <c r="D70" s="143">
        <v>41</v>
      </c>
      <c r="E70" s="132"/>
      <c r="F70" s="56" t="s">
        <v>48</v>
      </c>
      <c r="G70" s="86">
        <v>0</v>
      </c>
      <c r="H70" s="44"/>
      <c r="I70" s="105"/>
      <c r="J70" s="105"/>
      <c r="K70" s="105"/>
      <c r="L70" s="105"/>
      <c r="M70" s="85">
        <f t="shared" si="12"/>
        <v>0</v>
      </c>
      <c r="N70" s="36"/>
      <c r="O70" s="45">
        <v>0</v>
      </c>
      <c r="P70" s="45">
        <v>0</v>
      </c>
      <c r="Q70" s="45">
        <v>0</v>
      </c>
      <c r="R70" s="45">
        <v>0</v>
      </c>
      <c r="S70" s="8"/>
      <c r="T70" s="45">
        <f t="shared" si="13"/>
        <v>0</v>
      </c>
      <c r="U70" s="45">
        <f t="shared" si="14"/>
        <v>0</v>
      </c>
      <c r="V70" s="45">
        <f t="shared" si="15"/>
        <v>0</v>
      </c>
      <c r="W70" s="45">
        <f t="shared" si="16"/>
        <v>0</v>
      </c>
    </row>
    <row r="71" spans="1:23" s="133" customFormat="1" ht="15" customHeight="1">
      <c r="A71" s="143"/>
      <c r="B71" s="143"/>
      <c r="C71" s="143"/>
      <c r="D71" s="143"/>
      <c r="E71" s="132"/>
      <c r="F71" s="56"/>
      <c r="G71" s="86"/>
      <c r="H71" s="44"/>
      <c r="I71" s="105"/>
      <c r="J71" s="105"/>
      <c r="K71" s="105"/>
      <c r="L71" s="105"/>
      <c r="M71" s="86"/>
      <c r="N71" s="36"/>
      <c r="O71" s="45"/>
      <c r="P71" s="45"/>
      <c r="Q71" s="45"/>
      <c r="R71" s="45"/>
      <c r="S71" s="8"/>
      <c r="T71" s="45"/>
      <c r="U71" s="45"/>
      <c r="V71" s="45"/>
      <c r="W71" s="45"/>
    </row>
    <row r="72" spans="1:23" s="144" customFormat="1" ht="15" customHeight="1">
      <c r="A72" s="131">
        <v>3</v>
      </c>
      <c r="B72" s="131"/>
      <c r="C72" s="131"/>
      <c r="D72" s="131"/>
      <c r="E72" s="131"/>
      <c r="F72" s="116" t="s">
        <v>80</v>
      </c>
      <c r="G72" s="106">
        <f>+G73+G77</f>
        <v>0</v>
      </c>
      <c r="H72" s="117"/>
      <c r="I72" s="104"/>
      <c r="J72" s="104"/>
      <c r="K72" s="104"/>
      <c r="L72" s="104"/>
      <c r="M72" s="106">
        <f>+M73+M77</f>
        <v>0</v>
      </c>
      <c r="N72" s="52"/>
      <c r="O72" s="106">
        <f>+O73+O77</f>
        <v>0</v>
      </c>
      <c r="P72" s="106">
        <f>+P73+P77</f>
        <v>0</v>
      </c>
      <c r="Q72" s="106">
        <f>+Q73+Q77</f>
        <v>0</v>
      </c>
      <c r="R72" s="106">
        <f>+R73+R77</f>
        <v>0</v>
      </c>
      <c r="S72" s="53"/>
      <c r="T72" s="52">
        <f aca="true" t="shared" si="17" ref="T72:T91">+M72-O72</f>
        <v>0</v>
      </c>
      <c r="U72" s="52">
        <f aca="true" t="shared" si="18" ref="U72:U90">+O72-P72</f>
        <v>0</v>
      </c>
      <c r="V72" s="52">
        <f aca="true" t="shared" si="19" ref="V72:V90">+P72-Q72</f>
        <v>0</v>
      </c>
      <c r="W72" s="52">
        <f aca="true" t="shared" si="20" ref="W72:W90">+Q72-R72</f>
        <v>0</v>
      </c>
    </row>
    <row r="73" spans="1:23" s="133" customFormat="1" ht="15" customHeight="1">
      <c r="A73" s="143">
        <v>3</v>
      </c>
      <c r="B73" s="143">
        <v>2</v>
      </c>
      <c r="C73" s="143"/>
      <c r="D73" s="143"/>
      <c r="E73" s="132"/>
      <c r="F73" s="56" t="s">
        <v>81</v>
      </c>
      <c r="G73" s="86">
        <f>+G74</f>
        <v>0</v>
      </c>
      <c r="H73" s="44"/>
      <c r="I73" s="105"/>
      <c r="J73" s="105"/>
      <c r="K73" s="105"/>
      <c r="L73" s="105"/>
      <c r="M73" s="85">
        <f>+G73+J73+L73-I73-K73</f>
        <v>0</v>
      </c>
      <c r="N73" s="36"/>
      <c r="O73" s="45">
        <v>0</v>
      </c>
      <c r="P73" s="45">
        <v>0</v>
      </c>
      <c r="Q73" s="45">
        <v>0</v>
      </c>
      <c r="R73" s="45">
        <v>0</v>
      </c>
      <c r="S73" s="8"/>
      <c r="T73" s="45">
        <f t="shared" si="17"/>
        <v>0</v>
      </c>
      <c r="U73" s="45">
        <f t="shared" si="18"/>
        <v>0</v>
      </c>
      <c r="V73" s="45">
        <f t="shared" si="19"/>
        <v>0</v>
      </c>
      <c r="W73" s="45">
        <f t="shared" si="20"/>
        <v>0</v>
      </c>
    </row>
    <row r="74" spans="1:23" s="133" customFormat="1" ht="15" customHeight="1">
      <c r="A74" s="143">
        <v>3</v>
      </c>
      <c r="B74" s="143">
        <v>2</v>
      </c>
      <c r="C74" s="143">
        <v>1</v>
      </c>
      <c r="D74" s="143"/>
      <c r="E74" s="132"/>
      <c r="F74" s="56" t="s">
        <v>82</v>
      </c>
      <c r="G74" s="86">
        <f>+G75</f>
        <v>0</v>
      </c>
      <c r="H74" s="44"/>
      <c r="I74" s="105"/>
      <c r="J74" s="105"/>
      <c r="K74" s="105"/>
      <c r="L74" s="105"/>
      <c r="M74" s="85">
        <f>+G74+J74+L74-I74-K74</f>
        <v>0</v>
      </c>
      <c r="N74" s="36"/>
      <c r="O74" s="45">
        <v>0</v>
      </c>
      <c r="P74" s="45">
        <v>0</v>
      </c>
      <c r="Q74" s="45">
        <v>0</v>
      </c>
      <c r="R74" s="45">
        <v>0</v>
      </c>
      <c r="S74" s="8"/>
      <c r="T74" s="45">
        <f t="shared" si="17"/>
        <v>0</v>
      </c>
      <c r="U74" s="45">
        <f t="shared" si="18"/>
        <v>0</v>
      </c>
      <c r="V74" s="45">
        <f t="shared" si="19"/>
        <v>0</v>
      </c>
      <c r="W74" s="45">
        <f t="shared" si="20"/>
        <v>0</v>
      </c>
    </row>
    <row r="75" spans="1:23" s="133" customFormat="1" ht="15" customHeight="1">
      <c r="A75" s="143">
        <v>3</v>
      </c>
      <c r="B75" s="143">
        <v>2</v>
      </c>
      <c r="C75" s="143">
        <v>1</v>
      </c>
      <c r="D75" s="143">
        <v>1</v>
      </c>
      <c r="E75" s="132">
        <v>20</v>
      </c>
      <c r="F75" s="56" t="s">
        <v>83</v>
      </c>
      <c r="G75" s="86">
        <v>0</v>
      </c>
      <c r="H75" s="44"/>
      <c r="I75" s="105"/>
      <c r="J75" s="105"/>
      <c r="K75" s="105"/>
      <c r="L75" s="105"/>
      <c r="M75" s="85">
        <f>+G75+J75+L75-I75-K75</f>
        <v>0</v>
      </c>
      <c r="N75" s="36"/>
      <c r="O75" s="45">
        <v>0</v>
      </c>
      <c r="P75" s="45">
        <v>0</v>
      </c>
      <c r="Q75" s="45">
        <v>0</v>
      </c>
      <c r="R75" s="45">
        <v>0</v>
      </c>
      <c r="S75" s="8"/>
      <c r="T75" s="45">
        <f t="shared" si="17"/>
        <v>0</v>
      </c>
      <c r="U75" s="45">
        <f t="shared" si="18"/>
        <v>0</v>
      </c>
      <c r="V75" s="45">
        <f t="shared" si="19"/>
        <v>0</v>
      </c>
      <c r="W75" s="45">
        <f t="shared" si="20"/>
        <v>0</v>
      </c>
    </row>
    <row r="76" spans="1:23" s="133" customFormat="1" ht="15" customHeight="1">
      <c r="A76" s="143"/>
      <c r="B76" s="143"/>
      <c r="C76" s="143"/>
      <c r="D76" s="143"/>
      <c r="E76" s="132"/>
      <c r="F76" s="56"/>
      <c r="G76" s="86"/>
      <c r="H76" s="44"/>
      <c r="I76" s="105"/>
      <c r="J76" s="105"/>
      <c r="K76" s="105"/>
      <c r="L76" s="105"/>
      <c r="M76" s="86"/>
      <c r="N76" s="36"/>
      <c r="O76" s="45"/>
      <c r="P76" s="45"/>
      <c r="Q76" s="45"/>
      <c r="R76" s="45"/>
      <c r="S76" s="8"/>
      <c r="T76" s="45"/>
      <c r="U76" s="45">
        <f t="shared" si="18"/>
        <v>0</v>
      </c>
      <c r="V76" s="45">
        <f t="shared" si="19"/>
        <v>0</v>
      </c>
      <c r="W76" s="45">
        <f t="shared" si="20"/>
        <v>0</v>
      </c>
    </row>
    <row r="77" spans="1:23" s="133" customFormat="1" ht="15" customHeight="1">
      <c r="A77" s="143">
        <v>3</v>
      </c>
      <c r="B77" s="143">
        <v>6</v>
      </c>
      <c r="C77" s="143"/>
      <c r="D77" s="143"/>
      <c r="E77" s="132"/>
      <c r="F77" s="56" t="s">
        <v>84</v>
      </c>
      <c r="G77" s="86">
        <f>+G78</f>
        <v>0</v>
      </c>
      <c r="H77" s="44"/>
      <c r="I77" s="105"/>
      <c r="J77" s="105"/>
      <c r="K77" s="105"/>
      <c r="L77" s="105"/>
      <c r="M77" s="86">
        <f>+M78</f>
        <v>0</v>
      </c>
      <c r="N77" s="36"/>
      <c r="O77" s="86">
        <f>+O78</f>
        <v>0</v>
      </c>
      <c r="P77" s="86">
        <f>+P78</f>
        <v>0</v>
      </c>
      <c r="Q77" s="86">
        <f>+Q78</f>
        <v>0</v>
      </c>
      <c r="R77" s="86">
        <f>+R78</f>
        <v>0</v>
      </c>
      <c r="S77" s="8"/>
      <c r="T77" s="45">
        <f t="shared" si="17"/>
        <v>0</v>
      </c>
      <c r="U77" s="45">
        <f t="shared" si="18"/>
        <v>0</v>
      </c>
      <c r="V77" s="45">
        <f t="shared" si="19"/>
        <v>0</v>
      </c>
      <c r="W77" s="45">
        <f t="shared" si="20"/>
        <v>0</v>
      </c>
    </row>
    <row r="78" spans="1:23" s="133" customFormat="1" ht="15" customHeight="1">
      <c r="A78" s="143">
        <v>3</v>
      </c>
      <c r="B78" s="143">
        <v>6</v>
      </c>
      <c r="C78" s="143">
        <v>1</v>
      </c>
      <c r="D78" s="143"/>
      <c r="E78" s="132"/>
      <c r="F78" s="56" t="s">
        <v>85</v>
      </c>
      <c r="G78" s="86">
        <f>+G79+G80</f>
        <v>0</v>
      </c>
      <c r="H78" s="44"/>
      <c r="I78" s="105"/>
      <c r="J78" s="105"/>
      <c r="K78" s="105"/>
      <c r="L78" s="105"/>
      <c r="M78" s="85">
        <f>+G78+J78+L78-I78-K78</f>
        <v>0</v>
      </c>
      <c r="N78" s="36"/>
      <c r="O78" s="86">
        <f>+O79+O80</f>
        <v>0</v>
      </c>
      <c r="P78" s="86">
        <f>+P79+P80</f>
        <v>0</v>
      </c>
      <c r="Q78" s="86">
        <f>+Q79+Q80</f>
        <v>0</v>
      </c>
      <c r="R78" s="86">
        <f>+R79+R80</f>
        <v>0</v>
      </c>
      <c r="S78" s="8"/>
      <c r="T78" s="45">
        <f t="shared" si="17"/>
        <v>0</v>
      </c>
      <c r="U78" s="45">
        <f t="shared" si="18"/>
        <v>0</v>
      </c>
      <c r="V78" s="45">
        <f t="shared" si="19"/>
        <v>0</v>
      </c>
      <c r="W78" s="45">
        <f t="shared" si="20"/>
        <v>0</v>
      </c>
    </row>
    <row r="79" spans="1:23" s="133" customFormat="1" ht="15" customHeight="1">
      <c r="A79" s="143">
        <v>3</v>
      </c>
      <c r="B79" s="143">
        <v>6</v>
      </c>
      <c r="C79" s="143">
        <v>1</v>
      </c>
      <c r="D79" s="143">
        <v>1</v>
      </c>
      <c r="E79" s="143">
        <v>20</v>
      </c>
      <c r="F79" s="56" t="s">
        <v>85</v>
      </c>
      <c r="G79" s="86">
        <v>0</v>
      </c>
      <c r="H79" s="44"/>
      <c r="I79" s="105"/>
      <c r="J79" s="105"/>
      <c r="K79" s="105"/>
      <c r="L79" s="105"/>
      <c r="M79" s="85">
        <f>+G79+J79+L79-I79-K79</f>
        <v>0</v>
      </c>
      <c r="N79" s="36"/>
      <c r="O79" s="45">
        <v>0</v>
      </c>
      <c r="P79" s="45">
        <v>0</v>
      </c>
      <c r="Q79" s="45">
        <v>0</v>
      </c>
      <c r="R79" s="45">
        <v>0</v>
      </c>
      <c r="S79" s="8"/>
      <c r="T79" s="45">
        <f t="shared" si="17"/>
        <v>0</v>
      </c>
      <c r="U79" s="45">
        <f t="shared" si="18"/>
        <v>0</v>
      </c>
      <c r="V79" s="45">
        <f t="shared" si="19"/>
        <v>0</v>
      </c>
      <c r="W79" s="45">
        <f t="shared" si="20"/>
        <v>0</v>
      </c>
    </row>
    <row r="80" spans="1:23" s="133" customFormat="1" ht="15" customHeight="1">
      <c r="A80" s="143">
        <v>3</v>
      </c>
      <c r="B80" s="143">
        <v>6</v>
      </c>
      <c r="C80" s="143">
        <v>1</v>
      </c>
      <c r="D80" s="143">
        <v>1</v>
      </c>
      <c r="E80" s="143">
        <v>21</v>
      </c>
      <c r="F80" s="56" t="s">
        <v>85</v>
      </c>
      <c r="G80" s="86">
        <v>0</v>
      </c>
      <c r="H80" s="44"/>
      <c r="I80" s="105"/>
      <c r="J80" s="105"/>
      <c r="K80" s="105"/>
      <c r="L80" s="105"/>
      <c r="M80" s="85">
        <f>+G80+J80+L80-I80-K80</f>
        <v>0</v>
      </c>
      <c r="N80" s="36"/>
      <c r="O80" s="45">
        <v>0</v>
      </c>
      <c r="P80" s="45">
        <v>0</v>
      </c>
      <c r="Q80" s="45">
        <v>0</v>
      </c>
      <c r="R80" s="45">
        <v>0</v>
      </c>
      <c r="S80" s="8"/>
      <c r="T80" s="45">
        <f t="shared" si="17"/>
        <v>0</v>
      </c>
      <c r="U80" s="45">
        <f t="shared" si="18"/>
        <v>0</v>
      </c>
      <c r="V80" s="45">
        <f t="shared" si="19"/>
        <v>0</v>
      </c>
      <c r="W80" s="45">
        <f t="shared" si="20"/>
        <v>0</v>
      </c>
    </row>
    <row r="81" spans="1:23" s="133" customFormat="1" ht="15" customHeight="1">
      <c r="A81" s="143"/>
      <c r="B81" s="143"/>
      <c r="C81" s="143"/>
      <c r="D81" s="143"/>
      <c r="E81" s="143"/>
      <c r="F81" s="56"/>
      <c r="G81" s="86"/>
      <c r="H81" s="44"/>
      <c r="I81" s="105"/>
      <c r="J81" s="105"/>
      <c r="K81" s="105"/>
      <c r="L81" s="105"/>
      <c r="M81" s="86"/>
      <c r="N81" s="36"/>
      <c r="O81" s="45"/>
      <c r="P81" s="45"/>
      <c r="Q81" s="45"/>
      <c r="R81" s="45"/>
      <c r="S81" s="8"/>
      <c r="T81" s="45"/>
      <c r="U81" s="45"/>
      <c r="V81" s="45"/>
      <c r="W81" s="45"/>
    </row>
    <row r="82" spans="1:23" s="158" customFormat="1" ht="15" customHeight="1">
      <c r="A82" s="120"/>
      <c r="B82" s="120"/>
      <c r="C82" s="120"/>
      <c r="D82" s="120"/>
      <c r="E82" s="120"/>
      <c r="F82" s="131" t="s">
        <v>92</v>
      </c>
      <c r="G82" s="106">
        <f>+G84+G88</f>
        <v>0</v>
      </c>
      <c r="H82" s="122"/>
      <c r="I82" s="227"/>
      <c r="J82" s="227"/>
      <c r="K82" s="227"/>
      <c r="L82" s="227"/>
      <c r="M82" s="121">
        <f>+M84+M88</f>
        <v>0</v>
      </c>
      <c r="N82" s="123"/>
      <c r="O82" s="123">
        <v>0</v>
      </c>
      <c r="P82" s="123">
        <v>0</v>
      </c>
      <c r="Q82" s="123">
        <v>0</v>
      </c>
      <c r="R82" s="123">
        <v>0</v>
      </c>
      <c r="S82" s="124"/>
      <c r="T82" s="123">
        <f t="shared" si="17"/>
        <v>0</v>
      </c>
      <c r="U82" s="123">
        <f t="shared" si="18"/>
        <v>0</v>
      </c>
      <c r="V82" s="123">
        <f t="shared" si="19"/>
        <v>0</v>
      </c>
      <c r="W82" s="123">
        <f t="shared" si="20"/>
        <v>0</v>
      </c>
    </row>
    <row r="83" spans="1:23" s="133" customFormat="1" ht="15" customHeight="1">
      <c r="A83" s="143"/>
      <c r="B83" s="143"/>
      <c r="C83" s="143"/>
      <c r="D83" s="143"/>
      <c r="E83" s="143"/>
      <c r="F83" s="56"/>
      <c r="G83" s="86"/>
      <c r="H83" s="44"/>
      <c r="I83" s="105"/>
      <c r="J83" s="105"/>
      <c r="K83" s="105"/>
      <c r="L83" s="105"/>
      <c r="M83" s="86"/>
      <c r="N83" s="36"/>
      <c r="O83" s="45"/>
      <c r="P83" s="45"/>
      <c r="Q83" s="45"/>
      <c r="R83" s="45"/>
      <c r="S83" s="8"/>
      <c r="T83" s="45"/>
      <c r="U83" s="45">
        <f t="shared" si="18"/>
        <v>0</v>
      </c>
      <c r="V83" s="45">
        <f t="shared" si="19"/>
        <v>0</v>
      </c>
      <c r="W83" s="45">
        <f t="shared" si="20"/>
        <v>0</v>
      </c>
    </row>
    <row r="84" spans="1:23" s="133" customFormat="1" ht="15" customHeight="1">
      <c r="A84" s="143">
        <v>510</v>
      </c>
      <c r="B84" s="143"/>
      <c r="C84" s="143"/>
      <c r="D84" s="143"/>
      <c r="E84" s="143"/>
      <c r="F84" s="56" t="s">
        <v>86</v>
      </c>
      <c r="G84" s="86">
        <f>+G85</f>
        <v>0</v>
      </c>
      <c r="H84" s="44"/>
      <c r="I84" s="105"/>
      <c r="J84" s="105"/>
      <c r="K84" s="105"/>
      <c r="L84" s="105"/>
      <c r="M84" s="86">
        <f>+M85</f>
        <v>0</v>
      </c>
      <c r="N84" s="36"/>
      <c r="O84" s="45">
        <v>0</v>
      </c>
      <c r="P84" s="45">
        <v>0</v>
      </c>
      <c r="Q84" s="45">
        <v>0</v>
      </c>
      <c r="R84" s="45">
        <v>0</v>
      </c>
      <c r="S84" s="8"/>
      <c r="T84" s="45">
        <f t="shared" si="17"/>
        <v>0</v>
      </c>
      <c r="U84" s="45">
        <f t="shared" si="18"/>
        <v>0</v>
      </c>
      <c r="V84" s="45">
        <f t="shared" si="19"/>
        <v>0</v>
      </c>
      <c r="W84" s="45">
        <f t="shared" si="20"/>
        <v>0</v>
      </c>
    </row>
    <row r="85" spans="1:23" s="133" customFormat="1" ht="15" customHeight="1">
      <c r="A85" s="143">
        <v>510</v>
      </c>
      <c r="B85" s="143">
        <v>1000</v>
      </c>
      <c r="C85" s="143"/>
      <c r="D85" s="143"/>
      <c r="E85" s="143"/>
      <c r="F85" s="56" t="s">
        <v>88</v>
      </c>
      <c r="G85" s="86">
        <f>+G86</f>
        <v>0</v>
      </c>
      <c r="H85" s="44"/>
      <c r="I85" s="105"/>
      <c r="J85" s="105"/>
      <c r="K85" s="105"/>
      <c r="L85" s="105"/>
      <c r="M85" s="85">
        <f>+G85+J85+L85-I85-K85</f>
        <v>0</v>
      </c>
      <c r="N85" s="36"/>
      <c r="O85" s="45">
        <v>0</v>
      </c>
      <c r="P85" s="45">
        <v>0</v>
      </c>
      <c r="Q85" s="45">
        <v>0</v>
      </c>
      <c r="R85" s="45">
        <v>0</v>
      </c>
      <c r="S85" s="8"/>
      <c r="T85" s="45">
        <f t="shared" si="17"/>
        <v>0</v>
      </c>
      <c r="U85" s="45">
        <f t="shared" si="18"/>
        <v>0</v>
      </c>
      <c r="V85" s="45">
        <f t="shared" si="19"/>
        <v>0</v>
      </c>
      <c r="W85" s="45">
        <f t="shared" si="20"/>
        <v>0</v>
      </c>
    </row>
    <row r="86" spans="1:23" s="133" customFormat="1" ht="15" customHeight="1">
      <c r="A86" s="143">
        <v>510</v>
      </c>
      <c r="B86" s="143">
        <v>1000</v>
      </c>
      <c r="C86" s="143">
        <v>1</v>
      </c>
      <c r="D86" s="143"/>
      <c r="E86" s="143">
        <v>20</v>
      </c>
      <c r="F86" s="56" t="s">
        <v>87</v>
      </c>
      <c r="G86" s="86">
        <v>0</v>
      </c>
      <c r="H86" s="44"/>
      <c r="I86" s="105"/>
      <c r="J86" s="105"/>
      <c r="K86" s="105"/>
      <c r="L86" s="105"/>
      <c r="M86" s="85">
        <f>+G86+J86+L86-I86-K86</f>
        <v>0</v>
      </c>
      <c r="N86" s="36"/>
      <c r="O86" s="45">
        <v>0</v>
      </c>
      <c r="P86" s="45">
        <v>0</v>
      </c>
      <c r="Q86" s="45">
        <v>0</v>
      </c>
      <c r="R86" s="45">
        <v>0</v>
      </c>
      <c r="S86" s="8"/>
      <c r="T86" s="45">
        <f t="shared" si="17"/>
        <v>0</v>
      </c>
      <c r="U86" s="45">
        <f t="shared" si="18"/>
        <v>0</v>
      </c>
      <c r="V86" s="45">
        <f t="shared" si="19"/>
        <v>0</v>
      </c>
      <c r="W86" s="45">
        <f t="shared" si="20"/>
        <v>0</v>
      </c>
    </row>
    <row r="87" spans="1:23" s="133" customFormat="1" ht="15" customHeight="1">
      <c r="A87" s="143"/>
      <c r="B87" s="143"/>
      <c r="C87" s="143"/>
      <c r="D87" s="143"/>
      <c r="E87" s="143"/>
      <c r="F87" s="56"/>
      <c r="G87" s="86"/>
      <c r="H87" s="44"/>
      <c r="I87" s="105"/>
      <c r="J87" s="105"/>
      <c r="K87" s="105"/>
      <c r="L87" s="105"/>
      <c r="M87" s="86"/>
      <c r="N87" s="36"/>
      <c r="O87" s="45"/>
      <c r="P87" s="45"/>
      <c r="Q87" s="45"/>
      <c r="R87" s="45"/>
      <c r="S87" s="8"/>
      <c r="T87" s="45"/>
      <c r="U87" s="45">
        <f t="shared" si="18"/>
        <v>0</v>
      </c>
      <c r="V87" s="45">
        <f t="shared" si="19"/>
        <v>0</v>
      </c>
      <c r="W87" s="45">
        <f t="shared" si="20"/>
        <v>0</v>
      </c>
    </row>
    <row r="88" spans="1:23" s="133" customFormat="1" ht="15" customHeight="1">
      <c r="A88" s="143">
        <v>520</v>
      </c>
      <c r="B88" s="143"/>
      <c r="C88" s="143"/>
      <c r="D88" s="143"/>
      <c r="E88" s="143"/>
      <c r="F88" s="56" t="s">
        <v>89</v>
      </c>
      <c r="G88" s="86">
        <f>+G89</f>
        <v>0</v>
      </c>
      <c r="H88" s="44"/>
      <c r="I88" s="105"/>
      <c r="J88" s="105"/>
      <c r="K88" s="105"/>
      <c r="L88" s="105"/>
      <c r="M88" s="86">
        <f>+M89</f>
        <v>0</v>
      </c>
      <c r="N88" s="36"/>
      <c r="O88" s="45">
        <v>0</v>
      </c>
      <c r="P88" s="45">
        <v>0</v>
      </c>
      <c r="Q88" s="45">
        <v>0</v>
      </c>
      <c r="R88" s="45">
        <v>0</v>
      </c>
      <c r="S88" s="8"/>
      <c r="T88" s="45">
        <f t="shared" si="17"/>
        <v>0</v>
      </c>
      <c r="U88" s="45">
        <f t="shared" si="18"/>
        <v>0</v>
      </c>
      <c r="V88" s="45">
        <f t="shared" si="19"/>
        <v>0</v>
      </c>
      <c r="W88" s="45">
        <f t="shared" si="20"/>
        <v>0</v>
      </c>
    </row>
    <row r="89" spans="1:23" s="133" customFormat="1" ht="15" customHeight="1">
      <c r="A89" s="143">
        <v>520</v>
      </c>
      <c r="B89" s="143">
        <v>1000</v>
      </c>
      <c r="C89" s="143"/>
      <c r="D89" s="143"/>
      <c r="E89" s="143"/>
      <c r="F89" s="56" t="s">
        <v>88</v>
      </c>
      <c r="G89" s="86">
        <f>+G90+G91</f>
        <v>0</v>
      </c>
      <c r="H89" s="44"/>
      <c r="I89" s="105"/>
      <c r="J89" s="105"/>
      <c r="K89" s="105"/>
      <c r="L89" s="105"/>
      <c r="M89" s="85">
        <f>+G89+J89+L89-I89-K89</f>
        <v>0</v>
      </c>
      <c r="N89" s="36"/>
      <c r="O89" s="45">
        <v>0</v>
      </c>
      <c r="P89" s="45">
        <v>0</v>
      </c>
      <c r="Q89" s="45">
        <v>0</v>
      </c>
      <c r="R89" s="45">
        <v>0</v>
      </c>
      <c r="S89" s="8"/>
      <c r="T89" s="45">
        <f t="shared" si="17"/>
        <v>0</v>
      </c>
      <c r="U89" s="45">
        <f t="shared" si="18"/>
        <v>0</v>
      </c>
      <c r="V89" s="45">
        <f t="shared" si="19"/>
        <v>0</v>
      </c>
      <c r="W89" s="45">
        <f t="shared" si="20"/>
        <v>0</v>
      </c>
    </row>
    <row r="90" spans="1:23" s="133" customFormat="1" ht="15" customHeight="1">
      <c r="A90" s="143">
        <v>520</v>
      </c>
      <c r="B90" s="143">
        <v>1000</v>
      </c>
      <c r="C90" s="143">
        <v>2</v>
      </c>
      <c r="D90" s="143"/>
      <c r="E90" s="143">
        <v>20</v>
      </c>
      <c r="F90" s="56" t="s">
        <v>90</v>
      </c>
      <c r="G90" s="86">
        <v>0</v>
      </c>
      <c r="H90" s="44"/>
      <c r="I90" s="105"/>
      <c r="J90" s="105"/>
      <c r="K90" s="105"/>
      <c r="L90" s="105"/>
      <c r="M90" s="85">
        <f>+G90+J90+L90-I90-K90</f>
        <v>0</v>
      </c>
      <c r="N90" s="36"/>
      <c r="O90" s="45">
        <v>0</v>
      </c>
      <c r="P90" s="45">
        <v>0</v>
      </c>
      <c r="Q90" s="45">
        <v>0</v>
      </c>
      <c r="R90" s="45">
        <v>0</v>
      </c>
      <c r="S90" s="8"/>
      <c r="T90" s="45">
        <f t="shared" si="17"/>
        <v>0</v>
      </c>
      <c r="U90" s="45">
        <f t="shared" si="18"/>
        <v>0</v>
      </c>
      <c r="V90" s="45">
        <f t="shared" si="19"/>
        <v>0</v>
      </c>
      <c r="W90" s="45">
        <f t="shared" si="20"/>
        <v>0</v>
      </c>
    </row>
    <row r="91" spans="1:23" s="138" customFormat="1" ht="15" customHeight="1" thickBot="1">
      <c r="A91" s="145">
        <v>520</v>
      </c>
      <c r="B91" s="145">
        <v>1000</v>
      </c>
      <c r="C91" s="145">
        <v>5</v>
      </c>
      <c r="D91" s="145"/>
      <c r="E91" s="146">
        <v>20</v>
      </c>
      <c r="F91" s="91" t="s">
        <v>91</v>
      </c>
      <c r="G91" s="87">
        <v>0</v>
      </c>
      <c r="H91" s="44"/>
      <c r="I91" s="209"/>
      <c r="J91" s="209"/>
      <c r="K91" s="209"/>
      <c r="L91" s="209"/>
      <c r="M91" s="92">
        <f>+G91+J91+L91-I91-K91</f>
        <v>0</v>
      </c>
      <c r="N91" s="39"/>
      <c r="O91" s="60">
        <v>0</v>
      </c>
      <c r="P91" s="60">
        <v>0</v>
      </c>
      <c r="Q91" s="60">
        <v>0</v>
      </c>
      <c r="R91" s="60">
        <v>0</v>
      </c>
      <c r="S91" s="100"/>
      <c r="T91" s="147">
        <f t="shared" si="17"/>
        <v>0</v>
      </c>
      <c r="U91" s="147">
        <f>+O91-P91</f>
        <v>0</v>
      </c>
      <c r="V91" s="147">
        <f>+P91-Q91</f>
        <v>0</v>
      </c>
      <c r="W91" s="147">
        <f>+Q91-R91</f>
        <v>0</v>
      </c>
    </row>
    <row r="92" spans="1:23" s="138" customFormat="1" ht="15" customHeight="1">
      <c r="A92" s="148"/>
      <c r="B92" s="148"/>
      <c r="C92" s="148"/>
      <c r="D92" s="148"/>
      <c r="E92" s="149"/>
      <c r="F92" s="114"/>
      <c r="G92" s="115"/>
      <c r="H92" s="110"/>
      <c r="I92" s="210"/>
      <c r="J92" s="210"/>
      <c r="K92" s="210"/>
      <c r="L92" s="210"/>
      <c r="M92" s="115"/>
      <c r="N92" s="82"/>
      <c r="O92" s="20"/>
      <c r="P92" s="20"/>
      <c r="Q92" s="20"/>
      <c r="R92" s="20"/>
      <c r="S92" s="6"/>
      <c r="T92" s="150"/>
      <c r="U92" s="150"/>
      <c r="V92" s="150"/>
      <c r="W92" s="150"/>
    </row>
    <row r="93" spans="1:22" s="138" customFormat="1" ht="6" customHeight="1" thickBot="1">
      <c r="A93" s="162"/>
      <c r="B93" s="163"/>
      <c r="C93" s="163"/>
      <c r="D93" s="163"/>
      <c r="E93" s="163"/>
      <c r="F93" s="164"/>
      <c r="G93" s="20"/>
      <c r="H93" s="165"/>
      <c r="I93" s="211"/>
      <c r="J93" s="211"/>
      <c r="K93" s="211"/>
      <c r="L93" s="211"/>
      <c r="M93" s="20"/>
      <c r="N93" s="20"/>
      <c r="O93" s="20"/>
      <c r="P93" s="20"/>
      <c r="Q93" s="20"/>
      <c r="R93" s="20"/>
      <c r="S93" s="6"/>
      <c r="T93" s="6"/>
      <c r="U93" s="6"/>
      <c r="V93" s="6"/>
    </row>
    <row r="94" spans="1:23" s="138" customFormat="1" ht="12.75">
      <c r="A94" s="166"/>
      <c r="B94" s="167"/>
      <c r="C94" s="167"/>
      <c r="D94" s="167"/>
      <c r="E94" s="167"/>
      <c r="F94" s="168"/>
      <c r="G94" s="67"/>
      <c r="H94" s="169"/>
      <c r="I94" s="212"/>
      <c r="J94" s="212"/>
      <c r="K94" s="212"/>
      <c r="L94" s="212"/>
      <c r="M94" s="67"/>
      <c r="N94" s="67"/>
      <c r="O94" s="67"/>
      <c r="P94" s="67"/>
      <c r="Q94" s="67"/>
      <c r="R94" s="67"/>
      <c r="S94" s="98"/>
      <c r="T94" s="98"/>
      <c r="U94" s="98"/>
      <c r="V94" s="98"/>
      <c r="W94" s="152"/>
    </row>
    <row r="95" spans="1:23" s="138" customFormat="1" ht="12.75">
      <c r="A95" s="170"/>
      <c r="B95" s="163"/>
      <c r="C95" s="163"/>
      <c r="D95" s="163"/>
      <c r="E95" s="163"/>
      <c r="F95" s="164"/>
      <c r="G95" s="20"/>
      <c r="H95" s="165"/>
      <c r="I95" s="211"/>
      <c r="J95" s="211"/>
      <c r="K95" s="211"/>
      <c r="L95" s="211"/>
      <c r="M95" s="20"/>
      <c r="N95" s="20"/>
      <c r="O95" s="20"/>
      <c r="P95" s="20"/>
      <c r="Q95" s="20"/>
      <c r="R95" s="20"/>
      <c r="S95" s="100"/>
      <c r="T95" s="100"/>
      <c r="U95" s="100"/>
      <c r="V95" s="100"/>
      <c r="W95" s="153"/>
    </row>
    <row r="96" spans="1:23" s="138" customFormat="1" ht="12.75">
      <c r="A96" s="170"/>
      <c r="B96" s="163"/>
      <c r="C96" s="163"/>
      <c r="D96" s="163"/>
      <c r="E96" s="163"/>
      <c r="F96" s="164"/>
      <c r="G96" s="20"/>
      <c r="H96" s="165"/>
      <c r="I96" s="211"/>
      <c r="J96" s="211"/>
      <c r="K96" s="211"/>
      <c r="L96" s="211"/>
      <c r="M96" s="20"/>
      <c r="N96" s="20"/>
      <c r="O96" s="20"/>
      <c r="P96" s="20"/>
      <c r="Q96" s="20"/>
      <c r="R96" s="20"/>
      <c r="S96" s="100"/>
      <c r="T96" s="100"/>
      <c r="U96" s="100"/>
      <c r="V96" s="100"/>
      <c r="W96" s="153"/>
    </row>
    <row r="97" spans="1:23" s="138" customFormat="1" ht="12.75">
      <c r="A97" s="171"/>
      <c r="B97" s="163"/>
      <c r="C97" s="163"/>
      <c r="D97" s="163"/>
      <c r="E97" s="172" t="s">
        <v>49</v>
      </c>
      <c r="F97" s="164"/>
      <c r="G97" s="20"/>
      <c r="H97" s="165"/>
      <c r="I97" s="211"/>
      <c r="J97" s="211"/>
      <c r="K97" s="211"/>
      <c r="L97" s="211"/>
      <c r="M97" s="20"/>
      <c r="N97" s="20"/>
      <c r="O97" s="20"/>
      <c r="P97" s="173" t="s">
        <v>50</v>
      </c>
      <c r="Q97" s="20"/>
      <c r="R97" s="20"/>
      <c r="S97" s="100"/>
      <c r="T97" s="100"/>
      <c r="U97" s="100"/>
      <c r="V97" s="100"/>
      <c r="W97" s="153"/>
    </row>
    <row r="98" spans="1:23" s="138" customFormat="1" ht="12.75">
      <c r="A98" s="170"/>
      <c r="B98" s="163"/>
      <c r="C98" s="163"/>
      <c r="D98" s="163"/>
      <c r="E98" s="163" t="s">
        <v>51</v>
      </c>
      <c r="F98" s="164"/>
      <c r="G98" s="20"/>
      <c r="H98" s="165"/>
      <c r="I98" s="211"/>
      <c r="J98" s="211"/>
      <c r="K98" s="211"/>
      <c r="L98" s="211"/>
      <c r="M98" s="20"/>
      <c r="N98" s="20"/>
      <c r="O98" s="20"/>
      <c r="P98" s="82" t="s">
        <v>52</v>
      </c>
      <c r="Q98" s="20"/>
      <c r="R98" s="20"/>
      <c r="S98" s="100"/>
      <c r="T98" s="100"/>
      <c r="U98" s="100"/>
      <c r="V98" s="100"/>
      <c r="W98" s="153"/>
    </row>
    <row r="99" spans="1:23" s="138" customFormat="1" ht="13.5" thickBot="1">
      <c r="A99" s="174"/>
      <c r="B99" s="175"/>
      <c r="C99" s="175"/>
      <c r="D99" s="175"/>
      <c r="E99" s="175"/>
      <c r="F99" s="176"/>
      <c r="G99" s="77"/>
      <c r="H99" s="177"/>
      <c r="I99" s="213"/>
      <c r="J99" s="213"/>
      <c r="K99" s="213"/>
      <c r="L99" s="213"/>
      <c r="M99" s="77"/>
      <c r="N99" s="77"/>
      <c r="O99" s="77"/>
      <c r="P99" s="77"/>
      <c r="Q99" s="77"/>
      <c r="R99" s="77"/>
      <c r="S99" s="102"/>
      <c r="T99" s="102"/>
      <c r="U99" s="102"/>
      <c r="V99" s="102"/>
      <c r="W99" s="154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/>
  <pageMargins left="1.34" right="0.7874015748031497" top="0.4724409448818898" bottom="0.1968503937007874" header="0" footer="0"/>
  <pageSetup horizontalDpi="600" verticalDpi="600" orientation="landscape" paperSize="5" scale="48" r:id="rId1"/>
  <headerFooter alignWithMargins="0">
    <oddFooter>&amp;C&amp;P  DE &amp;N&amp;RPROYECTO: GAF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X98"/>
  <sheetViews>
    <sheetView workbookViewId="0" topLeftCell="C1">
      <selection activeCell="C8" sqref="C8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8.28125" style="14" bestFit="1" customWidth="1"/>
    <col min="8" max="8" width="1.7109375" style="80" customWidth="1"/>
    <col min="9" max="10" width="11.140625" style="81" bestFit="1" customWidth="1"/>
    <col min="11" max="11" width="11.7109375" style="81" customWidth="1"/>
    <col min="12" max="12" width="9.57421875" style="81" customWidth="1"/>
    <col min="13" max="13" width="18.28125" style="81" bestFit="1" customWidth="1"/>
    <col min="14" max="14" width="1.7109375" style="82" customWidth="1"/>
    <col min="15" max="16" width="15.140625" style="81" customWidth="1"/>
    <col min="17" max="17" width="14.140625" style="81" customWidth="1"/>
    <col min="18" max="18" width="15.421875" style="81" customWidth="1"/>
    <col min="19" max="19" width="1.7109375" style="6" customWidth="1"/>
    <col min="20" max="20" width="12.7109375" style="6" bestFit="1" customWidth="1"/>
    <col min="21" max="22" width="11.140625" style="6" bestFit="1" customWidth="1"/>
    <col min="23" max="23" width="11.421875" style="7" bestFit="1" customWidth="1"/>
    <col min="24" max="24" width="12.7109375" style="7" bestFit="1" customWidth="1"/>
    <col min="25" max="16384" width="11.57421875" style="7" customWidth="1"/>
  </cols>
  <sheetData>
    <row r="1" spans="1:23" s="2" customFormat="1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23" s="2" customFormat="1" ht="12.7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spans="1:23" s="2" customFormat="1" ht="14.25">
      <c r="A3" s="245" t="s">
        <v>74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</row>
    <row r="4" spans="6:22" s="2" customFormat="1" ht="13.5" thickBot="1">
      <c r="F4" s="159"/>
      <c r="G4" s="3"/>
      <c r="H4" s="17"/>
      <c r="I4" s="18"/>
      <c r="J4" s="18"/>
      <c r="K4" s="19"/>
      <c r="L4" s="19"/>
      <c r="M4" s="18"/>
      <c r="N4" s="20"/>
      <c r="O4" s="18"/>
      <c r="P4" s="18"/>
      <c r="Q4" s="160"/>
      <c r="R4" s="18"/>
      <c r="S4" s="3"/>
      <c r="T4" s="3"/>
      <c r="U4" s="1"/>
      <c r="V4" s="1"/>
    </row>
    <row r="5" spans="1:23" s="5" customFormat="1" ht="13.5" customHeight="1" thickBot="1">
      <c r="A5" s="246" t="s">
        <v>3</v>
      </c>
      <c r="B5" s="246" t="s">
        <v>4</v>
      </c>
      <c r="C5" s="246" t="s">
        <v>5</v>
      </c>
      <c r="D5" s="246" t="s">
        <v>6</v>
      </c>
      <c r="E5" s="246" t="s">
        <v>7</v>
      </c>
      <c r="F5" s="248" t="s">
        <v>8</v>
      </c>
      <c r="G5" s="242" t="s">
        <v>9</v>
      </c>
      <c r="H5" s="21"/>
      <c r="I5" s="257" t="s">
        <v>10</v>
      </c>
      <c r="J5" s="257"/>
      <c r="K5" s="258" t="s">
        <v>11</v>
      </c>
      <c r="L5" s="258" t="s">
        <v>12</v>
      </c>
      <c r="M5" s="242" t="s">
        <v>13</v>
      </c>
      <c r="N5" s="22"/>
      <c r="O5" s="242" t="s">
        <v>99</v>
      </c>
      <c r="P5" s="242"/>
      <c r="Q5" s="242"/>
      <c r="R5" s="242"/>
      <c r="S5" s="4"/>
      <c r="T5" s="242" t="s">
        <v>73</v>
      </c>
      <c r="U5" s="242"/>
      <c r="V5" s="242"/>
      <c r="W5" s="242"/>
    </row>
    <row r="6" spans="1:23" s="5" customFormat="1" ht="24.75" thickBot="1">
      <c r="A6" s="247"/>
      <c r="B6" s="247"/>
      <c r="C6" s="247"/>
      <c r="D6" s="247"/>
      <c r="E6" s="247"/>
      <c r="F6" s="249"/>
      <c r="G6" s="255"/>
      <c r="H6" s="21"/>
      <c r="I6" s="95" t="s">
        <v>14</v>
      </c>
      <c r="J6" s="96" t="s">
        <v>15</v>
      </c>
      <c r="K6" s="259"/>
      <c r="L6" s="259"/>
      <c r="M6" s="255"/>
      <c r="N6" s="22"/>
      <c r="O6" s="23" t="s">
        <v>16</v>
      </c>
      <c r="P6" s="23" t="s">
        <v>17</v>
      </c>
      <c r="Q6" s="23" t="s">
        <v>18</v>
      </c>
      <c r="R6" s="23" t="s">
        <v>19</v>
      </c>
      <c r="S6" s="4"/>
      <c r="T6" s="23" t="s">
        <v>75</v>
      </c>
      <c r="U6" s="23" t="s">
        <v>76</v>
      </c>
      <c r="V6" s="23" t="s">
        <v>77</v>
      </c>
      <c r="W6" s="23" t="s">
        <v>78</v>
      </c>
    </row>
    <row r="7" spans="1:23" ht="12.75">
      <c r="A7" s="24"/>
      <c r="B7" s="24"/>
      <c r="C7" s="24"/>
      <c r="D7" s="24"/>
      <c r="E7" s="24"/>
      <c r="F7" s="25"/>
      <c r="G7" s="83"/>
      <c r="H7" s="26"/>
      <c r="I7" s="83"/>
      <c r="J7" s="83"/>
      <c r="K7" s="83"/>
      <c r="L7" s="83"/>
      <c r="M7" s="27"/>
      <c r="N7" s="28"/>
      <c r="O7" s="27"/>
      <c r="P7" s="27"/>
      <c r="Q7" s="29"/>
      <c r="R7" s="29"/>
      <c r="T7" s="27"/>
      <c r="U7" s="27"/>
      <c r="V7" s="29"/>
      <c r="W7" s="29"/>
    </row>
    <row r="8" spans="1:24" ht="12.75">
      <c r="A8" s="30">
        <v>1</v>
      </c>
      <c r="B8" s="31"/>
      <c r="C8" s="31"/>
      <c r="D8" s="31"/>
      <c r="E8" s="31"/>
      <c r="F8" s="32" t="s">
        <v>20</v>
      </c>
      <c r="G8" s="84">
        <f>+G10+G49+G72</f>
        <v>5548604055</v>
      </c>
      <c r="H8" s="26"/>
      <c r="I8" s="84">
        <f>+I10+I49+I72</f>
        <v>344261703</v>
      </c>
      <c r="J8" s="84">
        <f>+J10+J49+J72</f>
        <v>344261703</v>
      </c>
      <c r="K8" s="84">
        <f>+K10+K49+K72</f>
        <v>0</v>
      </c>
      <c r="L8" s="84">
        <f>+L10+L49+L72</f>
        <v>0</v>
      </c>
      <c r="M8" s="84">
        <f>+M10+M49+M72</f>
        <v>5548604055</v>
      </c>
      <c r="N8" s="28"/>
      <c r="O8" s="84">
        <f>+O10+O49+O72</f>
        <v>5168022986.48</v>
      </c>
      <c r="P8" s="84">
        <f>+P10+P49+P72</f>
        <v>5168022986.48</v>
      </c>
      <c r="Q8" s="84">
        <f>+Q10+Q49+Q72</f>
        <v>5168022986.48</v>
      </c>
      <c r="R8" s="84">
        <f>+R10+R49+R72</f>
        <v>5089090065.48</v>
      </c>
      <c r="T8" s="28">
        <f>+M8-O8</f>
        <v>380581068.52000046</v>
      </c>
      <c r="U8" s="28">
        <f>+O8-P8</f>
        <v>0</v>
      </c>
      <c r="V8" s="28">
        <f>+P8-Q8</f>
        <v>0</v>
      </c>
      <c r="W8" s="28">
        <f>+Q8-R8</f>
        <v>78932921</v>
      </c>
      <c r="X8" s="228"/>
    </row>
    <row r="9" spans="1:24" ht="12.75">
      <c r="A9" s="31"/>
      <c r="B9" s="31"/>
      <c r="C9" s="31"/>
      <c r="D9" s="31"/>
      <c r="E9" s="31"/>
      <c r="F9" s="33"/>
      <c r="G9" s="84"/>
      <c r="H9" s="26"/>
      <c r="I9" s="28"/>
      <c r="J9" s="28"/>
      <c r="K9" s="28"/>
      <c r="L9" s="28"/>
      <c r="M9" s="84"/>
      <c r="N9" s="28"/>
      <c r="O9" s="28"/>
      <c r="P9" s="28"/>
      <c r="Q9" s="28"/>
      <c r="R9" s="28"/>
      <c r="T9" s="28"/>
      <c r="U9" s="28"/>
      <c r="V9" s="28"/>
      <c r="W9" s="28"/>
      <c r="X9" s="228"/>
    </row>
    <row r="10" spans="1:23" s="9" customFormat="1" ht="12.75">
      <c r="A10" s="30">
        <v>1</v>
      </c>
      <c r="B10" s="30">
        <v>0</v>
      </c>
      <c r="C10" s="30"/>
      <c r="D10" s="30"/>
      <c r="E10" s="30"/>
      <c r="F10" s="34" t="s">
        <v>21</v>
      </c>
      <c r="G10" s="42">
        <f>+G12+G39+G42</f>
        <v>3829883366</v>
      </c>
      <c r="H10" s="35"/>
      <c r="I10" s="28">
        <f>+'REC 20'!I10+'REC 21'!I10</f>
        <v>165679507</v>
      </c>
      <c r="J10" s="28">
        <f>+'REC 20'!J10+'REC 21'!J10</f>
        <v>228661703</v>
      </c>
      <c r="K10" s="28">
        <f>+'REC 20'!K10+'REC 21'!K10</f>
        <v>0</v>
      </c>
      <c r="L10" s="28">
        <f>+'REC 20'!L10+'REC 21'!L10</f>
        <v>0</v>
      </c>
      <c r="M10" s="42">
        <f>+M12+M39+M42</f>
        <v>3892865562</v>
      </c>
      <c r="N10" s="37"/>
      <c r="O10" s="36">
        <f>+O12+O39+O42</f>
        <v>3839142346</v>
      </c>
      <c r="P10" s="36">
        <f>+P12+P39+P42</f>
        <v>3839142346</v>
      </c>
      <c r="Q10" s="36">
        <f>+Q12+Q39+Q42</f>
        <v>3839142346</v>
      </c>
      <c r="R10" s="36">
        <f>+R12+R39+R42</f>
        <v>3834931546</v>
      </c>
      <c r="S10" s="8"/>
      <c r="T10" s="28">
        <f>+M10-O10</f>
        <v>53723216</v>
      </c>
      <c r="U10" s="28">
        <f>+O10-P10</f>
        <v>0</v>
      </c>
      <c r="V10" s="28">
        <f>+P10-Q10</f>
        <v>0</v>
      </c>
      <c r="W10" s="28">
        <f>+Q10-R10</f>
        <v>4210800</v>
      </c>
    </row>
    <row r="11" spans="1:23" ht="12.75">
      <c r="A11" s="38"/>
      <c r="B11" s="38"/>
      <c r="C11" s="38"/>
      <c r="D11" s="38"/>
      <c r="E11" s="38"/>
      <c r="F11" s="34"/>
      <c r="G11" s="42"/>
      <c r="H11" s="35"/>
      <c r="I11" s="39"/>
      <c r="J11" s="39"/>
      <c r="K11" s="39"/>
      <c r="L11" s="39"/>
      <c r="M11" s="42"/>
      <c r="N11" s="39"/>
      <c r="O11" s="39"/>
      <c r="P11" s="39"/>
      <c r="Q11" s="39"/>
      <c r="R11" s="39"/>
      <c r="T11" s="39"/>
      <c r="U11" s="39"/>
      <c r="V11" s="39"/>
      <c r="W11" s="39"/>
    </row>
    <row r="12" spans="1:23" s="9" customFormat="1" ht="24">
      <c r="A12" s="30">
        <v>1</v>
      </c>
      <c r="B12" s="30">
        <v>0</v>
      </c>
      <c r="C12" s="30">
        <v>1</v>
      </c>
      <c r="D12" s="30"/>
      <c r="E12" s="30"/>
      <c r="F12" s="34" t="s">
        <v>22</v>
      </c>
      <c r="G12" s="42">
        <f>+G14+G18+G22+G32+G35</f>
        <v>2943613026</v>
      </c>
      <c r="H12" s="35"/>
      <c r="I12" s="42">
        <f>+'REC 20'!I12+'REC 21'!I12</f>
        <v>165679507</v>
      </c>
      <c r="J12" s="42">
        <f>+'REC 20'!J12+'REC 21'!J12</f>
        <v>181361703</v>
      </c>
      <c r="K12" s="42">
        <f>+'REC 20'!K12+'REC 21'!K12</f>
        <v>0</v>
      </c>
      <c r="L12" s="42">
        <f>+'REC 20'!L12+'REC 21'!L12</f>
        <v>0</v>
      </c>
      <c r="M12" s="42">
        <f>+M14+M18+M22+M32+M35</f>
        <v>2959295222</v>
      </c>
      <c r="N12" s="36"/>
      <c r="O12" s="36">
        <f>+O14+O18+O22+O32+O35</f>
        <v>2911590538</v>
      </c>
      <c r="P12" s="36">
        <f>+P14+P18+P22+P32+P35</f>
        <v>2911590538</v>
      </c>
      <c r="Q12" s="36">
        <f>+Q14+Q18+Q22+Q32+Q35</f>
        <v>2911590538</v>
      </c>
      <c r="R12" s="36">
        <f>+R14+R18+R22+R32+R35</f>
        <v>2911590538</v>
      </c>
      <c r="S12" s="8"/>
      <c r="T12" s="28">
        <f>+M12-O12</f>
        <v>47704684</v>
      </c>
      <c r="U12" s="28">
        <f>+O12-P12</f>
        <v>0</v>
      </c>
      <c r="V12" s="28">
        <f>+P12-Q12</f>
        <v>0</v>
      </c>
      <c r="W12" s="28">
        <f>+Q12-R12</f>
        <v>0</v>
      </c>
    </row>
    <row r="13" spans="1:23" s="9" customFormat="1" ht="12.75">
      <c r="A13" s="30"/>
      <c r="B13" s="30"/>
      <c r="C13" s="30"/>
      <c r="D13" s="30"/>
      <c r="E13" s="30"/>
      <c r="F13" s="34"/>
      <c r="G13" s="42"/>
      <c r="H13" s="35"/>
      <c r="I13" s="36"/>
      <c r="J13" s="36"/>
      <c r="K13" s="36"/>
      <c r="L13" s="36"/>
      <c r="M13" s="42"/>
      <c r="N13" s="36"/>
      <c r="O13" s="36"/>
      <c r="P13" s="36"/>
      <c r="Q13" s="36"/>
      <c r="R13" s="36"/>
      <c r="S13" s="8"/>
      <c r="T13" s="36"/>
      <c r="U13" s="36"/>
      <c r="V13" s="36"/>
      <c r="W13" s="36"/>
    </row>
    <row r="14" spans="1:23" s="9" customFormat="1" ht="12.75">
      <c r="A14" s="30">
        <v>1</v>
      </c>
      <c r="B14" s="30">
        <v>0</v>
      </c>
      <c r="C14" s="30">
        <v>1</v>
      </c>
      <c r="D14" s="30">
        <v>1</v>
      </c>
      <c r="E14" s="30"/>
      <c r="F14" s="34" t="s">
        <v>23</v>
      </c>
      <c r="G14" s="42">
        <f>SUM(G15:G16)</f>
        <v>1995301882</v>
      </c>
      <c r="H14" s="35"/>
      <c r="I14" s="42">
        <f>+'REC 20'!I14+'REC 21'!I14</f>
        <v>0</v>
      </c>
      <c r="J14" s="42">
        <f>+'REC 20'!J14+'REC 21'!J14</f>
        <v>117050000</v>
      </c>
      <c r="K14" s="42">
        <f>+'REC 20'!K14+'REC 21'!K14</f>
        <v>0</v>
      </c>
      <c r="L14" s="42">
        <f>+'REC 20'!L14+'REC 21'!L14</f>
        <v>0</v>
      </c>
      <c r="M14" s="42">
        <f>SUM(M15:M16)</f>
        <v>2112351882</v>
      </c>
      <c r="N14" s="36"/>
      <c r="O14" s="36">
        <f>SUM(O15:O16)</f>
        <v>2093981163</v>
      </c>
      <c r="P14" s="36">
        <f>SUM(P15:P16)</f>
        <v>2093981163</v>
      </c>
      <c r="Q14" s="36">
        <f>SUM(Q15:Q16)</f>
        <v>2093981163</v>
      </c>
      <c r="R14" s="36">
        <f>SUM(R15:R16)</f>
        <v>2093981163</v>
      </c>
      <c r="S14" s="8"/>
      <c r="T14" s="28">
        <f>+M14-O14</f>
        <v>18370719</v>
      </c>
      <c r="U14" s="28">
        <f>+O14-P14</f>
        <v>0</v>
      </c>
      <c r="V14" s="28">
        <f>+P14-Q14</f>
        <v>0</v>
      </c>
      <c r="W14" s="28">
        <f>+Q14-R14</f>
        <v>0</v>
      </c>
    </row>
    <row r="15" spans="1:23" ht="12.75">
      <c r="A15" s="38">
        <v>1</v>
      </c>
      <c r="B15" s="38">
        <v>0</v>
      </c>
      <c r="C15" s="38">
        <v>1</v>
      </c>
      <c r="D15" s="38">
        <v>1</v>
      </c>
      <c r="E15" s="38">
        <v>1</v>
      </c>
      <c r="F15" s="40" t="s">
        <v>53</v>
      </c>
      <c r="G15" s="85">
        <f>+'REC 20'!G15+'REC 21'!G15</f>
        <v>1850974882</v>
      </c>
      <c r="H15" s="41"/>
      <c r="I15" s="86">
        <f>+'REC 20'!I15+'REC 21'!I15</f>
        <v>0</v>
      </c>
      <c r="J15" s="86">
        <f>+'REC 20'!J15+'REC 21'!J15</f>
        <v>40650000</v>
      </c>
      <c r="K15" s="86">
        <f>+'REC 20'!K15+'REC 21'!K15</f>
        <v>0</v>
      </c>
      <c r="L15" s="86">
        <f>+'REC 20'!L15+'REC 21'!L15</f>
        <v>0</v>
      </c>
      <c r="M15" s="85">
        <f>+'REC 20'!M15+'REC 21'!M15</f>
        <v>1891624882</v>
      </c>
      <c r="N15" s="39"/>
      <c r="O15" s="85">
        <f>+'REC 20'!O15+'REC 21'!O15</f>
        <v>1876239115</v>
      </c>
      <c r="P15" s="85">
        <f>+'REC 20'!P15+'REC 21'!P15</f>
        <v>1876239115</v>
      </c>
      <c r="Q15" s="85">
        <f>+'REC 20'!Q15+'REC 21'!Q15</f>
        <v>1876239115</v>
      </c>
      <c r="R15" s="85">
        <f>+'REC 20'!R15+'REC 21'!R15</f>
        <v>1876239115</v>
      </c>
      <c r="T15" s="46">
        <f>+M15-O15</f>
        <v>15385767</v>
      </c>
      <c r="U15" s="46">
        <f aca="true" t="shared" si="0" ref="U15:W16">+O15-P15</f>
        <v>0</v>
      </c>
      <c r="V15" s="46">
        <f t="shared" si="0"/>
        <v>0</v>
      </c>
      <c r="W15" s="46">
        <f t="shared" si="0"/>
        <v>0</v>
      </c>
    </row>
    <row r="16" spans="1:23" ht="12.75">
      <c r="A16" s="38">
        <v>1</v>
      </c>
      <c r="B16" s="38">
        <v>0</v>
      </c>
      <c r="C16" s="38">
        <v>1</v>
      </c>
      <c r="D16" s="38">
        <v>1</v>
      </c>
      <c r="E16" s="38">
        <v>2</v>
      </c>
      <c r="F16" s="40" t="s">
        <v>54</v>
      </c>
      <c r="G16" s="85">
        <f>+'REC 20'!G16+'REC 21'!G16</f>
        <v>144327000</v>
      </c>
      <c r="H16" s="41"/>
      <c r="I16" s="86">
        <f>+'REC 20'!I16+'REC 21'!I16</f>
        <v>0</v>
      </c>
      <c r="J16" s="86">
        <f>+'REC 20'!J16+'REC 21'!J16</f>
        <v>76400000</v>
      </c>
      <c r="K16" s="86">
        <f>+'REC 20'!K16+'REC 21'!K16</f>
        <v>0</v>
      </c>
      <c r="L16" s="86">
        <f>+'REC 20'!L16+'REC 21'!L16</f>
        <v>0</v>
      </c>
      <c r="M16" s="85">
        <f>+'REC 20'!M16+'REC 21'!M16</f>
        <v>220727000</v>
      </c>
      <c r="N16" s="39"/>
      <c r="O16" s="85">
        <f>+'REC 20'!O16+'REC 21'!O16</f>
        <v>217742048</v>
      </c>
      <c r="P16" s="85">
        <f>+'REC 20'!P16+'REC 21'!P16</f>
        <v>217742048</v>
      </c>
      <c r="Q16" s="85">
        <f>+'REC 20'!Q16+'REC 21'!Q16</f>
        <v>217742048</v>
      </c>
      <c r="R16" s="85">
        <f>+'REC 20'!R16+'REC 21'!R16</f>
        <v>217742048</v>
      </c>
      <c r="T16" s="46">
        <f>+M16-O16</f>
        <v>2984952</v>
      </c>
      <c r="U16" s="46">
        <f t="shared" si="0"/>
        <v>0</v>
      </c>
      <c r="V16" s="46">
        <f t="shared" si="0"/>
        <v>0</v>
      </c>
      <c r="W16" s="46">
        <f t="shared" si="0"/>
        <v>0</v>
      </c>
    </row>
    <row r="17" spans="1:23" ht="12.75">
      <c r="A17" s="38"/>
      <c r="B17" s="38"/>
      <c r="C17" s="38"/>
      <c r="D17" s="38"/>
      <c r="E17" s="38"/>
      <c r="F17" s="40"/>
      <c r="G17" s="85"/>
      <c r="H17" s="41"/>
      <c r="I17" s="39"/>
      <c r="J17" s="39"/>
      <c r="K17" s="39"/>
      <c r="L17" s="39"/>
      <c r="M17" s="85"/>
      <c r="N17" s="39"/>
      <c r="O17" s="39"/>
      <c r="P17" s="39"/>
      <c r="Q17" s="39"/>
      <c r="R17" s="39"/>
      <c r="T17" s="39"/>
      <c r="U17" s="39"/>
      <c r="V17" s="39"/>
      <c r="W17" s="39"/>
    </row>
    <row r="18" spans="1:23" s="9" customFormat="1" ht="12.75">
      <c r="A18" s="30">
        <v>1</v>
      </c>
      <c r="B18" s="30">
        <v>0</v>
      </c>
      <c r="C18" s="30">
        <v>1</v>
      </c>
      <c r="D18" s="30">
        <v>4</v>
      </c>
      <c r="E18" s="30"/>
      <c r="F18" s="34" t="s">
        <v>24</v>
      </c>
      <c r="G18" s="42">
        <f>+G19+G20</f>
        <v>269328000</v>
      </c>
      <c r="H18" s="35"/>
      <c r="I18" s="106">
        <f>+'REC 20'!I18+'REC 21'!I18</f>
        <v>2000000</v>
      </c>
      <c r="J18" s="106">
        <f>+'REC 20'!J18+'REC 21'!J18</f>
        <v>3100000</v>
      </c>
      <c r="K18" s="106">
        <f>+'REC 20'!K18+'REC 21'!K18</f>
        <v>0</v>
      </c>
      <c r="L18" s="106">
        <f>+'REC 20'!L18+'REC 21'!L18</f>
        <v>0</v>
      </c>
      <c r="M18" s="42">
        <f>+M19+M20</f>
        <v>270428000</v>
      </c>
      <c r="N18" s="36"/>
      <c r="O18" s="36">
        <f>SUM(O19:O20)</f>
        <v>264074967</v>
      </c>
      <c r="P18" s="36">
        <f>SUM(P19:P20)</f>
        <v>264074967</v>
      </c>
      <c r="Q18" s="36">
        <f>SUM(Q19:Q20)</f>
        <v>264074967</v>
      </c>
      <c r="R18" s="36">
        <f>SUM(R19:R20)</f>
        <v>264074967</v>
      </c>
      <c r="S18" s="8"/>
      <c r="T18" s="28">
        <f>+M18-O18</f>
        <v>6353033</v>
      </c>
      <c r="U18" s="28">
        <f>+O18-P18</f>
        <v>0</v>
      </c>
      <c r="V18" s="28">
        <f>+P18-Q18</f>
        <v>0</v>
      </c>
      <c r="W18" s="28">
        <f>+Q18-R18</f>
        <v>0</v>
      </c>
    </row>
    <row r="19" spans="1:23" ht="12.75">
      <c r="A19" s="38">
        <v>1</v>
      </c>
      <c r="B19" s="38">
        <v>0</v>
      </c>
      <c r="C19" s="38">
        <v>1</v>
      </c>
      <c r="D19" s="38">
        <v>4</v>
      </c>
      <c r="E19" s="38">
        <v>1</v>
      </c>
      <c r="F19" s="40" t="s">
        <v>55</v>
      </c>
      <c r="G19" s="85">
        <f>+'REC 20'!G19+'REC 21'!G19</f>
        <v>24260500</v>
      </c>
      <c r="H19" s="41"/>
      <c r="I19" s="86">
        <f>+'REC 20'!I19+'REC 21'!I19</f>
        <v>0</v>
      </c>
      <c r="J19" s="86">
        <f>+'REC 20'!J19+'REC 21'!J19</f>
        <v>2000000</v>
      </c>
      <c r="K19" s="86">
        <f>+'REC 20'!K19+'REC 21'!K19</f>
        <v>0</v>
      </c>
      <c r="L19" s="86">
        <f>+'REC 20'!L19+'REC 21'!L19</f>
        <v>0</v>
      </c>
      <c r="M19" s="85">
        <f>+'REC 20'!M19+'REC 21'!M19</f>
        <v>26260500</v>
      </c>
      <c r="N19" s="39"/>
      <c r="O19" s="85">
        <f>+'REC 20'!O19+'REC 21'!O19</f>
        <v>25351380</v>
      </c>
      <c r="P19" s="85">
        <f>+'REC 20'!P19+'REC 21'!P19</f>
        <v>25351380</v>
      </c>
      <c r="Q19" s="85">
        <f>+'REC 20'!Q19+'REC 21'!Q19</f>
        <v>25351380</v>
      </c>
      <c r="R19" s="85">
        <f>+'REC 20'!R19+'REC 21'!R19</f>
        <v>25351380</v>
      </c>
      <c r="T19" s="46">
        <f>+M19-O19</f>
        <v>909120</v>
      </c>
      <c r="U19" s="46">
        <f aca="true" t="shared" si="1" ref="U19:W20">+O19-P19</f>
        <v>0</v>
      </c>
      <c r="V19" s="46">
        <f t="shared" si="1"/>
        <v>0</v>
      </c>
      <c r="W19" s="46">
        <f t="shared" si="1"/>
        <v>0</v>
      </c>
    </row>
    <row r="20" spans="1:23" ht="12.75">
      <c r="A20" s="38">
        <v>1</v>
      </c>
      <c r="B20" s="38">
        <v>0</v>
      </c>
      <c r="C20" s="38">
        <v>1</v>
      </c>
      <c r="D20" s="38">
        <v>4</v>
      </c>
      <c r="E20" s="38">
        <v>2</v>
      </c>
      <c r="F20" s="40" t="s">
        <v>56</v>
      </c>
      <c r="G20" s="85">
        <f>+'REC 20'!G20+'REC 21'!G20</f>
        <v>245067500</v>
      </c>
      <c r="H20" s="41"/>
      <c r="I20" s="86">
        <f>+'REC 20'!I20+'REC 21'!I20</f>
        <v>2000000</v>
      </c>
      <c r="J20" s="86">
        <f>+'REC 20'!J20+'REC 21'!J20</f>
        <v>1100000</v>
      </c>
      <c r="K20" s="86">
        <f>+'REC 20'!K20+'REC 21'!K20</f>
        <v>0</v>
      </c>
      <c r="L20" s="86">
        <f>+'REC 20'!L20+'REC 21'!L20</f>
        <v>0</v>
      </c>
      <c r="M20" s="85">
        <f>+'REC 20'!M20+'REC 21'!M20</f>
        <v>244167500</v>
      </c>
      <c r="N20" s="39"/>
      <c r="O20" s="85">
        <f>+'REC 20'!O20+'REC 21'!O20</f>
        <v>238723587</v>
      </c>
      <c r="P20" s="85">
        <f>+'REC 20'!P20+'REC 21'!P20</f>
        <v>238723587</v>
      </c>
      <c r="Q20" s="85">
        <f>+'REC 20'!Q20+'REC 21'!Q20</f>
        <v>238723587</v>
      </c>
      <c r="R20" s="85">
        <f>+'REC 20'!R20+'REC 21'!R20</f>
        <v>238723587</v>
      </c>
      <c r="T20" s="46">
        <f>+M20-O20</f>
        <v>5443913</v>
      </c>
      <c r="U20" s="46">
        <f t="shared" si="1"/>
        <v>0</v>
      </c>
      <c r="V20" s="46">
        <f t="shared" si="1"/>
        <v>0</v>
      </c>
      <c r="W20" s="46">
        <f t="shared" si="1"/>
        <v>0</v>
      </c>
    </row>
    <row r="21" spans="1:23" ht="12.75">
      <c r="A21" s="38"/>
      <c r="B21" s="38"/>
      <c r="C21" s="38"/>
      <c r="D21" s="38"/>
      <c r="E21" s="38"/>
      <c r="F21" s="40"/>
      <c r="G21" s="85"/>
      <c r="H21" s="41"/>
      <c r="I21" s="39"/>
      <c r="J21" s="39"/>
      <c r="K21" s="39"/>
      <c r="L21" s="39"/>
      <c r="M21" s="85"/>
      <c r="N21" s="39"/>
      <c r="O21" s="39"/>
      <c r="P21" s="39"/>
      <c r="Q21" s="39"/>
      <c r="R21" s="39"/>
      <c r="T21" s="39"/>
      <c r="U21" s="39"/>
      <c r="V21" s="39"/>
      <c r="W21" s="39"/>
    </row>
    <row r="22" spans="1:23" ht="12.75">
      <c r="A22" s="38">
        <v>1</v>
      </c>
      <c r="B22" s="38">
        <v>0</v>
      </c>
      <c r="C22" s="38">
        <v>1</v>
      </c>
      <c r="D22" s="38">
        <v>5</v>
      </c>
      <c r="E22" s="38"/>
      <c r="F22" s="34" t="s">
        <v>25</v>
      </c>
      <c r="G22" s="42">
        <f>SUM(G23:G30)</f>
        <v>509276000</v>
      </c>
      <c r="H22" s="35"/>
      <c r="I22" s="106">
        <f>+'REC 20'!I22+'REC 21'!I22</f>
        <v>0</v>
      </c>
      <c r="J22" s="106">
        <f>+'REC 20'!J22+'REC 21'!J22</f>
        <v>54200000</v>
      </c>
      <c r="K22" s="106">
        <f>+'REC 20'!K22+'REC 21'!K22</f>
        <v>0</v>
      </c>
      <c r="L22" s="106">
        <f>+'REC 20'!L22+'REC 21'!L22</f>
        <v>0</v>
      </c>
      <c r="M22" s="42">
        <f>SUM(M23:M30)</f>
        <v>563476000</v>
      </c>
      <c r="N22" s="36"/>
      <c r="O22" s="36">
        <f>SUM(O23:O30)</f>
        <v>542023259</v>
      </c>
      <c r="P22" s="36">
        <f>SUM(P23:P30)</f>
        <v>542023259</v>
      </c>
      <c r="Q22" s="36">
        <f>SUM(Q23:Q30)</f>
        <v>542023259</v>
      </c>
      <c r="R22" s="36">
        <f>SUM(R23:R30)</f>
        <v>542023259</v>
      </c>
      <c r="T22" s="28">
        <f>+M22-O22</f>
        <v>21452741</v>
      </c>
      <c r="U22" s="28">
        <f>+O22-P22</f>
        <v>0</v>
      </c>
      <c r="V22" s="28">
        <f>+P22-Q22</f>
        <v>0</v>
      </c>
      <c r="W22" s="28">
        <f>+Q22-R22</f>
        <v>0</v>
      </c>
    </row>
    <row r="23" spans="1:23" ht="24">
      <c r="A23" s="38">
        <v>1</v>
      </c>
      <c r="B23" s="38">
        <v>0</v>
      </c>
      <c r="C23" s="38">
        <v>1</v>
      </c>
      <c r="D23" s="38">
        <v>5</v>
      </c>
      <c r="E23" s="38">
        <v>2</v>
      </c>
      <c r="F23" s="40" t="s">
        <v>57</v>
      </c>
      <c r="G23" s="85">
        <f>+'REC 20'!G23+'REC 21'!G23</f>
        <v>60732000</v>
      </c>
      <c r="H23" s="41"/>
      <c r="I23" s="86">
        <f>+'REC 20'!I23+'REC 21'!I23</f>
        <v>0</v>
      </c>
      <c r="J23" s="86">
        <f>+'REC 20'!J23+'REC 21'!J23</f>
        <v>0</v>
      </c>
      <c r="K23" s="86">
        <f>+'REC 20'!K23+'REC 21'!K23</f>
        <v>0</v>
      </c>
      <c r="L23" s="86">
        <f>+'REC 20'!L23+'REC 21'!L23</f>
        <v>0</v>
      </c>
      <c r="M23" s="85">
        <f>+'REC 20'!M23+'REC 21'!M23</f>
        <v>60732000</v>
      </c>
      <c r="N23" s="39"/>
      <c r="O23" s="85">
        <f>+'REC 20'!O23+'REC 21'!O23</f>
        <v>59019047</v>
      </c>
      <c r="P23" s="85">
        <f>+'REC 20'!P23+'REC 21'!P23</f>
        <v>59019047</v>
      </c>
      <c r="Q23" s="85">
        <f>+'REC 20'!Q23+'REC 21'!Q23</f>
        <v>59019047</v>
      </c>
      <c r="R23" s="85">
        <f>+'REC 20'!R23+'REC 21'!R23</f>
        <v>59019047</v>
      </c>
      <c r="T23" s="46">
        <f aca="true" t="shared" si="2" ref="T23:T30">+M23-O23</f>
        <v>1712953</v>
      </c>
      <c r="U23" s="46">
        <f aca="true" t="shared" si="3" ref="U23:W30">+O23-P23</f>
        <v>0</v>
      </c>
      <c r="V23" s="46">
        <f t="shared" si="3"/>
        <v>0</v>
      </c>
      <c r="W23" s="46">
        <f t="shared" si="3"/>
        <v>0</v>
      </c>
    </row>
    <row r="24" spans="1:23" ht="24">
      <c r="A24" s="38">
        <v>1</v>
      </c>
      <c r="B24" s="38">
        <v>0</v>
      </c>
      <c r="C24" s="38">
        <v>1</v>
      </c>
      <c r="D24" s="38">
        <v>5</v>
      </c>
      <c r="E24" s="38">
        <v>5</v>
      </c>
      <c r="F24" s="40" t="s">
        <v>58</v>
      </c>
      <c r="G24" s="85">
        <f>+'REC 20'!G24+'REC 21'!G24</f>
        <v>12028000</v>
      </c>
      <c r="H24" s="41"/>
      <c r="I24" s="86">
        <f>+'REC 20'!I24+'REC 21'!I24</f>
        <v>0</v>
      </c>
      <c r="J24" s="86">
        <f>+'REC 20'!J24+'REC 21'!J24</f>
        <v>4500000</v>
      </c>
      <c r="K24" s="86">
        <f>+'REC 20'!K24+'REC 21'!K24</f>
        <v>0</v>
      </c>
      <c r="L24" s="86">
        <f>+'REC 20'!L24+'REC 21'!L24</f>
        <v>0</v>
      </c>
      <c r="M24" s="85">
        <f>+'REC 20'!M24+'REC 21'!M24</f>
        <v>16528000</v>
      </c>
      <c r="N24" s="39"/>
      <c r="O24" s="85">
        <f>+'REC 20'!O24+'REC 21'!O24</f>
        <v>16240479</v>
      </c>
      <c r="P24" s="85">
        <f>+'REC 20'!P24+'REC 21'!P24</f>
        <v>16240479</v>
      </c>
      <c r="Q24" s="85">
        <f>+'REC 20'!Q24+'REC 21'!Q24</f>
        <v>16240479</v>
      </c>
      <c r="R24" s="85">
        <f>+'REC 20'!R24+'REC 21'!R24</f>
        <v>16240479</v>
      </c>
      <c r="T24" s="46">
        <f t="shared" si="2"/>
        <v>287521</v>
      </c>
      <c r="U24" s="46">
        <f t="shared" si="3"/>
        <v>0</v>
      </c>
      <c r="V24" s="46">
        <f t="shared" si="3"/>
        <v>0</v>
      </c>
      <c r="W24" s="46">
        <f t="shared" si="3"/>
        <v>0</v>
      </c>
    </row>
    <row r="25" spans="1:23" ht="12.75">
      <c r="A25" s="38">
        <v>1</v>
      </c>
      <c r="B25" s="38">
        <v>0</v>
      </c>
      <c r="C25" s="38">
        <v>1</v>
      </c>
      <c r="D25" s="38">
        <v>5</v>
      </c>
      <c r="E25" s="38">
        <v>12</v>
      </c>
      <c r="F25" s="40" t="s">
        <v>59</v>
      </c>
      <c r="G25" s="85">
        <f>+'REC 20'!G25+'REC 21'!G25</f>
        <v>5893000</v>
      </c>
      <c r="H25" s="41"/>
      <c r="I25" s="86">
        <f>+'REC 20'!I25+'REC 21'!I25</f>
        <v>0</v>
      </c>
      <c r="J25" s="86">
        <f>+'REC 20'!J25+'REC 21'!J25</f>
        <v>0</v>
      </c>
      <c r="K25" s="86">
        <f>+'REC 20'!K25+'REC 21'!K25</f>
        <v>0</v>
      </c>
      <c r="L25" s="86">
        <f>+'REC 20'!L25+'REC 21'!L25</f>
        <v>0</v>
      </c>
      <c r="M25" s="85">
        <f>+'REC 20'!M25+'REC 21'!M25</f>
        <v>5893000</v>
      </c>
      <c r="N25" s="39"/>
      <c r="O25" s="85">
        <f>+'REC 20'!O25+'REC 21'!O25</f>
        <v>4788761</v>
      </c>
      <c r="P25" s="85">
        <f>+'REC 20'!P25+'REC 21'!P25</f>
        <v>4788761</v>
      </c>
      <c r="Q25" s="85">
        <f>+'REC 20'!Q25+'REC 21'!Q25</f>
        <v>4788761</v>
      </c>
      <c r="R25" s="85">
        <f>+'REC 20'!R25+'REC 21'!R25</f>
        <v>4788761</v>
      </c>
      <c r="T25" s="46">
        <f t="shared" si="2"/>
        <v>1104239</v>
      </c>
      <c r="U25" s="46">
        <f t="shared" si="3"/>
        <v>0</v>
      </c>
      <c r="V25" s="46">
        <f t="shared" si="3"/>
        <v>0</v>
      </c>
      <c r="W25" s="46">
        <f t="shared" si="3"/>
        <v>0</v>
      </c>
    </row>
    <row r="26" spans="1:23" ht="12.75">
      <c r="A26" s="38">
        <v>1</v>
      </c>
      <c r="B26" s="38">
        <v>0</v>
      </c>
      <c r="C26" s="38">
        <v>1</v>
      </c>
      <c r="D26" s="38">
        <v>5</v>
      </c>
      <c r="E26" s="38">
        <v>13</v>
      </c>
      <c r="F26" s="40" t="s">
        <v>60</v>
      </c>
      <c r="G26" s="85">
        <f>+'REC 20'!G26+'REC 21'!G26</f>
        <v>4434000</v>
      </c>
      <c r="H26" s="41"/>
      <c r="I26" s="86">
        <f>+'REC 20'!I26+'REC 21'!I26</f>
        <v>0</v>
      </c>
      <c r="J26" s="86">
        <f>+'REC 20'!J26+'REC 21'!J26</f>
        <v>800000</v>
      </c>
      <c r="K26" s="86">
        <f>+'REC 20'!K26+'REC 21'!K26</f>
        <v>0</v>
      </c>
      <c r="L26" s="86">
        <f>+'REC 20'!L26+'REC 21'!L26</f>
        <v>0</v>
      </c>
      <c r="M26" s="85">
        <f>+'REC 20'!M26+'REC 21'!M26</f>
        <v>5234000</v>
      </c>
      <c r="N26" s="39"/>
      <c r="O26" s="85">
        <f>+'REC 20'!O26+'REC 21'!O26</f>
        <v>5064758</v>
      </c>
      <c r="P26" s="85">
        <f>+'REC 20'!P26+'REC 21'!P26</f>
        <v>5064758</v>
      </c>
      <c r="Q26" s="85">
        <f>+'REC 20'!Q26+'REC 21'!Q26</f>
        <v>5064758</v>
      </c>
      <c r="R26" s="85">
        <f>+'REC 20'!R26+'REC 21'!R26</f>
        <v>5064758</v>
      </c>
      <c r="T26" s="46">
        <f t="shared" si="2"/>
        <v>169242</v>
      </c>
      <c r="U26" s="46">
        <f t="shared" si="3"/>
        <v>0</v>
      </c>
      <c r="V26" s="46">
        <f t="shared" si="3"/>
        <v>0</v>
      </c>
      <c r="W26" s="46">
        <f t="shared" si="3"/>
        <v>0</v>
      </c>
    </row>
    <row r="27" spans="1:23" ht="12.75">
      <c r="A27" s="38">
        <v>1</v>
      </c>
      <c r="B27" s="38">
        <v>0</v>
      </c>
      <c r="C27" s="38">
        <v>1</v>
      </c>
      <c r="D27" s="38">
        <v>5</v>
      </c>
      <c r="E27" s="38">
        <v>14</v>
      </c>
      <c r="F27" s="40" t="s">
        <v>61</v>
      </c>
      <c r="G27" s="85">
        <f>+'REC 20'!G27+'REC 21'!G27</f>
        <v>87596000</v>
      </c>
      <c r="H27" s="41"/>
      <c r="I27" s="86">
        <f>+'REC 20'!I27+'REC 21'!I27</f>
        <v>0</v>
      </c>
      <c r="J27" s="86">
        <f>+'REC 20'!J27+'REC 21'!J27</f>
        <v>0</v>
      </c>
      <c r="K27" s="86">
        <f>+'REC 20'!K27+'REC 21'!K27</f>
        <v>0</v>
      </c>
      <c r="L27" s="86">
        <f>+'REC 20'!L27+'REC 21'!L27</f>
        <v>0</v>
      </c>
      <c r="M27" s="85">
        <f>+'REC 20'!M27+'REC 21'!M27</f>
        <v>87596000</v>
      </c>
      <c r="N27" s="39"/>
      <c r="O27" s="85">
        <f>+'REC 20'!O27+'REC 21'!O27</f>
        <v>85924028</v>
      </c>
      <c r="P27" s="85">
        <f>+'REC 20'!P27+'REC 21'!P27</f>
        <v>85924028</v>
      </c>
      <c r="Q27" s="85">
        <f>+'REC 20'!Q27+'REC 21'!Q27</f>
        <v>85924028</v>
      </c>
      <c r="R27" s="85">
        <f>+'REC 20'!R27+'REC 21'!R27</f>
        <v>85924028</v>
      </c>
      <c r="T27" s="46">
        <f t="shared" si="2"/>
        <v>1671972</v>
      </c>
      <c r="U27" s="46">
        <f t="shared" si="3"/>
        <v>0</v>
      </c>
      <c r="V27" s="46">
        <f t="shared" si="3"/>
        <v>0</v>
      </c>
      <c r="W27" s="46">
        <f t="shared" si="3"/>
        <v>0</v>
      </c>
    </row>
    <row r="28" spans="1:23" ht="12.75">
      <c r="A28" s="38">
        <v>1</v>
      </c>
      <c r="B28" s="38">
        <v>0</v>
      </c>
      <c r="C28" s="38">
        <v>1</v>
      </c>
      <c r="D28" s="38">
        <v>5</v>
      </c>
      <c r="E28" s="38">
        <v>15</v>
      </c>
      <c r="F28" s="40" t="s">
        <v>62</v>
      </c>
      <c r="G28" s="85">
        <f>+'REC 20'!G28+'REC 21'!G28</f>
        <v>92620000</v>
      </c>
      <c r="H28" s="41"/>
      <c r="I28" s="86">
        <f>+'REC 20'!I28+'REC 21'!I28</f>
        <v>0</v>
      </c>
      <c r="J28" s="86">
        <f>+'REC 20'!J28+'REC 21'!J28</f>
        <v>42600000</v>
      </c>
      <c r="K28" s="86">
        <f>+'REC 20'!K28+'REC 21'!K28</f>
        <v>0</v>
      </c>
      <c r="L28" s="86">
        <f>+'REC 20'!L28+'REC 21'!L28</f>
        <v>0</v>
      </c>
      <c r="M28" s="85">
        <f>+'REC 20'!M28+'REC 21'!M28</f>
        <v>135220000</v>
      </c>
      <c r="N28" s="39"/>
      <c r="O28" s="85">
        <f>+'REC 20'!O28+'REC 21'!O28</f>
        <v>133294994</v>
      </c>
      <c r="P28" s="85">
        <f>+'REC 20'!P28+'REC 21'!P28</f>
        <v>133294994</v>
      </c>
      <c r="Q28" s="85">
        <f>+'REC 20'!Q28+'REC 21'!Q28</f>
        <v>133294994</v>
      </c>
      <c r="R28" s="85">
        <f>+'REC 20'!R28+'REC 21'!R28</f>
        <v>133294994</v>
      </c>
      <c r="T28" s="46">
        <f t="shared" si="2"/>
        <v>1925006</v>
      </c>
      <c r="U28" s="46">
        <f t="shared" si="3"/>
        <v>0</v>
      </c>
      <c r="V28" s="46">
        <f t="shared" si="3"/>
        <v>0</v>
      </c>
      <c r="W28" s="46">
        <f t="shared" si="3"/>
        <v>0</v>
      </c>
    </row>
    <row r="29" spans="1:23" ht="12.75">
      <c r="A29" s="38">
        <v>1</v>
      </c>
      <c r="B29" s="38">
        <v>0</v>
      </c>
      <c r="C29" s="38">
        <v>1</v>
      </c>
      <c r="D29" s="38">
        <v>5</v>
      </c>
      <c r="E29" s="38">
        <v>16</v>
      </c>
      <c r="F29" s="40" t="s">
        <v>63</v>
      </c>
      <c r="G29" s="85">
        <f>+'REC 20'!G29+'REC 21'!G29</f>
        <v>187925000</v>
      </c>
      <c r="H29" s="41"/>
      <c r="I29" s="86">
        <f>+'REC 20'!I29+'REC 21'!I29</f>
        <v>0</v>
      </c>
      <c r="J29" s="86">
        <f>+'REC 20'!J29+'REC 21'!J29</f>
        <v>6300000</v>
      </c>
      <c r="K29" s="86">
        <f>+'REC 20'!K29+'REC 21'!K29</f>
        <v>0</v>
      </c>
      <c r="L29" s="86">
        <f>+'REC 20'!L29+'REC 21'!L29</f>
        <v>0</v>
      </c>
      <c r="M29" s="85">
        <f>+'REC 20'!M29+'REC 21'!M29</f>
        <v>194225000</v>
      </c>
      <c r="N29" s="39"/>
      <c r="O29" s="85">
        <f>+'REC 20'!O29+'REC 21'!O29</f>
        <v>192708709</v>
      </c>
      <c r="P29" s="85">
        <f>+'REC 20'!P29+'REC 21'!P29</f>
        <v>192708709</v>
      </c>
      <c r="Q29" s="85">
        <f>+'REC 20'!Q29+'REC 21'!Q29</f>
        <v>192708709</v>
      </c>
      <c r="R29" s="85">
        <f>+'REC 20'!R29+'REC 21'!R29</f>
        <v>192708709</v>
      </c>
      <c r="T29" s="46">
        <f t="shared" si="2"/>
        <v>1516291</v>
      </c>
      <c r="U29" s="46">
        <f t="shared" si="3"/>
        <v>0</v>
      </c>
      <c r="V29" s="46">
        <f t="shared" si="3"/>
        <v>0</v>
      </c>
      <c r="W29" s="46">
        <f t="shared" si="3"/>
        <v>0</v>
      </c>
    </row>
    <row r="30" spans="1:23" ht="12.75">
      <c r="A30" s="38">
        <v>1</v>
      </c>
      <c r="B30" s="38">
        <v>0</v>
      </c>
      <c r="C30" s="38">
        <v>1</v>
      </c>
      <c r="D30" s="38">
        <v>5</v>
      </c>
      <c r="E30" s="38">
        <v>47</v>
      </c>
      <c r="F30" s="40" t="s">
        <v>64</v>
      </c>
      <c r="G30" s="85">
        <f>+'REC 20'!G30+'REC 21'!G30</f>
        <v>58048000</v>
      </c>
      <c r="H30" s="41"/>
      <c r="I30" s="86">
        <f>+'REC 20'!I30+'REC 21'!I30</f>
        <v>0</v>
      </c>
      <c r="J30" s="86">
        <f>+'REC 20'!J30+'REC 21'!J30</f>
        <v>0</v>
      </c>
      <c r="K30" s="86">
        <f>+'REC 20'!K30+'REC 21'!K30</f>
        <v>0</v>
      </c>
      <c r="L30" s="86">
        <f>+'REC 20'!L30+'REC 21'!L30</f>
        <v>0</v>
      </c>
      <c r="M30" s="85">
        <f>+'REC 20'!M30+'REC 21'!M30</f>
        <v>58048000</v>
      </c>
      <c r="N30" s="39"/>
      <c r="O30" s="85">
        <f>+'REC 20'!O30+'REC 21'!O30</f>
        <v>44982483</v>
      </c>
      <c r="P30" s="85">
        <f>+'REC 20'!P30+'REC 21'!P30</f>
        <v>44982483</v>
      </c>
      <c r="Q30" s="85">
        <f>+'REC 20'!Q30+'REC 21'!Q30</f>
        <v>44982483</v>
      </c>
      <c r="R30" s="85">
        <f>+'REC 20'!R30+'REC 21'!R30</f>
        <v>44982483</v>
      </c>
      <c r="T30" s="46">
        <f t="shared" si="2"/>
        <v>13065517</v>
      </c>
      <c r="U30" s="46">
        <f t="shared" si="3"/>
        <v>0</v>
      </c>
      <c r="V30" s="46">
        <f t="shared" si="3"/>
        <v>0</v>
      </c>
      <c r="W30" s="46">
        <f t="shared" si="3"/>
        <v>0</v>
      </c>
    </row>
    <row r="31" spans="1:23" ht="12.75">
      <c r="A31" s="38"/>
      <c r="B31" s="38"/>
      <c r="C31" s="38"/>
      <c r="D31" s="38"/>
      <c r="E31" s="38"/>
      <c r="F31" s="40"/>
      <c r="G31" s="85"/>
      <c r="H31" s="41"/>
      <c r="I31" s="39"/>
      <c r="J31" s="39"/>
      <c r="K31" s="39"/>
      <c r="L31" s="39"/>
      <c r="M31" s="85"/>
      <c r="N31" s="39"/>
      <c r="O31" s="39"/>
      <c r="P31" s="39"/>
      <c r="Q31" s="39"/>
      <c r="R31" s="39"/>
      <c r="T31" s="39"/>
      <c r="U31" s="39"/>
      <c r="V31" s="39"/>
      <c r="W31" s="39"/>
    </row>
    <row r="32" spans="1:23" ht="24">
      <c r="A32" s="38">
        <v>1</v>
      </c>
      <c r="B32" s="38">
        <v>0</v>
      </c>
      <c r="C32" s="38">
        <v>1</v>
      </c>
      <c r="D32" s="38">
        <v>8</v>
      </c>
      <c r="E32" s="38"/>
      <c r="F32" s="34" t="s">
        <v>26</v>
      </c>
      <c r="G32" s="42">
        <f>+G33</f>
        <v>162442804</v>
      </c>
      <c r="H32" s="35"/>
      <c r="I32" s="106">
        <f>+'REC 20'!I32+'REC 21'!I32</f>
        <v>162442804</v>
      </c>
      <c r="J32" s="106">
        <f>+'REC 20'!J32+'REC 21'!J32</f>
        <v>0</v>
      </c>
      <c r="K32" s="106">
        <f>+'REC 20'!K32+'REC 21'!K32</f>
        <v>0</v>
      </c>
      <c r="L32" s="106">
        <f>+'REC 20'!L32+'REC 21'!L32</f>
        <v>0</v>
      </c>
      <c r="M32" s="42">
        <f>+M33</f>
        <v>0</v>
      </c>
      <c r="N32" s="36"/>
      <c r="O32" s="36">
        <f>+O33</f>
        <v>0</v>
      </c>
      <c r="P32" s="36">
        <f>+P33</f>
        <v>0</v>
      </c>
      <c r="Q32" s="36">
        <f>+Q33</f>
        <v>0</v>
      </c>
      <c r="R32" s="36">
        <f>+R33</f>
        <v>0</v>
      </c>
      <c r="T32" s="42">
        <f>+M32-O32</f>
        <v>0</v>
      </c>
      <c r="U32" s="28">
        <f aca="true" t="shared" si="4" ref="U32:W33">+O32-P32</f>
        <v>0</v>
      </c>
      <c r="V32" s="28">
        <f t="shared" si="4"/>
        <v>0</v>
      </c>
      <c r="W32" s="28">
        <f t="shared" si="4"/>
        <v>0</v>
      </c>
    </row>
    <row r="33" spans="1:23" ht="12.75">
      <c r="A33" s="38">
        <v>1</v>
      </c>
      <c r="B33" s="38">
        <v>0</v>
      </c>
      <c r="C33" s="38">
        <v>1</v>
      </c>
      <c r="D33" s="38">
        <v>8</v>
      </c>
      <c r="E33" s="38">
        <v>1</v>
      </c>
      <c r="F33" s="40" t="s">
        <v>21</v>
      </c>
      <c r="G33" s="85">
        <f>+'REC 20'!G33+'REC 21'!G33</f>
        <v>162442804</v>
      </c>
      <c r="H33" s="41"/>
      <c r="I33" s="86">
        <f>+'REC 20'!I33+'REC 21'!I33</f>
        <v>162442804</v>
      </c>
      <c r="J33" s="86">
        <f>+'REC 20'!J33+'REC 21'!J33</f>
        <v>0</v>
      </c>
      <c r="K33" s="86">
        <f>+'REC 20'!K33+'REC 21'!K33</f>
        <v>0</v>
      </c>
      <c r="L33" s="86">
        <f>+'REC 20'!L33+'REC 21'!L33</f>
        <v>0</v>
      </c>
      <c r="M33" s="85">
        <f>+'REC 20'!M33+'REC 21'!M33</f>
        <v>0</v>
      </c>
      <c r="N33" s="39"/>
      <c r="O33" s="85">
        <f>+'REC 20'!O33+'REC 21'!O33</f>
        <v>0</v>
      </c>
      <c r="P33" s="85">
        <f>+'REC 20'!P33+'REC 21'!P33</f>
        <v>0</v>
      </c>
      <c r="Q33" s="85">
        <f>+'REC 20'!Q33+'REC 21'!Q33</f>
        <v>0</v>
      </c>
      <c r="R33" s="85">
        <f>+'REC 20'!R33+'REC 21'!R33</f>
        <v>0</v>
      </c>
      <c r="T33" s="46">
        <f>+M33-O33</f>
        <v>0</v>
      </c>
      <c r="U33" s="46">
        <f t="shared" si="4"/>
        <v>0</v>
      </c>
      <c r="V33" s="46">
        <f t="shared" si="4"/>
        <v>0</v>
      </c>
      <c r="W33" s="46">
        <f t="shared" si="4"/>
        <v>0</v>
      </c>
    </row>
    <row r="34" spans="1:23" ht="12.75">
      <c r="A34" s="38"/>
      <c r="B34" s="38"/>
      <c r="C34" s="38"/>
      <c r="D34" s="38"/>
      <c r="E34" s="38"/>
      <c r="F34" s="40"/>
      <c r="G34" s="85"/>
      <c r="H34" s="41"/>
      <c r="I34" s="39"/>
      <c r="J34" s="39"/>
      <c r="K34" s="39"/>
      <c r="L34" s="39"/>
      <c r="M34" s="85"/>
      <c r="N34" s="39"/>
      <c r="O34" s="39"/>
      <c r="P34" s="39"/>
      <c r="Q34" s="39"/>
      <c r="R34" s="39"/>
      <c r="T34" s="39"/>
      <c r="U34" s="39"/>
      <c r="V34" s="39"/>
      <c r="W34" s="39"/>
    </row>
    <row r="35" spans="1:23" ht="24">
      <c r="A35" s="30">
        <v>1</v>
      </c>
      <c r="B35" s="30">
        <v>0</v>
      </c>
      <c r="C35" s="30">
        <v>1</v>
      </c>
      <c r="D35" s="30">
        <v>9</v>
      </c>
      <c r="E35" s="30"/>
      <c r="F35" s="34" t="s">
        <v>27</v>
      </c>
      <c r="G35" s="42">
        <f>+G36</f>
        <v>7264340</v>
      </c>
      <c r="H35" s="35"/>
      <c r="I35" s="106">
        <f>+'REC 20'!I35+'REC 21'!I35</f>
        <v>1236703</v>
      </c>
      <c r="J35" s="106">
        <f>+'REC 20'!J35+'REC 21'!J35</f>
        <v>7011703</v>
      </c>
      <c r="K35" s="106">
        <f>+'REC 20'!K35+'REC 21'!K35</f>
        <v>0</v>
      </c>
      <c r="L35" s="106">
        <f>+'REC 20'!L35+'REC 21'!L35</f>
        <v>0</v>
      </c>
      <c r="M35" s="42">
        <f>+M36+M37</f>
        <v>13039340</v>
      </c>
      <c r="N35" s="37"/>
      <c r="O35" s="36">
        <f>+O36+O37</f>
        <v>11511149</v>
      </c>
      <c r="P35" s="36">
        <f>+P36+P37</f>
        <v>11511149</v>
      </c>
      <c r="Q35" s="36">
        <f>+Q36+Q37</f>
        <v>11511149</v>
      </c>
      <c r="R35" s="36">
        <f>+R36+R37</f>
        <v>11511149</v>
      </c>
      <c r="T35" s="42">
        <f>+M35-O35</f>
        <v>1528191</v>
      </c>
      <c r="U35" s="42">
        <f>+O35-P35</f>
        <v>0</v>
      </c>
      <c r="V35" s="42">
        <f>+P35-Q35</f>
        <v>0</v>
      </c>
      <c r="W35" s="42">
        <f>+Q35-R35</f>
        <v>0</v>
      </c>
    </row>
    <row r="36" spans="1:23" ht="12.75">
      <c r="A36" s="38">
        <v>1</v>
      </c>
      <c r="B36" s="38">
        <v>0</v>
      </c>
      <c r="C36" s="38">
        <v>1</v>
      </c>
      <c r="D36" s="38">
        <v>9</v>
      </c>
      <c r="E36" s="38">
        <v>1</v>
      </c>
      <c r="F36" s="40" t="s">
        <v>65</v>
      </c>
      <c r="G36" s="85">
        <f>+'REC 20'!G36+'REC 21'!G36</f>
        <v>7264340</v>
      </c>
      <c r="H36" s="41"/>
      <c r="I36" s="86">
        <f>+'REC 20'!I36+'REC 21'!I36</f>
        <v>1236703</v>
      </c>
      <c r="J36" s="86">
        <f>+'REC 20'!J36+'REC 21'!J36</f>
        <v>3700000</v>
      </c>
      <c r="K36" s="86">
        <f>+'REC 20'!K36+'REC 21'!K36</f>
        <v>0</v>
      </c>
      <c r="L36" s="86">
        <f>+'REC 20'!L36+'REC 21'!L36</f>
        <v>0</v>
      </c>
      <c r="M36" s="85">
        <f>+'REC 20'!M36+'REC 21'!M36</f>
        <v>9727637</v>
      </c>
      <c r="N36" s="39"/>
      <c r="O36" s="85">
        <f>+'REC 20'!O36+'REC 21'!O36</f>
        <v>8199873</v>
      </c>
      <c r="P36" s="85">
        <f>+'REC 20'!P36+'REC 21'!P36</f>
        <v>8199873</v>
      </c>
      <c r="Q36" s="85">
        <f>+'REC 20'!Q36+'REC 21'!Q36</f>
        <v>8199873</v>
      </c>
      <c r="R36" s="85">
        <f>+'REC 20'!R36+'REC 21'!R36</f>
        <v>8199873</v>
      </c>
      <c r="T36" s="46">
        <f>+M36-O36</f>
        <v>1527764</v>
      </c>
      <c r="U36" s="46">
        <f aca="true" t="shared" si="5" ref="U36:W37">+O36-P36</f>
        <v>0</v>
      </c>
      <c r="V36" s="46">
        <f t="shared" si="5"/>
        <v>0</v>
      </c>
      <c r="W36" s="46">
        <f t="shared" si="5"/>
        <v>0</v>
      </c>
    </row>
    <row r="37" spans="1:23" ht="12.75">
      <c r="A37" s="38">
        <v>1</v>
      </c>
      <c r="B37" s="38">
        <v>0</v>
      </c>
      <c r="C37" s="38">
        <v>1</v>
      </c>
      <c r="D37" s="38">
        <v>9</v>
      </c>
      <c r="E37" s="38">
        <v>3</v>
      </c>
      <c r="F37" s="40" t="s">
        <v>66</v>
      </c>
      <c r="G37" s="85">
        <f>+'REC 20'!G37+'REC 21'!G37</f>
        <v>0</v>
      </c>
      <c r="H37" s="41"/>
      <c r="I37" s="86">
        <f>+'REC 20'!I37+'REC 21'!I37</f>
        <v>0</v>
      </c>
      <c r="J37" s="86">
        <f>+'REC 20'!J37+'REC 21'!J37</f>
        <v>3311703</v>
      </c>
      <c r="K37" s="86">
        <f>+'REC 20'!K37+'REC 21'!K37</f>
        <v>0</v>
      </c>
      <c r="L37" s="86">
        <f>+'REC 20'!L37+'REC 21'!L37</f>
        <v>0</v>
      </c>
      <c r="M37" s="85">
        <f>+'REC 20'!M37+'REC 21'!M37</f>
        <v>3311703</v>
      </c>
      <c r="N37" s="39"/>
      <c r="O37" s="85">
        <f>+'REC 20'!O37+'REC 21'!O37</f>
        <v>3311276</v>
      </c>
      <c r="P37" s="85">
        <f>+'REC 20'!P37+'REC 21'!P37</f>
        <v>3311276</v>
      </c>
      <c r="Q37" s="85">
        <f>+'REC 20'!Q37+'REC 21'!Q37</f>
        <v>3311276</v>
      </c>
      <c r="R37" s="85">
        <f>+'REC 20'!R37+'REC 21'!R37</f>
        <v>3311276</v>
      </c>
      <c r="T37" s="46">
        <f>+M37-O37</f>
        <v>427</v>
      </c>
      <c r="U37" s="46">
        <f t="shared" si="5"/>
        <v>0</v>
      </c>
      <c r="V37" s="46">
        <f t="shared" si="5"/>
        <v>0</v>
      </c>
      <c r="W37" s="46">
        <f t="shared" si="5"/>
        <v>0</v>
      </c>
    </row>
    <row r="38" spans="1:23" ht="12.75">
      <c r="A38" s="38"/>
      <c r="B38" s="38"/>
      <c r="C38" s="38"/>
      <c r="D38" s="38"/>
      <c r="E38" s="38"/>
      <c r="F38" s="40"/>
      <c r="G38" s="85"/>
      <c r="H38" s="41"/>
      <c r="I38" s="39"/>
      <c r="J38" s="39"/>
      <c r="K38" s="39"/>
      <c r="L38" s="39"/>
      <c r="M38" s="85"/>
      <c r="N38" s="39"/>
      <c r="O38" s="39"/>
      <c r="P38" s="39"/>
      <c r="Q38" s="39"/>
      <c r="R38" s="39"/>
      <c r="T38" s="39"/>
      <c r="U38" s="39"/>
      <c r="V38" s="39"/>
      <c r="W38" s="39"/>
    </row>
    <row r="39" spans="1:23" s="9" customFormat="1" ht="12.75">
      <c r="A39" s="30">
        <v>1</v>
      </c>
      <c r="B39" s="30">
        <v>0</v>
      </c>
      <c r="C39" s="30">
        <v>2</v>
      </c>
      <c r="D39" s="30"/>
      <c r="E39" s="30"/>
      <c r="F39" s="34" t="s">
        <v>28</v>
      </c>
      <c r="G39" s="42">
        <f>+G40</f>
        <v>57600000</v>
      </c>
      <c r="H39" s="35"/>
      <c r="I39" s="106">
        <f>+'REC 20'!I39+'REC 21'!I39</f>
        <v>0</v>
      </c>
      <c r="J39" s="106">
        <f>+'REC 20'!J39+'REC 21'!J39</f>
        <v>0</v>
      </c>
      <c r="K39" s="106">
        <f>+'REC 20'!K39+'REC 21'!K39</f>
        <v>0</v>
      </c>
      <c r="L39" s="106">
        <f>+'REC 20'!L39+'REC 21'!L39</f>
        <v>0</v>
      </c>
      <c r="M39" s="42">
        <f>+M40</f>
        <v>57600000</v>
      </c>
      <c r="N39" s="36"/>
      <c r="O39" s="36">
        <f>+O40</f>
        <v>56112800</v>
      </c>
      <c r="P39" s="36">
        <f>+P40</f>
        <v>56112800</v>
      </c>
      <c r="Q39" s="36">
        <f>+Q40</f>
        <v>56112800</v>
      </c>
      <c r="R39" s="36">
        <f>+R40</f>
        <v>51902000</v>
      </c>
      <c r="S39" s="8"/>
      <c r="T39" s="28">
        <f>+M39-O39</f>
        <v>1487200</v>
      </c>
      <c r="U39" s="28">
        <f aca="true" t="shared" si="6" ref="U39:W40">+O39-P39</f>
        <v>0</v>
      </c>
      <c r="V39" s="28">
        <f t="shared" si="6"/>
        <v>0</v>
      </c>
      <c r="W39" s="28">
        <f t="shared" si="6"/>
        <v>4210800</v>
      </c>
    </row>
    <row r="40" spans="1:23" ht="12.75">
      <c r="A40" s="38">
        <v>1</v>
      </c>
      <c r="B40" s="38">
        <v>0</v>
      </c>
      <c r="C40" s="38">
        <v>2</v>
      </c>
      <c r="D40" s="38">
        <v>14</v>
      </c>
      <c r="E40" s="38"/>
      <c r="F40" s="40" t="s">
        <v>67</v>
      </c>
      <c r="G40" s="85">
        <f>+'REC 20'!G40+'REC 21'!G40</f>
        <v>57600000</v>
      </c>
      <c r="H40" s="41"/>
      <c r="I40" s="86">
        <f>+'REC 20'!I40+'REC 21'!I40</f>
        <v>0</v>
      </c>
      <c r="J40" s="86">
        <f>+'REC 20'!J40+'REC 21'!J40</f>
        <v>0</v>
      </c>
      <c r="K40" s="86">
        <f>+'REC 20'!K40+'REC 21'!K40</f>
        <v>0</v>
      </c>
      <c r="L40" s="86">
        <f>+'REC 20'!L40+'REC 21'!L40</f>
        <v>0</v>
      </c>
      <c r="M40" s="85">
        <f>+'REC 20'!M40+'REC 21'!M40</f>
        <v>57600000</v>
      </c>
      <c r="N40" s="39"/>
      <c r="O40" s="85">
        <f>+'REC 20'!O40+'REC 21'!O40</f>
        <v>56112800</v>
      </c>
      <c r="P40" s="85">
        <f>+'REC 20'!P40+'REC 21'!P40</f>
        <v>56112800</v>
      </c>
      <c r="Q40" s="85">
        <f>+'REC 20'!Q40+'REC 21'!Q40</f>
        <v>56112800</v>
      </c>
      <c r="R40" s="85">
        <f>+'REC 20'!R40+'REC 21'!R40</f>
        <v>51902000</v>
      </c>
      <c r="T40" s="46">
        <f>+M40-O40</f>
        <v>1487200</v>
      </c>
      <c r="U40" s="46">
        <f t="shared" si="6"/>
        <v>0</v>
      </c>
      <c r="V40" s="46">
        <f t="shared" si="6"/>
        <v>0</v>
      </c>
      <c r="W40" s="46">
        <f t="shared" si="6"/>
        <v>4210800</v>
      </c>
    </row>
    <row r="41" spans="1:23" ht="12.75">
      <c r="A41" s="38"/>
      <c r="B41" s="38"/>
      <c r="C41" s="38"/>
      <c r="D41" s="38"/>
      <c r="E41" s="38"/>
      <c r="F41" s="40"/>
      <c r="G41" s="85"/>
      <c r="H41" s="41"/>
      <c r="I41" s="39"/>
      <c r="J41" s="39"/>
      <c r="K41" s="39"/>
      <c r="L41" s="39"/>
      <c r="M41" s="85"/>
      <c r="N41" s="39"/>
      <c r="O41" s="39"/>
      <c r="P41" s="39"/>
      <c r="Q41" s="39"/>
      <c r="R41" s="39"/>
      <c r="T41" s="39"/>
      <c r="U41" s="39"/>
      <c r="V41" s="39"/>
      <c r="W41" s="39"/>
    </row>
    <row r="42" spans="1:23" s="9" customFormat="1" ht="24">
      <c r="A42" s="30">
        <v>1</v>
      </c>
      <c r="B42" s="30">
        <v>0</v>
      </c>
      <c r="C42" s="30">
        <v>5</v>
      </c>
      <c r="D42" s="30"/>
      <c r="E42" s="30"/>
      <c r="F42" s="34" t="s">
        <v>29</v>
      </c>
      <c r="G42" s="42">
        <f>SUM(G44:G47)</f>
        <v>828670340</v>
      </c>
      <c r="H42" s="35"/>
      <c r="I42" s="106">
        <f>+'REC 20'!I42+'REC 21'!I42</f>
        <v>0</v>
      </c>
      <c r="J42" s="106">
        <f>+'REC 20'!J42+'REC 21'!J42</f>
        <v>47300000</v>
      </c>
      <c r="K42" s="106">
        <f>+'REC 20'!K42+'REC 21'!K42</f>
        <v>0</v>
      </c>
      <c r="L42" s="106">
        <f>+'REC 20'!L42+'REC 21'!L42</f>
        <v>0</v>
      </c>
      <c r="M42" s="42">
        <f>SUM(M44:M47)</f>
        <v>875970340</v>
      </c>
      <c r="N42" s="36"/>
      <c r="O42" s="42">
        <f>SUM(O44:O47)</f>
        <v>871439008</v>
      </c>
      <c r="P42" s="42">
        <f>SUM(P44:P47)</f>
        <v>871439008</v>
      </c>
      <c r="Q42" s="42">
        <f>SUM(Q44:Q47)</f>
        <v>871439008</v>
      </c>
      <c r="R42" s="42">
        <f>SUM(R44:R47)</f>
        <v>871439008</v>
      </c>
      <c r="S42" s="8"/>
      <c r="T42" s="28">
        <f>+M42-O42</f>
        <v>4531332</v>
      </c>
      <c r="U42" s="28">
        <f>+O42-P42</f>
        <v>0</v>
      </c>
      <c r="V42" s="28">
        <f>+P42-Q42</f>
        <v>0</v>
      </c>
      <c r="W42" s="28">
        <f>+Q42-R42</f>
        <v>0</v>
      </c>
    </row>
    <row r="43" spans="1:23" ht="12.75">
      <c r="A43" s="30"/>
      <c r="B43" s="30"/>
      <c r="C43" s="30"/>
      <c r="D43" s="30"/>
      <c r="E43" s="30"/>
      <c r="F43" s="34"/>
      <c r="G43" s="42"/>
      <c r="H43" s="35"/>
      <c r="I43" s="39"/>
      <c r="J43" s="39"/>
      <c r="K43" s="39"/>
      <c r="L43" s="39"/>
      <c r="M43" s="42"/>
      <c r="N43" s="39"/>
      <c r="O43" s="39"/>
      <c r="P43" s="39"/>
      <c r="Q43" s="39"/>
      <c r="R43" s="39"/>
      <c r="T43" s="39"/>
      <c r="U43" s="39"/>
      <c r="V43" s="39"/>
      <c r="W43" s="39"/>
    </row>
    <row r="44" spans="1:23" s="9" customFormat="1" ht="12.75">
      <c r="A44" s="30">
        <v>1</v>
      </c>
      <c r="B44" s="30">
        <v>0</v>
      </c>
      <c r="C44" s="30">
        <v>5</v>
      </c>
      <c r="D44" s="30">
        <v>1</v>
      </c>
      <c r="E44" s="30"/>
      <c r="F44" s="43" t="s">
        <v>30</v>
      </c>
      <c r="G44" s="85">
        <f>+'REC 20'!G44+'REC 21'!G44</f>
        <v>411330909</v>
      </c>
      <c r="H44" s="35"/>
      <c r="I44" s="86">
        <f>+'REC 20'!I44+'REC 21'!I44</f>
        <v>0</v>
      </c>
      <c r="J44" s="86">
        <f>+'REC 20'!J44+'REC 21'!J44</f>
        <v>22600000</v>
      </c>
      <c r="K44" s="86">
        <f>+'REC 20'!K44+'REC 21'!K44</f>
        <v>0</v>
      </c>
      <c r="L44" s="86">
        <f>+'REC 20'!L44+'REC 21'!L44</f>
        <v>0</v>
      </c>
      <c r="M44" s="85">
        <f>+'REC 20'!M44+'REC 21'!M44</f>
        <v>433930909</v>
      </c>
      <c r="N44" s="39"/>
      <c r="O44" s="85">
        <f>+'REC 20'!O44+'REC 21'!O44</f>
        <v>431120717</v>
      </c>
      <c r="P44" s="85">
        <f>+'REC 20'!P44+'REC 21'!P44</f>
        <v>431120717</v>
      </c>
      <c r="Q44" s="85">
        <f>+'REC 20'!Q44+'REC 21'!Q44</f>
        <v>431120717</v>
      </c>
      <c r="R44" s="85">
        <f>+'REC 20'!R44+'REC 21'!R44</f>
        <v>431120717</v>
      </c>
      <c r="S44" s="8"/>
      <c r="T44" s="46">
        <f>+M44-O44</f>
        <v>2810192</v>
      </c>
      <c r="U44" s="46">
        <f aca="true" t="shared" si="7" ref="U44:W47">+O44-P44</f>
        <v>0</v>
      </c>
      <c r="V44" s="46">
        <f t="shared" si="7"/>
        <v>0</v>
      </c>
      <c r="W44" s="46">
        <f t="shared" si="7"/>
        <v>0</v>
      </c>
    </row>
    <row r="45" spans="1:23" s="9" customFormat="1" ht="12.75">
      <c r="A45" s="30">
        <v>1</v>
      </c>
      <c r="B45" s="30">
        <v>0</v>
      </c>
      <c r="C45" s="30">
        <v>5</v>
      </c>
      <c r="D45" s="30">
        <v>2</v>
      </c>
      <c r="E45" s="30"/>
      <c r="F45" s="43" t="s">
        <v>31</v>
      </c>
      <c r="G45" s="85">
        <f>+'REC 20'!G45+'REC 21'!G45</f>
        <v>304381414</v>
      </c>
      <c r="H45" s="35"/>
      <c r="I45" s="86">
        <f>+'REC 20'!I45+'REC 21'!I45</f>
        <v>0</v>
      </c>
      <c r="J45" s="86">
        <f>+'REC 20'!J45+'REC 21'!J45</f>
        <v>16400000</v>
      </c>
      <c r="K45" s="86">
        <f>+'REC 20'!K45+'REC 21'!K45</f>
        <v>0</v>
      </c>
      <c r="L45" s="86">
        <f>+'REC 20'!L45+'REC 21'!L45</f>
        <v>0</v>
      </c>
      <c r="M45" s="85">
        <f>+'REC 20'!M45+'REC 21'!M45</f>
        <v>320781414</v>
      </c>
      <c r="N45" s="39"/>
      <c r="O45" s="85">
        <f>+'REC 20'!O45+'REC 21'!O45</f>
        <v>319314041</v>
      </c>
      <c r="P45" s="85">
        <f>+'REC 20'!P45+'REC 21'!P45</f>
        <v>319314041</v>
      </c>
      <c r="Q45" s="85">
        <f>+'REC 20'!Q45+'REC 21'!Q45</f>
        <v>319314041</v>
      </c>
      <c r="R45" s="85">
        <f>+'REC 20'!R45+'REC 21'!R45</f>
        <v>319314041</v>
      </c>
      <c r="S45" s="8"/>
      <c r="T45" s="46">
        <f>+M45-O45</f>
        <v>1467373</v>
      </c>
      <c r="U45" s="46">
        <f t="shared" si="7"/>
        <v>0</v>
      </c>
      <c r="V45" s="46">
        <f t="shared" si="7"/>
        <v>0</v>
      </c>
      <c r="W45" s="46">
        <f t="shared" si="7"/>
        <v>0</v>
      </c>
    </row>
    <row r="46" spans="1:23" ht="12.75">
      <c r="A46" s="30">
        <v>1</v>
      </c>
      <c r="B46" s="30">
        <v>0</v>
      </c>
      <c r="C46" s="30">
        <v>5</v>
      </c>
      <c r="D46" s="30">
        <v>6</v>
      </c>
      <c r="E46" s="31"/>
      <c r="F46" s="43" t="s">
        <v>68</v>
      </c>
      <c r="G46" s="85">
        <f>+'REC 20'!G46+'REC 21'!G46</f>
        <v>67774811</v>
      </c>
      <c r="H46" s="41"/>
      <c r="I46" s="86">
        <f>+'REC 20'!I46+'REC 21'!I46</f>
        <v>0</v>
      </c>
      <c r="J46" s="86">
        <f>+'REC 20'!J46+'REC 21'!J46</f>
        <v>5000000</v>
      </c>
      <c r="K46" s="86">
        <f>+'REC 20'!K46+'REC 21'!K46</f>
        <v>0</v>
      </c>
      <c r="L46" s="86">
        <f>+'REC 20'!L46+'REC 21'!L46</f>
        <v>0</v>
      </c>
      <c r="M46" s="85">
        <f>+'REC 20'!M46+'REC 21'!M46</f>
        <v>72774811</v>
      </c>
      <c r="N46" s="39"/>
      <c r="O46" s="85">
        <f>+'REC 20'!O46+'REC 21'!O46</f>
        <v>72602550</v>
      </c>
      <c r="P46" s="85">
        <f>+'REC 20'!P46+'REC 21'!P46</f>
        <v>72602550</v>
      </c>
      <c r="Q46" s="85">
        <f>+'REC 20'!Q46+'REC 21'!Q46</f>
        <v>72602550</v>
      </c>
      <c r="R46" s="85">
        <f>+'REC 20'!R46+'REC 21'!R46</f>
        <v>72602550</v>
      </c>
      <c r="T46" s="46">
        <f>+M46-O46</f>
        <v>172261</v>
      </c>
      <c r="U46" s="46">
        <f t="shared" si="7"/>
        <v>0</v>
      </c>
      <c r="V46" s="46">
        <f t="shared" si="7"/>
        <v>0</v>
      </c>
      <c r="W46" s="46">
        <f t="shared" si="7"/>
        <v>0</v>
      </c>
    </row>
    <row r="47" spans="1:23" ht="12.75">
      <c r="A47" s="30">
        <v>1</v>
      </c>
      <c r="B47" s="30">
        <v>0</v>
      </c>
      <c r="C47" s="30">
        <v>5</v>
      </c>
      <c r="D47" s="30">
        <v>7</v>
      </c>
      <c r="E47" s="31"/>
      <c r="F47" s="43" t="s">
        <v>69</v>
      </c>
      <c r="G47" s="85">
        <f>+'REC 20'!G47+'REC 21'!G47</f>
        <v>45183206</v>
      </c>
      <c r="H47" s="41"/>
      <c r="I47" s="86">
        <f>+'REC 20'!I47+'REC 21'!I47</f>
        <v>0</v>
      </c>
      <c r="J47" s="86">
        <f>+'REC 20'!J47+'REC 21'!J47</f>
        <v>3300000</v>
      </c>
      <c r="K47" s="86">
        <f>+'REC 20'!K47+'REC 21'!K47</f>
        <v>0</v>
      </c>
      <c r="L47" s="86">
        <f>+'REC 20'!L47+'REC 21'!L47</f>
        <v>0</v>
      </c>
      <c r="M47" s="85">
        <f>+'REC 20'!M47+'REC 21'!M47</f>
        <v>48483206</v>
      </c>
      <c r="N47" s="39"/>
      <c r="O47" s="85">
        <f>+'REC 20'!O47+'REC 21'!O47</f>
        <v>48401700</v>
      </c>
      <c r="P47" s="85">
        <f>+'REC 20'!P47+'REC 21'!P47</f>
        <v>48401700</v>
      </c>
      <c r="Q47" s="85">
        <f>+'REC 20'!Q47+'REC 21'!Q47</f>
        <v>48401700</v>
      </c>
      <c r="R47" s="85">
        <f>+'REC 20'!R47+'REC 21'!R47</f>
        <v>48401700</v>
      </c>
      <c r="T47" s="46">
        <f>+M47-O47</f>
        <v>81506</v>
      </c>
      <c r="U47" s="46">
        <f t="shared" si="7"/>
        <v>0</v>
      </c>
      <c r="V47" s="46">
        <f t="shared" si="7"/>
        <v>0</v>
      </c>
      <c r="W47" s="46">
        <f t="shared" si="7"/>
        <v>0</v>
      </c>
    </row>
    <row r="48" spans="1:23" ht="12.75">
      <c r="A48" s="31"/>
      <c r="B48" s="31"/>
      <c r="C48" s="31"/>
      <c r="D48" s="31"/>
      <c r="E48" s="31"/>
      <c r="F48" s="33"/>
      <c r="G48" s="85"/>
      <c r="H48" s="41"/>
      <c r="I48" s="28"/>
      <c r="J48" s="28"/>
      <c r="K48" s="28"/>
      <c r="L48" s="28"/>
      <c r="M48" s="85"/>
      <c r="N48" s="28"/>
      <c r="O48" s="28"/>
      <c r="P48" s="28"/>
      <c r="Q48" s="28"/>
      <c r="R48" s="28"/>
      <c r="T48" s="28"/>
      <c r="U48" s="28"/>
      <c r="V48" s="28"/>
      <c r="W48" s="28"/>
    </row>
    <row r="49" spans="1:23" s="9" customFormat="1" ht="12.75">
      <c r="A49" s="30">
        <v>2</v>
      </c>
      <c r="B49" s="30">
        <v>0</v>
      </c>
      <c r="C49" s="30"/>
      <c r="D49" s="30"/>
      <c r="E49" s="30"/>
      <c r="F49" s="34" t="s">
        <v>32</v>
      </c>
      <c r="G49" s="42">
        <f>+G51+G54</f>
        <v>1375547000</v>
      </c>
      <c r="H49" s="35"/>
      <c r="I49" s="106">
        <f>+'REC 20'!I49+'REC 21'!I49</f>
        <v>115600000</v>
      </c>
      <c r="J49" s="106">
        <f>+'REC 20'!J49+'REC 21'!J49</f>
        <v>115600000</v>
      </c>
      <c r="K49" s="106">
        <f>+'REC 20'!K49+'REC 21'!K49</f>
        <v>0</v>
      </c>
      <c r="L49" s="106">
        <f>+'REC 20'!L49+'REC 21'!L49</f>
        <v>0</v>
      </c>
      <c r="M49" s="42">
        <f>+M51+M54</f>
        <v>1375547000</v>
      </c>
      <c r="N49" s="36"/>
      <c r="O49" s="36">
        <f>+O51+O54</f>
        <v>1318292204.48</v>
      </c>
      <c r="P49" s="36">
        <f>+P51+P54</f>
        <v>1318292204.48</v>
      </c>
      <c r="Q49" s="36">
        <f>+Q51+Q54</f>
        <v>1318292204.48</v>
      </c>
      <c r="R49" s="36">
        <f>+R51+R54</f>
        <v>1243570083.48</v>
      </c>
      <c r="S49" s="8"/>
      <c r="T49" s="28">
        <f>+M49-O49</f>
        <v>57254795.51999998</v>
      </c>
      <c r="U49" s="28">
        <f>+O49-P49</f>
        <v>0</v>
      </c>
      <c r="V49" s="28">
        <f>+P49-Q49</f>
        <v>0</v>
      </c>
      <c r="W49" s="28">
        <f>+Q49-R49</f>
        <v>74722121</v>
      </c>
    </row>
    <row r="50" spans="1:23" ht="12.75">
      <c r="A50" s="30"/>
      <c r="B50" s="30"/>
      <c r="C50" s="30"/>
      <c r="D50" s="30"/>
      <c r="E50" s="30"/>
      <c r="F50" s="34"/>
      <c r="G50" s="42"/>
      <c r="H50" s="35"/>
      <c r="I50" s="36"/>
      <c r="J50" s="36"/>
      <c r="K50" s="36"/>
      <c r="L50" s="36"/>
      <c r="M50" s="42"/>
      <c r="N50" s="36"/>
      <c r="O50" s="36"/>
      <c r="P50" s="36"/>
      <c r="Q50" s="36"/>
      <c r="R50" s="36"/>
      <c r="T50" s="36"/>
      <c r="U50" s="36"/>
      <c r="V50" s="36"/>
      <c r="W50" s="36"/>
    </row>
    <row r="51" spans="1:23" s="9" customFormat="1" ht="12.75">
      <c r="A51" s="30">
        <v>2</v>
      </c>
      <c r="B51" s="30">
        <v>0</v>
      </c>
      <c r="C51" s="30">
        <v>3</v>
      </c>
      <c r="D51" s="30"/>
      <c r="E51" s="30"/>
      <c r="F51" s="34" t="s">
        <v>33</v>
      </c>
      <c r="G51" s="42">
        <f>+G52</f>
        <v>18500000</v>
      </c>
      <c r="H51" s="35"/>
      <c r="I51" s="106">
        <f>+'REC 20'!I51+'REC 21'!I51</f>
        <v>0</v>
      </c>
      <c r="J51" s="106">
        <f>+'REC 20'!J51+'REC 21'!J51</f>
        <v>0</v>
      </c>
      <c r="K51" s="106">
        <f>+'REC 20'!K51+'REC 21'!K51</f>
        <v>0</v>
      </c>
      <c r="L51" s="106">
        <f>+'REC 20'!L51+'REC 21'!L51</f>
        <v>0</v>
      </c>
      <c r="M51" s="42">
        <f>+M52</f>
        <v>18500000</v>
      </c>
      <c r="N51" s="36"/>
      <c r="O51" s="36">
        <f>+O52</f>
        <v>17602000</v>
      </c>
      <c r="P51" s="36">
        <f>+P52</f>
        <v>17602000</v>
      </c>
      <c r="Q51" s="36">
        <f>+Q52</f>
        <v>17602000</v>
      </c>
      <c r="R51" s="36">
        <f>+R52</f>
        <v>17545000</v>
      </c>
      <c r="S51" s="8"/>
      <c r="T51" s="28">
        <f>+M51-O51</f>
        <v>898000</v>
      </c>
      <c r="U51" s="28">
        <f aca="true" t="shared" si="8" ref="U51:W52">+O51-P51</f>
        <v>0</v>
      </c>
      <c r="V51" s="28">
        <f t="shared" si="8"/>
        <v>0</v>
      </c>
      <c r="W51" s="28">
        <f t="shared" si="8"/>
        <v>57000</v>
      </c>
    </row>
    <row r="52" spans="1:23" ht="12.75">
      <c r="A52" s="38">
        <v>2</v>
      </c>
      <c r="B52" s="38">
        <v>0</v>
      </c>
      <c r="C52" s="38">
        <v>3</v>
      </c>
      <c r="D52" s="38">
        <v>50</v>
      </c>
      <c r="E52" s="38"/>
      <c r="F52" s="40" t="s">
        <v>70</v>
      </c>
      <c r="G52" s="85">
        <f>+'REC 20'!G52+'REC 21'!G52</f>
        <v>18500000</v>
      </c>
      <c r="H52" s="41"/>
      <c r="I52" s="86">
        <f>+'REC 20'!I52+'REC 21'!I52</f>
        <v>0</v>
      </c>
      <c r="J52" s="86">
        <f>+'REC 20'!J52+'REC 21'!J52</f>
        <v>0</v>
      </c>
      <c r="K52" s="86">
        <f>+'REC 20'!K52+'REC 21'!K52</f>
        <v>0</v>
      </c>
      <c r="L52" s="86">
        <f>+'REC 20'!L52+'REC 21'!L52</f>
        <v>0</v>
      </c>
      <c r="M52" s="85">
        <f>+'REC 20'!M52+'REC 21'!M52</f>
        <v>18500000</v>
      </c>
      <c r="N52" s="39"/>
      <c r="O52" s="85">
        <f>+'REC 20'!O52+'REC 21'!O52</f>
        <v>17602000</v>
      </c>
      <c r="P52" s="85">
        <f>+'REC 20'!P52+'REC 21'!P52</f>
        <v>17602000</v>
      </c>
      <c r="Q52" s="85">
        <f>+'REC 20'!Q52+'REC 21'!Q52</f>
        <v>17602000</v>
      </c>
      <c r="R52" s="85">
        <f>+'REC 20'!R52+'REC 21'!R52</f>
        <v>17545000</v>
      </c>
      <c r="T52" s="46">
        <f>+M52-O52</f>
        <v>898000</v>
      </c>
      <c r="U52" s="46">
        <f t="shared" si="8"/>
        <v>0</v>
      </c>
      <c r="V52" s="46">
        <f t="shared" si="8"/>
        <v>0</v>
      </c>
      <c r="W52" s="46">
        <f t="shared" si="8"/>
        <v>57000</v>
      </c>
    </row>
    <row r="53" spans="1:23" ht="12.75">
      <c r="A53" s="38"/>
      <c r="B53" s="38"/>
      <c r="C53" s="38"/>
      <c r="D53" s="38"/>
      <c r="E53" s="38"/>
      <c r="F53" s="40"/>
      <c r="G53" s="85"/>
      <c r="H53" s="41"/>
      <c r="I53" s="47"/>
      <c r="J53" s="47"/>
      <c r="K53" s="47"/>
      <c r="L53" s="47"/>
      <c r="M53" s="85"/>
      <c r="N53" s="47"/>
      <c r="O53" s="47"/>
      <c r="P53" s="47"/>
      <c r="Q53" s="47"/>
      <c r="R53" s="47"/>
      <c r="T53" s="47"/>
      <c r="U53" s="47"/>
      <c r="V53" s="47"/>
      <c r="W53" s="47"/>
    </row>
    <row r="54" spans="1:23" s="9" customFormat="1" ht="12.75">
      <c r="A54" s="30">
        <v>2</v>
      </c>
      <c r="B54" s="30">
        <v>0</v>
      </c>
      <c r="C54" s="30">
        <v>4</v>
      </c>
      <c r="D54" s="30"/>
      <c r="E54" s="30"/>
      <c r="F54" s="34" t="s">
        <v>34</v>
      </c>
      <c r="G54" s="42">
        <f>SUM(G56:G70)</f>
        <v>1357047000</v>
      </c>
      <c r="H54" s="35"/>
      <c r="I54" s="106">
        <f>+'REC 20'!I54+'REC 21'!I54</f>
        <v>115600000</v>
      </c>
      <c r="J54" s="106">
        <f>+'REC 20'!J54+'REC 21'!J54</f>
        <v>115600000</v>
      </c>
      <c r="K54" s="106">
        <f>+'REC 20'!K54+'REC 21'!K54</f>
        <v>0</v>
      </c>
      <c r="L54" s="106">
        <f>+'REC 20'!L54+'REC 21'!L54</f>
        <v>0</v>
      </c>
      <c r="M54" s="42">
        <f>SUM(M56:M70)</f>
        <v>1357047000</v>
      </c>
      <c r="N54" s="36"/>
      <c r="O54" s="48">
        <f>SUM(O56:O70)</f>
        <v>1300690204.48</v>
      </c>
      <c r="P54" s="48">
        <f>SUM(P56:P70)</f>
        <v>1300690204.48</v>
      </c>
      <c r="Q54" s="48">
        <f>SUM(Q56:Q70)</f>
        <v>1300690204.48</v>
      </c>
      <c r="R54" s="48">
        <f>SUM(R56:R70)</f>
        <v>1226025083.48</v>
      </c>
      <c r="S54" s="8"/>
      <c r="T54" s="28">
        <f>+M54-O54</f>
        <v>56356795.51999998</v>
      </c>
      <c r="U54" s="28">
        <f>+O54-P54</f>
        <v>0</v>
      </c>
      <c r="V54" s="28">
        <f>+P54-Q54</f>
        <v>0</v>
      </c>
      <c r="W54" s="28">
        <f>+Q54-R54</f>
        <v>74665121</v>
      </c>
    </row>
    <row r="55" spans="1:23" s="9" customFormat="1" ht="12.75">
      <c r="A55" s="30"/>
      <c r="B55" s="30"/>
      <c r="C55" s="30"/>
      <c r="D55" s="30"/>
      <c r="E55" s="30"/>
      <c r="F55" s="34"/>
      <c r="G55" s="42"/>
      <c r="H55" s="35"/>
      <c r="I55" s="36"/>
      <c r="J55" s="36"/>
      <c r="K55" s="36"/>
      <c r="L55" s="36"/>
      <c r="M55" s="42"/>
      <c r="N55" s="36"/>
      <c r="O55" s="36"/>
      <c r="P55" s="36"/>
      <c r="Q55" s="36"/>
      <c r="R55" s="36"/>
      <c r="S55" s="8"/>
      <c r="T55" s="36"/>
      <c r="U55" s="36"/>
      <c r="V55" s="36"/>
      <c r="W55" s="36"/>
    </row>
    <row r="56" spans="1:23" ht="15" customHeight="1">
      <c r="A56" s="38">
        <v>2</v>
      </c>
      <c r="B56" s="38">
        <v>0</v>
      </c>
      <c r="C56" s="38">
        <v>4</v>
      </c>
      <c r="D56" s="38">
        <v>1</v>
      </c>
      <c r="E56" s="38"/>
      <c r="F56" s="49" t="s">
        <v>35</v>
      </c>
      <c r="G56" s="85">
        <f>+'REC 20'!G56+'REC 21'!G56</f>
        <v>131600000</v>
      </c>
      <c r="H56" s="44"/>
      <c r="I56" s="86">
        <f>+'REC 20'!I56+'REC 21'!I56</f>
        <v>0</v>
      </c>
      <c r="J56" s="86">
        <f>+'REC 20'!J56+'REC 21'!J56</f>
        <v>50000000</v>
      </c>
      <c r="K56" s="86">
        <f>+'REC 20'!K56+'REC 21'!K56</f>
        <v>0</v>
      </c>
      <c r="L56" s="86">
        <f>+'REC 20'!L56+'REC 21'!L56</f>
        <v>0</v>
      </c>
      <c r="M56" s="85">
        <f>+'REC 20'!M56+'REC 21'!M56</f>
        <v>181600000</v>
      </c>
      <c r="N56" s="39"/>
      <c r="O56" s="85">
        <f>+'REC 20'!O56+'REC 21'!O56</f>
        <v>166157033</v>
      </c>
      <c r="P56" s="85">
        <f>+'REC 20'!P56+'REC 21'!P56</f>
        <v>166157033</v>
      </c>
      <c r="Q56" s="85">
        <f>+'REC 20'!Q56+'REC 21'!Q56</f>
        <v>166157033</v>
      </c>
      <c r="R56" s="85">
        <f>+'REC 20'!R56+'REC 21'!R56</f>
        <v>111561820</v>
      </c>
      <c r="T56" s="46">
        <f aca="true" t="shared" si="9" ref="T56:T70">+M56-O56</f>
        <v>15442967</v>
      </c>
      <c r="U56" s="46">
        <f aca="true" t="shared" si="10" ref="U56:W70">+O56-P56</f>
        <v>0</v>
      </c>
      <c r="V56" s="46">
        <f t="shared" si="10"/>
        <v>0</v>
      </c>
      <c r="W56" s="46">
        <f t="shared" si="10"/>
        <v>54595213</v>
      </c>
    </row>
    <row r="57" spans="1:23" s="9" customFormat="1" ht="15" customHeight="1">
      <c r="A57" s="50">
        <v>2</v>
      </c>
      <c r="B57" s="50">
        <v>0</v>
      </c>
      <c r="C57" s="50">
        <v>4</v>
      </c>
      <c r="D57" s="50">
        <v>2</v>
      </c>
      <c r="E57" s="30"/>
      <c r="F57" s="49" t="s">
        <v>36</v>
      </c>
      <c r="G57" s="85">
        <f>+'REC 20'!G57+'REC 21'!G57</f>
        <v>18520000</v>
      </c>
      <c r="H57" s="44"/>
      <c r="I57" s="86">
        <f>+'REC 20'!I57+'REC 21'!I57</f>
        <v>0</v>
      </c>
      <c r="J57" s="86">
        <f>+'REC 20'!J57+'REC 21'!J57</f>
        <v>0</v>
      </c>
      <c r="K57" s="86">
        <f>+'REC 20'!K57+'REC 21'!K57</f>
        <v>0</v>
      </c>
      <c r="L57" s="86">
        <f>+'REC 20'!L57+'REC 21'!L57</f>
        <v>0</v>
      </c>
      <c r="M57" s="85">
        <f>+'REC 20'!M57+'REC 21'!M57</f>
        <v>18520000</v>
      </c>
      <c r="N57" s="39"/>
      <c r="O57" s="85">
        <f>+'REC 20'!O57+'REC 21'!O57</f>
        <v>18065128</v>
      </c>
      <c r="P57" s="85">
        <f>+'REC 20'!P57+'REC 21'!P57</f>
        <v>18065128</v>
      </c>
      <c r="Q57" s="85">
        <f>+'REC 20'!Q57+'REC 21'!Q57</f>
        <v>18065128</v>
      </c>
      <c r="R57" s="85">
        <f>+'REC 20'!R57+'REC 21'!R57</f>
        <v>12947440</v>
      </c>
      <c r="S57" s="8"/>
      <c r="T57" s="46">
        <f t="shared" si="9"/>
        <v>454872</v>
      </c>
      <c r="U57" s="46">
        <f t="shared" si="10"/>
        <v>0</v>
      </c>
      <c r="V57" s="46">
        <f t="shared" si="10"/>
        <v>0</v>
      </c>
      <c r="W57" s="46">
        <f t="shared" si="10"/>
        <v>5117688</v>
      </c>
    </row>
    <row r="58" spans="1:23" s="9" customFormat="1" ht="15" customHeight="1">
      <c r="A58" s="50">
        <v>2</v>
      </c>
      <c r="B58" s="50">
        <v>0</v>
      </c>
      <c r="C58" s="50">
        <v>4</v>
      </c>
      <c r="D58" s="50">
        <v>4</v>
      </c>
      <c r="E58" s="30"/>
      <c r="F58" s="49" t="s">
        <v>37</v>
      </c>
      <c r="G58" s="85">
        <f>+'REC 20'!G58+'REC 21'!G58</f>
        <v>76800000</v>
      </c>
      <c r="H58" s="44"/>
      <c r="I58" s="86">
        <f>+'REC 20'!I58+'REC 21'!I58</f>
        <v>0</v>
      </c>
      <c r="J58" s="86">
        <f>+'REC 20'!J58+'REC 21'!J58</f>
        <v>0</v>
      </c>
      <c r="K58" s="86">
        <f>+'REC 20'!K58+'REC 21'!K58</f>
        <v>0</v>
      </c>
      <c r="L58" s="86">
        <f>+'REC 20'!L58+'REC 21'!L58</f>
        <v>0</v>
      </c>
      <c r="M58" s="85">
        <f>+'REC 20'!M58+'REC 21'!M58</f>
        <v>76800000</v>
      </c>
      <c r="N58" s="39"/>
      <c r="O58" s="85">
        <f>+'REC 20'!O58+'REC 21'!O58</f>
        <v>76653095</v>
      </c>
      <c r="P58" s="85">
        <f>+'REC 20'!P58+'REC 21'!P58</f>
        <v>76653095</v>
      </c>
      <c r="Q58" s="85">
        <f>+'REC 20'!Q58+'REC 21'!Q58</f>
        <v>76653095</v>
      </c>
      <c r="R58" s="85">
        <f>+'REC 20'!R58+'REC 21'!R58</f>
        <v>76653095</v>
      </c>
      <c r="S58" s="8"/>
      <c r="T58" s="46">
        <f t="shared" si="9"/>
        <v>146905</v>
      </c>
      <c r="U58" s="46">
        <f t="shared" si="10"/>
        <v>0</v>
      </c>
      <c r="V58" s="46">
        <f t="shared" si="10"/>
        <v>0</v>
      </c>
      <c r="W58" s="46">
        <f t="shared" si="10"/>
        <v>0</v>
      </c>
    </row>
    <row r="59" spans="1:23" s="9" customFormat="1" ht="15" customHeight="1">
      <c r="A59" s="50">
        <v>2</v>
      </c>
      <c r="B59" s="50">
        <v>0</v>
      </c>
      <c r="C59" s="50">
        <v>4</v>
      </c>
      <c r="D59" s="50">
        <v>5</v>
      </c>
      <c r="E59" s="30"/>
      <c r="F59" s="49" t="s">
        <v>38</v>
      </c>
      <c r="G59" s="85">
        <f>+'REC 20'!G59+'REC 21'!G59</f>
        <v>493262000</v>
      </c>
      <c r="H59" s="44"/>
      <c r="I59" s="86">
        <f>+'REC 20'!I59+'REC 21'!I59</f>
        <v>49000000</v>
      </c>
      <c r="J59" s="86">
        <f>+'REC 20'!J59+'REC 21'!J59</f>
        <v>0</v>
      </c>
      <c r="K59" s="86">
        <f>+'REC 20'!K59+'REC 21'!K59</f>
        <v>0</v>
      </c>
      <c r="L59" s="86">
        <f>+'REC 20'!L59+'REC 21'!L59</f>
        <v>0</v>
      </c>
      <c r="M59" s="85">
        <f>+'REC 20'!M59+'REC 21'!M59</f>
        <v>444262000</v>
      </c>
      <c r="N59" s="39"/>
      <c r="O59" s="85">
        <f>+'REC 20'!O59+'REC 21'!O59</f>
        <v>432940015.08</v>
      </c>
      <c r="P59" s="85">
        <f>+'REC 20'!P59+'REC 21'!P59</f>
        <v>432940015.08</v>
      </c>
      <c r="Q59" s="85">
        <f>+'REC 20'!Q59+'REC 21'!Q59</f>
        <v>432940015.08</v>
      </c>
      <c r="R59" s="85">
        <f>+'REC 20'!R59+'REC 21'!R59</f>
        <v>425371015.08</v>
      </c>
      <c r="S59" s="8"/>
      <c r="T59" s="46">
        <f t="shared" si="9"/>
        <v>11321984.920000017</v>
      </c>
      <c r="U59" s="46">
        <f t="shared" si="10"/>
        <v>0</v>
      </c>
      <c r="V59" s="46">
        <f t="shared" si="10"/>
        <v>0</v>
      </c>
      <c r="W59" s="46">
        <f t="shared" si="10"/>
        <v>7569000</v>
      </c>
    </row>
    <row r="60" spans="1:23" s="9" customFormat="1" ht="15" customHeight="1">
      <c r="A60" s="50">
        <v>2</v>
      </c>
      <c r="B60" s="50">
        <v>0</v>
      </c>
      <c r="C60" s="50">
        <v>4</v>
      </c>
      <c r="D60" s="50">
        <v>6</v>
      </c>
      <c r="E60" s="30"/>
      <c r="F60" s="49" t="s">
        <v>39</v>
      </c>
      <c r="G60" s="85">
        <f>+'REC 20'!G60+'REC 21'!G60</f>
        <v>124000000</v>
      </c>
      <c r="H60" s="44"/>
      <c r="I60" s="86">
        <f>+'REC 20'!I60+'REC 21'!I60</f>
        <v>40000000</v>
      </c>
      <c r="J60" s="86">
        <f>+'REC 20'!J60+'REC 21'!J60</f>
        <v>8000000</v>
      </c>
      <c r="K60" s="86">
        <f>+'REC 20'!K60+'REC 21'!K60</f>
        <v>0</v>
      </c>
      <c r="L60" s="86">
        <f>+'REC 20'!L60+'REC 21'!L60</f>
        <v>0</v>
      </c>
      <c r="M60" s="85">
        <f>+'REC 20'!M60+'REC 21'!M60</f>
        <v>92000000</v>
      </c>
      <c r="N60" s="39"/>
      <c r="O60" s="85">
        <f>+'REC 20'!O60+'REC 21'!O60</f>
        <v>87217788</v>
      </c>
      <c r="P60" s="85">
        <f>+'REC 20'!P60+'REC 21'!P60</f>
        <v>87217788</v>
      </c>
      <c r="Q60" s="85">
        <f>+'REC 20'!Q60+'REC 21'!Q60</f>
        <v>87217788</v>
      </c>
      <c r="R60" s="85">
        <f>+'REC 20'!R60+'REC 21'!R60</f>
        <v>87217788</v>
      </c>
      <c r="S60" s="8"/>
      <c r="T60" s="46">
        <f t="shared" si="9"/>
        <v>4782212</v>
      </c>
      <c r="U60" s="46">
        <f t="shared" si="10"/>
        <v>0</v>
      </c>
      <c r="V60" s="46">
        <f t="shared" si="10"/>
        <v>0</v>
      </c>
      <c r="W60" s="46">
        <f t="shared" si="10"/>
        <v>0</v>
      </c>
    </row>
    <row r="61" spans="1:23" s="9" customFormat="1" ht="15" customHeight="1">
      <c r="A61" s="50">
        <v>2</v>
      </c>
      <c r="B61" s="50">
        <v>0</v>
      </c>
      <c r="C61" s="50">
        <v>4</v>
      </c>
      <c r="D61" s="50">
        <v>7</v>
      </c>
      <c r="E61" s="30"/>
      <c r="F61" s="49" t="s">
        <v>40</v>
      </c>
      <c r="G61" s="85">
        <f>+'REC 20'!G61+'REC 21'!G61</f>
        <v>13937000</v>
      </c>
      <c r="H61" s="44"/>
      <c r="I61" s="86">
        <f>+'REC 20'!I61+'REC 21'!I61</f>
        <v>6000000</v>
      </c>
      <c r="J61" s="86">
        <f>+'REC 20'!J61+'REC 21'!J61</f>
        <v>5000000</v>
      </c>
      <c r="K61" s="86">
        <f>+'REC 20'!K61+'REC 21'!K61</f>
        <v>0</v>
      </c>
      <c r="L61" s="86">
        <f>+'REC 20'!L61+'REC 21'!L61</f>
        <v>0</v>
      </c>
      <c r="M61" s="85">
        <f>+'REC 20'!M61+'REC 21'!M61</f>
        <v>12937000</v>
      </c>
      <c r="N61" s="39"/>
      <c r="O61" s="85">
        <f>+'REC 20'!O61+'REC 21'!O61</f>
        <v>12066352</v>
      </c>
      <c r="P61" s="85">
        <f>+'REC 20'!P61+'REC 21'!P61</f>
        <v>12066352</v>
      </c>
      <c r="Q61" s="85">
        <f>+'REC 20'!Q61+'REC 21'!Q61</f>
        <v>12066352</v>
      </c>
      <c r="R61" s="85">
        <f>+'REC 20'!R61+'REC 21'!R61</f>
        <v>9857712</v>
      </c>
      <c r="S61" s="8"/>
      <c r="T61" s="46">
        <f t="shared" si="9"/>
        <v>870648</v>
      </c>
      <c r="U61" s="46">
        <f t="shared" si="10"/>
        <v>0</v>
      </c>
      <c r="V61" s="46">
        <f t="shared" si="10"/>
        <v>0</v>
      </c>
      <c r="W61" s="46">
        <f t="shared" si="10"/>
        <v>2208640</v>
      </c>
    </row>
    <row r="62" spans="1:23" s="9" customFormat="1" ht="15" customHeight="1">
      <c r="A62" s="50">
        <v>2</v>
      </c>
      <c r="B62" s="50">
        <v>0</v>
      </c>
      <c r="C62" s="50">
        <v>4</v>
      </c>
      <c r="D62" s="50">
        <v>8</v>
      </c>
      <c r="E62" s="30"/>
      <c r="F62" s="49" t="s">
        <v>41</v>
      </c>
      <c r="G62" s="85">
        <f>+'REC 20'!G62+'REC 21'!G62</f>
        <v>170000000</v>
      </c>
      <c r="H62" s="44"/>
      <c r="I62" s="86">
        <f>+'REC 20'!I62+'REC 21'!I62</f>
        <v>0</v>
      </c>
      <c r="J62" s="86">
        <f>+'REC 20'!J62+'REC 21'!J62</f>
        <v>24000000</v>
      </c>
      <c r="K62" s="86">
        <f>+'REC 20'!K62+'REC 21'!K62</f>
        <v>0</v>
      </c>
      <c r="L62" s="86">
        <f>+'REC 20'!L62+'REC 21'!L62</f>
        <v>0</v>
      </c>
      <c r="M62" s="85">
        <f>+'REC 20'!M62+'REC 21'!M62</f>
        <v>194000000</v>
      </c>
      <c r="N62" s="39"/>
      <c r="O62" s="85">
        <f>+'REC 20'!O62+'REC 21'!O62</f>
        <v>192883347.65</v>
      </c>
      <c r="P62" s="85">
        <f>+'REC 20'!P62+'REC 21'!P62</f>
        <v>192883347.65</v>
      </c>
      <c r="Q62" s="85">
        <f>+'REC 20'!Q62+'REC 21'!Q62</f>
        <v>192883347.65</v>
      </c>
      <c r="R62" s="85">
        <f>+'REC 20'!R62+'REC 21'!R62</f>
        <v>192854527.65</v>
      </c>
      <c r="S62" s="8"/>
      <c r="T62" s="46">
        <f t="shared" si="9"/>
        <v>1116652.349999994</v>
      </c>
      <c r="U62" s="46">
        <f t="shared" si="10"/>
        <v>0</v>
      </c>
      <c r="V62" s="46">
        <f t="shared" si="10"/>
        <v>0</v>
      </c>
      <c r="W62" s="46">
        <f t="shared" si="10"/>
        <v>28820</v>
      </c>
    </row>
    <row r="63" spans="1:23" s="9" customFormat="1" ht="15" customHeight="1">
      <c r="A63" s="50">
        <v>2</v>
      </c>
      <c r="B63" s="50">
        <v>0</v>
      </c>
      <c r="C63" s="50">
        <v>4</v>
      </c>
      <c r="D63" s="50">
        <v>9</v>
      </c>
      <c r="E63" s="30"/>
      <c r="F63" s="49" t="s">
        <v>42</v>
      </c>
      <c r="G63" s="85">
        <f>+'REC 20'!G63+'REC 21'!G63</f>
        <v>31500000</v>
      </c>
      <c r="H63" s="44"/>
      <c r="I63" s="86">
        <f>+'REC 20'!I63+'REC 21'!I63</f>
        <v>0</v>
      </c>
      <c r="J63" s="86">
        <f>+'REC 20'!J63+'REC 21'!J63</f>
        <v>2600000</v>
      </c>
      <c r="K63" s="86">
        <f>+'REC 20'!K63+'REC 21'!K63</f>
        <v>0</v>
      </c>
      <c r="L63" s="86">
        <f>+'REC 20'!L63+'REC 21'!L63</f>
        <v>0</v>
      </c>
      <c r="M63" s="85">
        <f>+'REC 20'!M63+'REC 21'!M63</f>
        <v>34100000</v>
      </c>
      <c r="N63" s="39"/>
      <c r="O63" s="85">
        <f>+'REC 20'!O63+'REC 21'!O63</f>
        <v>33727378</v>
      </c>
      <c r="P63" s="85">
        <f>+'REC 20'!P63+'REC 21'!P63</f>
        <v>33727378</v>
      </c>
      <c r="Q63" s="85">
        <f>+'REC 20'!Q63+'REC 21'!Q63</f>
        <v>33727378</v>
      </c>
      <c r="R63" s="85">
        <f>+'REC 20'!R63+'REC 21'!R63</f>
        <v>33727378</v>
      </c>
      <c r="S63" s="8"/>
      <c r="T63" s="46">
        <f t="shared" si="9"/>
        <v>372622</v>
      </c>
      <c r="U63" s="46">
        <f t="shared" si="10"/>
        <v>0</v>
      </c>
      <c r="V63" s="46">
        <f t="shared" si="10"/>
        <v>0</v>
      </c>
      <c r="W63" s="46">
        <f t="shared" si="10"/>
        <v>0</v>
      </c>
    </row>
    <row r="64" spans="1:23" s="54" customFormat="1" ht="15" customHeight="1">
      <c r="A64" s="50">
        <v>2</v>
      </c>
      <c r="B64" s="50">
        <v>0</v>
      </c>
      <c r="C64" s="50">
        <v>4</v>
      </c>
      <c r="D64" s="50">
        <v>10</v>
      </c>
      <c r="E64" s="51"/>
      <c r="F64" s="49" t="s">
        <v>43</v>
      </c>
      <c r="G64" s="85">
        <f>+'REC 20'!G64+'REC 21'!G64</f>
        <v>0</v>
      </c>
      <c r="H64" s="44"/>
      <c r="I64" s="86">
        <f>+'REC 20'!I64+'REC 21'!I64</f>
        <v>0</v>
      </c>
      <c r="J64" s="86">
        <f>+'REC 20'!J64+'REC 21'!J64</f>
        <v>0</v>
      </c>
      <c r="K64" s="86">
        <f>+'REC 20'!K64+'REC 21'!K64</f>
        <v>0</v>
      </c>
      <c r="L64" s="86">
        <f>+'REC 20'!L64+'REC 21'!L64</f>
        <v>0</v>
      </c>
      <c r="M64" s="85">
        <f>+'REC 20'!M64+'REC 21'!M64</f>
        <v>0</v>
      </c>
      <c r="N64" s="39"/>
      <c r="O64" s="85">
        <f>+'REC 20'!O64+'REC 21'!O64</f>
        <v>0</v>
      </c>
      <c r="P64" s="85">
        <f>+'REC 20'!P64+'REC 21'!P64</f>
        <v>0</v>
      </c>
      <c r="Q64" s="85">
        <f>+'REC 20'!Q64+'REC 21'!Q64</f>
        <v>0</v>
      </c>
      <c r="R64" s="85">
        <f>+'REC 20'!R64+'REC 21'!R64</f>
        <v>0</v>
      </c>
      <c r="S64" s="53"/>
      <c r="T64" s="46">
        <f t="shared" si="9"/>
        <v>0</v>
      </c>
      <c r="U64" s="46">
        <f t="shared" si="10"/>
        <v>0</v>
      </c>
      <c r="V64" s="46">
        <f t="shared" si="10"/>
        <v>0</v>
      </c>
      <c r="W64" s="46">
        <f t="shared" si="10"/>
        <v>0</v>
      </c>
    </row>
    <row r="65" spans="1:23" s="9" customFormat="1" ht="15" customHeight="1">
      <c r="A65" s="50">
        <v>2</v>
      </c>
      <c r="B65" s="50">
        <v>0</v>
      </c>
      <c r="C65" s="50">
        <v>4</v>
      </c>
      <c r="D65" s="50">
        <v>11</v>
      </c>
      <c r="E65" s="30"/>
      <c r="F65" s="49" t="s">
        <v>44</v>
      </c>
      <c r="G65" s="85">
        <f>+'REC 20'!G65+'REC 21'!G65</f>
        <v>175000000</v>
      </c>
      <c r="H65" s="44"/>
      <c r="I65" s="86">
        <f>+'REC 20'!I65+'REC 21'!I65</f>
        <v>0</v>
      </c>
      <c r="J65" s="86">
        <f>+'REC 20'!J65+'REC 21'!J65</f>
        <v>11000000</v>
      </c>
      <c r="K65" s="86">
        <f>+'REC 20'!K65+'REC 21'!K65</f>
        <v>0</v>
      </c>
      <c r="L65" s="86">
        <f>+'REC 20'!L65+'REC 21'!L65</f>
        <v>0</v>
      </c>
      <c r="M65" s="85">
        <f>+'REC 20'!M65+'REC 21'!M65</f>
        <v>186000000</v>
      </c>
      <c r="N65" s="39"/>
      <c r="O65" s="85">
        <f>+'REC 20'!O65+'REC 21'!O65</f>
        <v>176876206.75</v>
      </c>
      <c r="P65" s="85">
        <f>+'REC 20'!P65+'REC 21'!P65</f>
        <v>176876206.75</v>
      </c>
      <c r="Q65" s="85">
        <f>+'REC 20'!Q65+'REC 21'!Q65</f>
        <v>176876206.75</v>
      </c>
      <c r="R65" s="85">
        <f>+'REC 20'!R65+'REC 21'!R65</f>
        <v>176876206.75</v>
      </c>
      <c r="S65" s="8"/>
      <c r="T65" s="46">
        <f t="shared" si="9"/>
        <v>9123793.25</v>
      </c>
      <c r="U65" s="46">
        <f t="shared" si="10"/>
        <v>0</v>
      </c>
      <c r="V65" s="46">
        <f t="shared" si="10"/>
        <v>0</v>
      </c>
      <c r="W65" s="46">
        <f t="shared" si="10"/>
        <v>0</v>
      </c>
    </row>
    <row r="66" spans="1:23" ht="15" customHeight="1">
      <c r="A66" s="50">
        <v>2</v>
      </c>
      <c r="B66" s="50">
        <v>0</v>
      </c>
      <c r="C66" s="50">
        <v>4</v>
      </c>
      <c r="D66" s="50">
        <v>13</v>
      </c>
      <c r="E66" s="38"/>
      <c r="F66" s="49" t="s">
        <v>45</v>
      </c>
      <c r="G66" s="85">
        <f>+'REC 20'!G66+'REC 21'!G66</f>
        <v>35000000</v>
      </c>
      <c r="H66" s="44"/>
      <c r="I66" s="86">
        <f>+'REC 20'!I66+'REC 21'!I66</f>
        <v>20600000</v>
      </c>
      <c r="J66" s="86">
        <f>+'REC 20'!J66+'REC 21'!J66</f>
        <v>0</v>
      </c>
      <c r="K66" s="86">
        <f>+'REC 20'!K66+'REC 21'!K66</f>
        <v>0</v>
      </c>
      <c r="L66" s="86">
        <f>+'REC 20'!L66+'REC 21'!L66</f>
        <v>0</v>
      </c>
      <c r="M66" s="85">
        <f>+'REC 20'!M66+'REC 21'!M66</f>
        <v>14400000</v>
      </c>
      <c r="N66" s="39"/>
      <c r="O66" s="85">
        <f>+'REC 20'!O66+'REC 21'!O66</f>
        <v>10870940</v>
      </c>
      <c r="P66" s="85">
        <f>+'REC 20'!P66+'REC 21'!P66</f>
        <v>10870940</v>
      </c>
      <c r="Q66" s="85">
        <f>+'REC 20'!Q66+'REC 21'!Q66</f>
        <v>10870940</v>
      </c>
      <c r="R66" s="85">
        <f>+'REC 20'!R66+'REC 21'!R66</f>
        <v>10870940</v>
      </c>
      <c r="T66" s="46">
        <f t="shared" si="9"/>
        <v>3529060</v>
      </c>
      <c r="U66" s="46">
        <f t="shared" si="10"/>
        <v>0</v>
      </c>
      <c r="V66" s="46">
        <f t="shared" si="10"/>
        <v>0</v>
      </c>
      <c r="W66" s="46">
        <f t="shared" si="10"/>
        <v>0</v>
      </c>
    </row>
    <row r="67" spans="1:23" ht="15" customHeight="1">
      <c r="A67" s="50">
        <v>2</v>
      </c>
      <c r="B67" s="50">
        <v>0</v>
      </c>
      <c r="C67" s="50">
        <v>4</v>
      </c>
      <c r="D67" s="50">
        <v>17</v>
      </c>
      <c r="E67" s="38"/>
      <c r="F67" s="49" t="s">
        <v>46</v>
      </c>
      <c r="G67" s="85">
        <f>+'REC 20'!G67+'REC 21'!G67</f>
        <v>0</v>
      </c>
      <c r="H67" s="44"/>
      <c r="I67" s="86">
        <f>+'REC 20'!I67+'REC 21'!I67</f>
        <v>0</v>
      </c>
      <c r="J67" s="86">
        <f>+'REC 20'!J67+'REC 21'!J67</f>
        <v>0</v>
      </c>
      <c r="K67" s="86">
        <f>+'REC 20'!K67+'REC 21'!K67</f>
        <v>0</v>
      </c>
      <c r="L67" s="86">
        <f>+'REC 20'!L67+'REC 21'!L67</f>
        <v>0</v>
      </c>
      <c r="M67" s="85">
        <f>+'REC 20'!M67+'REC 21'!M67</f>
        <v>0</v>
      </c>
      <c r="N67" s="39"/>
      <c r="O67" s="85">
        <f>+'REC 20'!O67+'REC 21'!O67</f>
        <v>0</v>
      </c>
      <c r="P67" s="85">
        <f>+'REC 20'!P67+'REC 21'!P67</f>
        <v>0</v>
      </c>
      <c r="Q67" s="85">
        <f>+'REC 20'!Q67+'REC 21'!Q67</f>
        <v>0</v>
      </c>
      <c r="R67" s="85">
        <f>+'REC 20'!R67+'REC 21'!R67</f>
        <v>0</v>
      </c>
      <c r="T67" s="46">
        <f t="shared" si="9"/>
        <v>0</v>
      </c>
      <c r="U67" s="46">
        <f t="shared" si="10"/>
        <v>0</v>
      </c>
      <c r="V67" s="46">
        <f t="shared" si="10"/>
        <v>0</v>
      </c>
      <c r="W67" s="46">
        <f t="shared" si="10"/>
        <v>0</v>
      </c>
    </row>
    <row r="68" spans="1:23" s="9" customFormat="1" ht="15" customHeight="1">
      <c r="A68" s="50">
        <v>2</v>
      </c>
      <c r="B68" s="50">
        <v>0</v>
      </c>
      <c r="C68" s="50">
        <v>4</v>
      </c>
      <c r="D68" s="50">
        <v>21</v>
      </c>
      <c r="E68" s="30"/>
      <c r="F68" s="56" t="s">
        <v>71</v>
      </c>
      <c r="G68" s="85">
        <f>+'REC 20'!G68+'REC 21'!G68</f>
        <v>55000000</v>
      </c>
      <c r="H68" s="44"/>
      <c r="I68" s="86">
        <f>+'REC 20'!I68+'REC 21'!I68</f>
        <v>0</v>
      </c>
      <c r="J68" s="86">
        <f>+'REC 20'!J68+'REC 21'!J68</f>
        <v>0</v>
      </c>
      <c r="K68" s="86">
        <f>+'REC 20'!K68+'REC 21'!K68</f>
        <v>0</v>
      </c>
      <c r="L68" s="86">
        <f>+'REC 20'!L68+'REC 21'!L68</f>
        <v>0</v>
      </c>
      <c r="M68" s="85">
        <f>+'REC 20'!M68+'REC 21'!M68</f>
        <v>55000000</v>
      </c>
      <c r="N68" s="39"/>
      <c r="O68" s="85">
        <f>+'REC 20'!O68+'REC 21'!O68</f>
        <v>51917065</v>
      </c>
      <c r="P68" s="85">
        <f>+'REC 20'!P68+'REC 21'!P68</f>
        <v>51917065</v>
      </c>
      <c r="Q68" s="85">
        <f>+'REC 20'!Q68+'REC 21'!Q68</f>
        <v>51917065</v>
      </c>
      <c r="R68" s="85">
        <f>+'REC 20'!R68+'REC 21'!R68</f>
        <v>48205065</v>
      </c>
      <c r="S68" s="8"/>
      <c r="T68" s="46">
        <f t="shared" si="9"/>
        <v>3082935</v>
      </c>
      <c r="U68" s="46">
        <f t="shared" si="10"/>
        <v>0</v>
      </c>
      <c r="V68" s="46">
        <f t="shared" si="10"/>
        <v>0</v>
      </c>
      <c r="W68" s="46">
        <f t="shared" si="10"/>
        <v>3712000</v>
      </c>
    </row>
    <row r="69" spans="1:23" s="9" customFormat="1" ht="15" customHeight="1">
      <c r="A69" s="50">
        <v>2</v>
      </c>
      <c r="B69" s="50">
        <v>0</v>
      </c>
      <c r="C69" s="50">
        <v>4</v>
      </c>
      <c r="D69" s="50">
        <v>40</v>
      </c>
      <c r="E69" s="30"/>
      <c r="F69" s="43" t="s">
        <v>47</v>
      </c>
      <c r="G69" s="85">
        <f>+'REC 20'!G69+'REC 21'!G69</f>
        <v>12000000</v>
      </c>
      <c r="H69" s="44"/>
      <c r="I69" s="86">
        <f>+'REC 20'!I69+'REC 21'!I69</f>
        <v>0</v>
      </c>
      <c r="J69" s="86">
        <f>+'REC 20'!J69+'REC 21'!J69</f>
        <v>0</v>
      </c>
      <c r="K69" s="86">
        <f>+'REC 20'!K69+'REC 21'!K69</f>
        <v>0</v>
      </c>
      <c r="L69" s="86">
        <f>+'REC 20'!L69+'REC 21'!L69</f>
        <v>0</v>
      </c>
      <c r="M69" s="85">
        <f>+'REC 20'!M69+'REC 21'!M69</f>
        <v>12000000</v>
      </c>
      <c r="N69" s="39"/>
      <c r="O69" s="85">
        <f>+'REC 20'!O69+'REC 21'!O69</f>
        <v>8636046</v>
      </c>
      <c r="P69" s="85">
        <f>+'REC 20'!P69+'REC 21'!P69</f>
        <v>8636046</v>
      </c>
      <c r="Q69" s="85">
        <f>+'REC 20'!Q69+'REC 21'!Q69</f>
        <v>8636046</v>
      </c>
      <c r="R69" s="85">
        <f>+'REC 20'!R69+'REC 21'!R69</f>
        <v>8636046</v>
      </c>
      <c r="S69" s="8"/>
      <c r="T69" s="46">
        <f t="shared" si="9"/>
        <v>3363954</v>
      </c>
      <c r="U69" s="46">
        <f t="shared" si="10"/>
        <v>0</v>
      </c>
      <c r="V69" s="46">
        <f t="shared" si="10"/>
        <v>0</v>
      </c>
      <c r="W69" s="46">
        <f t="shared" si="10"/>
        <v>0</v>
      </c>
    </row>
    <row r="70" spans="1:23" s="9" customFormat="1" ht="15" customHeight="1">
      <c r="A70" s="50">
        <v>2</v>
      </c>
      <c r="B70" s="50">
        <v>0</v>
      </c>
      <c r="C70" s="50">
        <v>4</v>
      </c>
      <c r="D70" s="50">
        <v>41</v>
      </c>
      <c r="E70" s="30"/>
      <c r="F70" s="43" t="s">
        <v>48</v>
      </c>
      <c r="G70" s="85">
        <f>+'REC 20'!G70+'REC 21'!G70</f>
        <v>20428000</v>
      </c>
      <c r="H70" s="44"/>
      <c r="I70" s="86">
        <f>+'REC 20'!I70+'REC 21'!I70</f>
        <v>0</v>
      </c>
      <c r="J70" s="86">
        <f>+'REC 20'!J70+'REC 21'!J70</f>
        <v>15000000</v>
      </c>
      <c r="K70" s="86">
        <f>+'REC 20'!K70+'REC 21'!K70</f>
        <v>0</v>
      </c>
      <c r="L70" s="86">
        <f>+'REC 20'!L70+'REC 21'!L70</f>
        <v>0</v>
      </c>
      <c r="M70" s="85">
        <f>+'REC 20'!M70+'REC 21'!M70</f>
        <v>35428000</v>
      </c>
      <c r="N70" s="39"/>
      <c r="O70" s="85">
        <f>+'REC 20'!O70+'REC 21'!O70</f>
        <v>32679810</v>
      </c>
      <c r="P70" s="85">
        <f>+'REC 20'!P70+'REC 21'!P70</f>
        <v>32679810</v>
      </c>
      <c r="Q70" s="85">
        <f>+'REC 20'!Q70+'REC 21'!Q70</f>
        <v>32679810</v>
      </c>
      <c r="R70" s="85">
        <f>+'REC 20'!R70+'REC 21'!R70</f>
        <v>31246050</v>
      </c>
      <c r="S70" s="8"/>
      <c r="T70" s="46">
        <f t="shared" si="9"/>
        <v>2748190</v>
      </c>
      <c r="U70" s="46">
        <f t="shared" si="10"/>
        <v>0</v>
      </c>
      <c r="V70" s="46">
        <f t="shared" si="10"/>
        <v>0</v>
      </c>
      <c r="W70" s="46">
        <f t="shared" si="10"/>
        <v>1433760</v>
      </c>
    </row>
    <row r="71" spans="1:23" s="9" customFormat="1" ht="15" customHeight="1">
      <c r="A71" s="50"/>
      <c r="B71" s="50"/>
      <c r="C71" s="50"/>
      <c r="D71" s="50"/>
      <c r="E71" s="30"/>
      <c r="F71" s="43"/>
      <c r="G71" s="85"/>
      <c r="H71" s="44"/>
      <c r="I71" s="86"/>
      <c r="J71" s="86"/>
      <c r="K71" s="86"/>
      <c r="L71" s="86"/>
      <c r="M71" s="85"/>
      <c r="N71" s="39"/>
      <c r="O71" s="85"/>
      <c r="P71" s="85"/>
      <c r="Q71" s="85"/>
      <c r="R71" s="85"/>
      <c r="S71" s="8"/>
      <c r="T71" s="46"/>
      <c r="U71" s="46"/>
      <c r="V71" s="46"/>
      <c r="W71" s="46"/>
    </row>
    <row r="72" spans="1:23" s="54" customFormat="1" ht="15" customHeight="1">
      <c r="A72" s="51">
        <v>3</v>
      </c>
      <c r="B72" s="51"/>
      <c r="C72" s="51"/>
      <c r="D72" s="51"/>
      <c r="E72" s="51"/>
      <c r="F72" s="113" t="s">
        <v>80</v>
      </c>
      <c r="G72" s="106">
        <f>+'REC 20'!G72+'REC 21'!G72</f>
        <v>343173689</v>
      </c>
      <c r="H72" s="117"/>
      <c r="I72" s="106">
        <f>+'REC 20'!I72+'REC 21'!I72</f>
        <v>62982196</v>
      </c>
      <c r="J72" s="106">
        <f>+'REC 20'!J72+'REC 21'!J72</f>
        <v>0</v>
      </c>
      <c r="K72" s="106">
        <f>+'REC 20'!K72+'REC 21'!K72</f>
        <v>0</v>
      </c>
      <c r="L72" s="106">
        <f>+'REC 20'!L72+'REC 21'!L72</f>
        <v>0</v>
      </c>
      <c r="M72" s="106">
        <f>+'REC 20'!M72+'REC 21'!M72</f>
        <v>280191493</v>
      </c>
      <c r="N72" s="127"/>
      <c r="O72" s="106">
        <f>+'REC 20'!O72+'REC 21'!O72</f>
        <v>10588436</v>
      </c>
      <c r="P72" s="106">
        <f>+'REC 20'!P72+'REC 21'!P72</f>
        <v>10588436</v>
      </c>
      <c r="Q72" s="106">
        <f>+'REC 20'!Q72+'REC 21'!Q72</f>
        <v>10588436</v>
      </c>
      <c r="R72" s="106">
        <f>+'REC 20'!R72+'REC 21'!R72</f>
        <v>10588436</v>
      </c>
      <c r="S72" s="53"/>
      <c r="T72" s="118">
        <f>+M72-O72</f>
        <v>269603057</v>
      </c>
      <c r="U72" s="118">
        <f aca="true" t="shared" si="11" ref="U72:W89">+O72-P72</f>
        <v>0</v>
      </c>
      <c r="V72" s="118">
        <f t="shared" si="11"/>
        <v>0</v>
      </c>
      <c r="W72" s="118">
        <f t="shared" si="11"/>
        <v>0</v>
      </c>
    </row>
    <row r="73" spans="1:24" s="9" customFormat="1" ht="15" customHeight="1">
      <c r="A73" s="50">
        <v>3</v>
      </c>
      <c r="B73" s="50">
        <v>2</v>
      </c>
      <c r="C73" s="50"/>
      <c r="D73" s="50"/>
      <c r="E73" s="30"/>
      <c r="F73" s="56" t="s">
        <v>81</v>
      </c>
      <c r="G73" s="85">
        <f>+'REC 20'!G73+'REC 21'!G73</f>
        <v>16380375</v>
      </c>
      <c r="H73" s="44"/>
      <c r="I73" s="86">
        <f>+'REC 20'!I73+'REC 21'!I73</f>
        <v>0</v>
      </c>
      <c r="J73" s="86">
        <f>+'REC 20'!J73+'REC 21'!J73</f>
        <v>0</v>
      </c>
      <c r="K73" s="86">
        <f>+'REC 20'!K73+'REC 21'!K73</f>
        <v>0</v>
      </c>
      <c r="L73" s="86">
        <f>+'REC 20'!L73+'REC 21'!L73</f>
        <v>0</v>
      </c>
      <c r="M73" s="85">
        <f>+'REC 20'!M73+'REC 21'!M73</f>
        <v>16380375</v>
      </c>
      <c r="N73" s="36"/>
      <c r="O73" s="85">
        <f>+'REC 20'!O73+'REC 21'!O73</f>
        <v>10588436</v>
      </c>
      <c r="P73" s="85">
        <f>+'REC 20'!P73+'REC 21'!P73</f>
        <v>10588436</v>
      </c>
      <c r="Q73" s="85">
        <f>+'REC 20'!Q73+'REC 21'!Q73</f>
        <v>10588436</v>
      </c>
      <c r="R73" s="85">
        <f>+'REC 20'!R73+'REC 21'!R73</f>
        <v>10588436</v>
      </c>
      <c r="S73" s="8"/>
      <c r="T73" s="46">
        <f>+M73-O73</f>
        <v>5791939</v>
      </c>
      <c r="U73" s="46">
        <f t="shared" si="11"/>
        <v>0</v>
      </c>
      <c r="V73" s="46">
        <f t="shared" si="11"/>
        <v>0</v>
      </c>
      <c r="W73" s="46">
        <f t="shared" si="11"/>
        <v>0</v>
      </c>
      <c r="X73" s="196"/>
    </row>
    <row r="74" spans="1:23" s="9" customFormat="1" ht="15" customHeight="1">
      <c r="A74" s="50">
        <v>3</v>
      </c>
      <c r="B74" s="50">
        <v>2</v>
      </c>
      <c r="C74" s="50">
        <v>1</v>
      </c>
      <c r="D74" s="50"/>
      <c r="E74" s="30"/>
      <c r="F74" s="56" t="s">
        <v>82</v>
      </c>
      <c r="G74" s="85">
        <f>+'REC 20'!G74+'REC 21'!G74</f>
        <v>16380375</v>
      </c>
      <c r="H74" s="44"/>
      <c r="I74" s="86">
        <f>+'REC 20'!I74+'REC 21'!I74</f>
        <v>0</v>
      </c>
      <c r="J74" s="86">
        <f>+'REC 20'!J74+'REC 21'!J74</f>
        <v>0</v>
      </c>
      <c r="K74" s="86">
        <f>+'REC 20'!K74+'REC 21'!K74</f>
        <v>0</v>
      </c>
      <c r="L74" s="86">
        <f>+'REC 20'!L74+'REC 21'!L74</f>
        <v>0</v>
      </c>
      <c r="M74" s="85">
        <f>+'REC 20'!M74+'REC 21'!M74</f>
        <v>16380375</v>
      </c>
      <c r="N74" s="36"/>
      <c r="O74" s="85">
        <f>+'REC 20'!O74+'REC 21'!O74</f>
        <v>10588436</v>
      </c>
      <c r="P74" s="85">
        <f>+'REC 20'!P74+'REC 21'!P74</f>
        <v>10588436</v>
      </c>
      <c r="Q74" s="85">
        <f>+'REC 20'!Q74+'REC 21'!Q74</f>
        <v>10588436</v>
      </c>
      <c r="R74" s="85">
        <f>+'REC 20'!R74+'REC 21'!R74</f>
        <v>10588436</v>
      </c>
      <c r="S74" s="8"/>
      <c r="T74" s="46">
        <f aca="true" t="shared" si="12" ref="T74:T90">+M74-O74</f>
        <v>5791939</v>
      </c>
      <c r="U74" s="46">
        <f t="shared" si="11"/>
        <v>0</v>
      </c>
      <c r="V74" s="46">
        <f t="shared" si="11"/>
        <v>0</v>
      </c>
      <c r="W74" s="46">
        <f t="shared" si="11"/>
        <v>0</v>
      </c>
    </row>
    <row r="75" spans="1:23" s="9" customFormat="1" ht="15" customHeight="1">
      <c r="A75" s="50">
        <v>3</v>
      </c>
      <c r="B75" s="50">
        <v>2</v>
      </c>
      <c r="C75" s="50">
        <v>1</v>
      </c>
      <c r="D75" s="50">
        <v>1</v>
      </c>
      <c r="E75" s="30">
        <v>20</v>
      </c>
      <c r="F75" s="56" t="s">
        <v>83</v>
      </c>
      <c r="G75" s="85">
        <f>+'REC 20'!G75+'REC 21'!G75</f>
        <v>16380375</v>
      </c>
      <c r="H75" s="44"/>
      <c r="I75" s="86">
        <f>+'REC 20'!I75+'REC 21'!I75</f>
        <v>0</v>
      </c>
      <c r="J75" s="86">
        <f>+'REC 20'!J75+'REC 21'!J75</f>
        <v>0</v>
      </c>
      <c r="K75" s="86">
        <f>+'REC 20'!K75+'REC 21'!K75</f>
        <v>0</v>
      </c>
      <c r="L75" s="86">
        <f>+'REC 20'!L75+'REC 21'!L75</f>
        <v>0</v>
      </c>
      <c r="M75" s="85">
        <f>+'REC 20'!M75+'REC 21'!M75</f>
        <v>16380375</v>
      </c>
      <c r="N75" s="36"/>
      <c r="O75" s="85">
        <f>+'REC 20'!O75+'REC 21'!O75</f>
        <v>10588436</v>
      </c>
      <c r="P75" s="85">
        <f>+'REC 20'!P75+'REC 21'!P75</f>
        <v>10588436</v>
      </c>
      <c r="Q75" s="85">
        <f>+'REC 20'!Q75+'REC 21'!Q75</f>
        <v>10588436</v>
      </c>
      <c r="R75" s="85">
        <f>+'REC 20'!R75+'REC 21'!R75</f>
        <v>10588436</v>
      </c>
      <c r="S75" s="8"/>
      <c r="T75" s="46">
        <f t="shared" si="12"/>
        <v>5791939</v>
      </c>
      <c r="U75" s="46">
        <f t="shared" si="11"/>
        <v>0</v>
      </c>
      <c r="V75" s="46">
        <f t="shared" si="11"/>
        <v>0</v>
      </c>
      <c r="W75" s="46">
        <f t="shared" si="11"/>
        <v>0</v>
      </c>
    </row>
    <row r="76" spans="1:23" s="9" customFormat="1" ht="10.5" customHeight="1">
      <c r="A76" s="50"/>
      <c r="B76" s="50"/>
      <c r="C76" s="50"/>
      <c r="D76" s="50"/>
      <c r="E76" s="30"/>
      <c r="F76" s="56"/>
      <c r="G76" s="86"/>
      <c r="H76" s="44"/>
      <c r="I76" s="36"/>
      <c r="J76" s="36"/>
      <c r="K76" s="36"/>
      <c r="L76" s="36"/>
      <c r="M76" s="86"/>
      <c r="N76" s="36"/>
      <c r="O76" s="45"/>
      <c r="P76" s="45"/>
      <c r="Q76" s="45"/>
      <c r="R76" s="45"/>
      <c r="S76" s="8"/>
      <c r="T76" s="46"/>
      <c r="U76" s="46">
        <f t="shared" si="11"/>
        <v>0</v>
      </c>
      <c r="V76" s="46">
        <f t="shared" si="11"/>
        <v>0</v>
      </c>
      <c r="W76" s="46">
        <f t="shared" si="11"/>
        <v>0</v>
      </c>
    </row>
    <row r="77" spans="1:23" s="9" customFormat="1" ht="15" customHeight="1">
      <c r="A77" s="50">
        <v>3</v>
      </c>
      <c r="B77" s="50">
        <v>6</v>
      </c>
      <c r="C77" s="50"/>
      <c r="D77" s="50"/>
      <c r="E77" s="30"/>
      <c r="F77" s="56" t="s">
        <v>84</v>
      </c>
      <c r="G77" s="85">
        <f>+'REC 20'!G77+'REC 21'!G77</f>
        <v>200000000</v>
      </c>
      <c r="H77" s="44"/>
      <c r="I77" s="86">
        <f>+'REC 20'!I77+'REC 21'!I77</f>
        <v>0</v>
      </c>
      <c r="J77" s="86">
        <f>+'REC 20'!J77+'REC 21'!J77</f>
        <v>0</v>
      </c>
      <c r="K77" s="86">
        <f>+'REC 20'!K77+'REC 21'!K77</f>
        <v>0</v>
      </c>
      <c r="L77" s="86">
        <f>+'REC 20'!L77+'REC 21'!L77</f>
        <v>0</v>
      </c>
      <c r="M77" s="85">
        <f>+'REC 20'!M77+'REC 21'!M77</f>
        <v>200000000</v>
      </c>
      <c r="N77" s="36"/>
      <c r="O77" s="85">
        <f>+'REC 20'!O77+'REC 21'!O77</f>
        <v>0</v>
      </c>
      <c r="P77" s="85">
        <f>+'REC 20'!P77+'REC 21'!P77</f>
        <v>0</v>
      </c>
      <c r="Q77" s="85">
        <f>+'REC 20'!Q77+'REC 21'!Q77</f>
        <v>0</v>
      </c>
      <c r="R77" s="85">
        <f>+'REC 20'!R77+'REC 21'!R77</f>
        <v>0</v>
      </c>
      <c r="S77" s="8"/>
      <c r="T77" s="46">
        <f t="shared" si="12"/>
        <v>200000000</v>
      </c>
      <c r="U77" s="46">
        <f t="shared" si="11"/>
        <v>0</v>
      </c>
      <c r="V77" s="46">
        <f t="shared" si="11"/>
        <v>0</v>
      </c>
      <c r="W77" s="46">
        <f t="shared" si="11"/>
        <v>0</v>
      </c>
    </row>
    <row r="78" spans="1:23" s="9" customFormat="1" ht="15" customHeight="1">
      <c r="A78" s="50">
        <v>3</v>
      </c>
      <c r="B78" s="50">
        <v>6</v>
      </c>
      <c r="C78" s="50">
        <v>1</v>
      </c>
      <c r="D78" s="50"/>
      <c r="E78" s="30"/>
      <c r="F78" s="56" t="s">
        <v>85</v>
      </c>
      <c r="G78" s="85">
        <f>+'REC 20'!G78+'REC 21'!G78</f>
        <v>200000000</v>
      </c>
      <c r="H78" s="44"/>
      <c r="I78" s="86">
        <f>+'REC 20'!I78+'REC 21'!I78</f>
        <v>0</v>
      </c>
      <c r="J78" s="86">
        <f>+'REC 20'!J78+'REC 21'!J78</f>
        <v>0</v>
      </c>
      <c r="K78" s="86">
        <f>+'REC 20'!K78+'REC 21'!K78</f>
        <v>0</v>
      </c>
      <c r="L78" s="86">
        <f>+'REC 20'!L78+'REC 21'!L78</f>
        <v>0</v>
      </c>
      <c r="M78" s="85">
        <f>+'REC 20'!M78+'REC 21'!M78</f>
        <v>200000000</v>
      </c>
      <c r="N78" s="36"/>
      <c r="O78" s="85">
        <f>+'REC 20'!O78+'REC 21'!O78</f>
        <v>0</v>
      </c>
      <c r="P78" s="85">
        <f>+'REC 20'!P78+'REC 21'!P78</f>
        <v>0</v>
      </c>
      <c r="Q78" s="85">
        <f>+'REC 20'!Q78+'REC 21'!Q78</f>
        <v>0</v>
      </c>
      <c r="R78" s="85">
        <f>+'REC 20'!R78+'REC 21'!R78</f>
        <v>0</v>
      </c>
      <c r="S78" s="8"/>
      <c r="T78" s="46">
        <f t="shared" si="12"/>
        <v>200000000</v>
      </c>
      <c r="U78" s="46">
        <f t="shared" si="11"/>
        <v>0</v>
      </c>
      <c r="V78" s="46">
        <f t="shared" si="11"/>
        <v>0</v>
      </c>
      <c r="W78" s="46">
        <f t="shared" si="11"/>
        <v>0</v>
      </c>
    </row>
    <row r="79" spans="1:23" s="9" customFormat="1" ht="15" customHeight="1">
      <c r="A79" s="50">
        <v>3</v>
      </c>
      <c r="B79" s="50">
        <v>6</v>
      </c>
      <c r="C79" s="50">
        <v>1</v>
      </c>
      <c r="D79" s="50">
        <v>1</v>
      </c>
      <c r="E79" s="50">
        <v>20</v>
      </c>
      <c r="F79" s="56" t="s">
        <v>85</v>
      </c>
      <c r="G79" s="85">
        <f>+'REC 20'!G79+'REC 21'!G79</f>
        <v>200000000</v>
      </c>
      <c r="H79" s="44"/>
      <c r="I79" s="86">
        <f>+'REC 20'!I79+'REC 21'!I79</f>
        <v>0</v>
      </c>
      <c r="J79" s="86">
        <f>+'REC 20'!J79+'REC 21'!J79</f>
        <v>0</v>
      </c>
      <c r="K79" s="86">
        <f>+'REC 20'!K79+'REC 21'!K79</f>
        <v>0</v>
      </c>
      <c r="L79" s="86">
        <f>+'REC 20'!L79+'REC 21'!L79</f>
        <v>0</v>
      </c>
      <c r="M79" s="85">
        <f>+'REC 20'!M79+'REC 21'!M79</f>
        <v>200000000</v>
      </c>
      <c r="N79" s="36"/>
      <c r="O79" s="85">
        <f>+'REC 20'!O79+'REC 21'!O79</f>
        <v>0</v>
      </c>
      <c r="P79" s="85">
        <f>+'REC 20'!P79+'REC 21'!P79</f>
        <v>0</v>
      </c>
      <c r="Q79" s="85">
        <f>+'REC 20'!Q79+'REC 21'!Q79</f>
        <v>0</v>
      </c>
      <c r="R79" s="85">
        <f>+'REC 20'!R79+'REC 21'!R79</f>
        <v>0</v>
      </c>
      <c r="S79" s="8"/>
      <c r="T79" s="46">
        <f t="shared" si="12"/>
        <v>200000000</v>
      </c>
      <c r="U79" s="46">
        <f t="shared" si="11"/>
        <v>0</v>
      </c>
      <c r="V79" s="46">
        <f t="shared" si="11"/>
        <v>0</v>
      </c>
      <c r="W79" s="46">
        <f t="shared" si="11"/>
        <v>0</v>
      </c>
    </row>
    <row r="80" spans="1:23" s="9" customFormat="1" ht="15" customHeight="1">
      <c r="A80" s="50">
        <v>3</v>
      </c>
      <c r="B80" s="50">
        <v>6</v>
      </c>
      <c r="C80" s="50">
        <v>1</v>
      </c>
      <c r="D80" s="50">
        <v>1</v>
      </c>
      <c r="E80" s="50">
        <v>21</v>
      </c>
      <c r="F80" s="56" t="s">
        <v>85</v>
      </c>
      <c r="G80" s="85">
        <f>+'REC 20'!G80+'REC 21'!G80</f>
        <v>0</v>
      </c>
      <c r="H80" s="44"/>
      <c r="I80" s="86">
        <f>+'REC 20'!I80+'REC 21'!I80</f>
        <v>0</v>
      </c>
      <c r="J80" s="86">
        <f>+'REC 20'!J80+'REC 21'!J80</f>
        <v>0</v>
      </c>
      <c r="K80" s="86">
        <f>+'REC 20'!K80+'REC 21'!K80</f>
        <v>0</v>
      </c>
      <c r="L80" s="86">
        <f>+'REC 20'!L80+'REC 21'!L80</f>
        <v>0</v>
      </c>
      <c r="M80" s="85">
        <f>+'REC 20'!M80+'REC 21'!M80</f>
        <v>0</v>
      </c>
      <c r="N80" s="36"/>
      <c r="O80" s="85">
        <f>+'REC 20'!O80+'REC 21'!O80</f>
        <v>0</v>
      </c>
      <c r="P80" s="85">
        <f>+'REC 20'!P80+'REC 21'!P80</f>
        <v>0</v>
      </c>
      <c r="Q80" s="85">
        <f>+'REC 20'!Q80+'REC 21'!Q80</f>
        <v>0</v>
      </c>
      <c r="R80" s="85">
        <f>+'REC 20'!R80+'REC 21'!R80</f>
        <v>0</v>
      </c>
      <c r="S80" s="8"/>
      <c r="T80" s="46">
        <f t="shared" si="12"/>
        <v>0</v>
      </c>
      <c r="U80" s="46">
        <f t="shared" si="11"/>
        <v>0</v>
      </c>
      <c r="V80" s="46">
        <f t="shared" si="11"/>
        <v>0</v>
      </c>
      <c r="W80" s="46">
        <f t="shared" si="11"/>
        <v>0</v>
      </c>
    </row>
    <row r="81" spans="1:23" s="9" customFormat="1" ht="12.75">
      <c r="A81" s="50"/>
      <c r="B81" s="50"/>
      <c r="C81" s="50"/>
      <c r="D81" s="50"/>
      <c r="E81" s="50"/>
      <c r="F81" s="56"/>
      <c r="G81" s="86"/>
      <c r="H81" s="44"/>
      <c r="I81" s="36"/>
      <c r="J81" s="36"/>
      <c r="K81" s="36"/>
      <c r="L81" s="36"/>
      <c r="M81" s="86"/>
      <c r="N81" s="36"/>
      <c r="O81" s="45"/>
      <c r="P81" s="45"/>
      <c r="Q81" s="45"/>
      <c r="R81" s="45"/>
      <c r="S81" s="8"/>
      <c r="T81" s="46"/>
      <c r="U81" s="46"/>
      <c r="V81" s="46"/>
      <c r="W81" s="46"/>
    </row>
    <row r="82" spans="1:23" s="9" customFormat="1" ht="22.5">
      <c r="A82" s="143">
        <v>3</v>
      </c>
      <c r="B82" s="143">
        <v>6</v>
      </c>
      <c r="C82" s="143">
        <v>3</v>
      </c>
      <c r="D82" s="143"/>
      <c r="E82" s="142"/>
      <c r="F82" s="43" t="s">
        <v>95</v>
      </c>
      <c r="G82" s="44">
        <f>+G83</f>
        <v>126793314</v>
      </c>
      <c r="H82" s="44"/>
      <c r="I82" s="85">
        <f>+'REC 20'!I82+'REC 21'!I82</f>
        <v>62982196</v>
      </c>
      <c r="J82" s="85">
        <f>+'REC 20'!J82+'REC 21'!J82</f>
        <v>0</v>
      </c>
      <c r="K82" s="85">
        <f>+'REC 20'!K82+'REC 21'!K82</f>
        <v>0</v>
      </c>
      <c r="L82" s="85">
        <f>+'REC 20'!L82+'REC 21'!L82</f>
        <v>0</v>
      </c>
      <c r="M82" s="85">
        <f>+'REC 20'!M82+'REC 21'!M82</f>
        <v>63811118</v>
      </c>
      <c r="N82" s="36"/>
      <c r="O82" s="45"/>
      <c r="P82" s="45"/>
      <c r="Q82" s="45"/>
      <c r="R82" s="45"/>
      <c r="S82" s="8"/>
      <c r="T82" s="46">
        <f>+M82-O82</f>
        <v>63811118</v>
      </c>
      <c r="U82" s="46">
        <f aca="true" t="shared" si="13" ref="U82:W83">+O82-P82</f>
        <v>0</v>
      </c>
      <c r="V82" s="46">
        <f t="shared" si="13"/>
        <v>0</v>
      </c>
      <c r="W82" s="46">
        <f t="shared" si="13"/>
        <v>0</v>
      </c>
    </row>
    <row r="83" spans="1:23" s="9" customFormat="1" ht="22.5">
      <c r="A83" s="143">
        <v>3</v>
      </c>
      <c r="B83" s="143">
        <v>6</v>
      </c>
      <c r="C83" s="143">
        <v>3</v>
      </c>
      <c r="D83" s="143">
        <v>19</v>
      </c>
      <c r="E83" s="142">
        <v>20</v>
      </c>
      <c r="F83" s="43" t="s">
        <v>96</v>
      </c>
      <c r="G83" s="85">
        <f>+'REC 20'!G83+'REC 21'!G83</f>
        <v>126793314</v>
      </c>
      <c r="H83" s="44"/>
      <c r="I83" s="86">
        <f>+'REC 20'!I83+'REC 21'!I83</f>
        <v>62982196</v>
      </c>
      <c r="J83" s="86">
        <f>+'REC 20'!J83+'REC 21'!J83</f>
        <v>0</v>
      </c>
      <c r="K83" s="86">
        <f>+'REC 20'!K83+'REC 21'!K83</f>
        <v>0</v>
      </c>
      <c r="L83" s="86">
        <f>+'REC 20'!L83+'REC 21'!L83</f>
        <v>0</v>
      </c>
      <c r="M83" s="85">
        <f>+'REC 20'!M83+'REC 21'!M83</f>
        <v>63811118</v>
      </c>
      <c r="N83" s="36"/>
      <c r="O83" s="45"/>
      <c r="P83" s="45"/>
      <c r="Q83" s="45"/>
      <c r="R83" s="45"/>
      <c r="S83" s="8"/>
      <c r="T83" s="46">
        <f>+M83-O83</f>
        <v>63811118</v>
      </c>
      <c r="U83" s="46">
        <f t="shared" si="13"/>
        <v>0</v>
      </c>
      <c r="V83" s="46">
        <f t="shared" si="13"/>
        <v>0</v>
      </c>
      <c r="W83" s="46">
        <f t="shared" si="13"/>
        <v>0</v>
      </c>
    </row>
    <row r="84" spans="1:23" s="9" customFormat="1" ht="12.75">
      <c r="A84" s="50"/>
      <c r="B84" s="50"/>
      <c r="C84" s="50"/>
      <c r="D84" s="50"/>
      <c r="E84" s="50"/>
      <c r="F84" s="56"/>
      <c r="G84" s="86"/>
      <c r="H84" s="44"/>
      <c r="I84" s="36"/>
      <c r="J84" s="36"/>
      <c r="K84" s="36"/>
      <c r="L84" s="36"/>
      <c r="M84" s="86"/>
      <c r="N84" s="36"/>
      <c r="O84" s="45"/>
      <c r="P84" s="45"/>
      <c r="Q84" s="45"/>
      <c r="R84" s="45"/>
      <c r="S84" s="8"/>
      <c r="T84" s="46"/>
      <c r="U84" s="46"/>
      <c r="V84" s="46"/>
      <c r="W84" s="46"/>
    </row>
    <row r="85" spans="1:23" s="126" customFormat="1" ht="12.75">
      <c r="A85" s="119"/>
      <c r="B85" s="119"/>
      <c r="C85" s="119"/>
      <c r="D85" s="119"/>
      <c r="E85" s="119"/>
      <c r="F85" s="120" t="s">
        <v>92</v>
      </c>
      <c r="G85" s="106">
        <f>+'REC 20'!G85+'REC 21'!G82</f>
        <v>260020000</v>
      </c>
      <c r="H85" s="122"/>
      <c r="I85" s="106">
        <f>+'REC 20'!I85+'REC 21'!I82</f>
        <v>0</v>
      </c>
      <c r="J85" s="106">
        <f>+'REC 20'!J85+'REC 21'!J82</f>
        <v>0</v>
      </c>
      <c r="K85" s="106">
        <f>+'REC 20'!K85+'REC 21'!K82</f>
        <v>0</v>
      </c>
      <c r="L85" s="106">
        <f>+'REC 20'!L85+'REC 21'!L82</f>
        <v>0</v>
      </c>
      <c r="M85" s="106">
        <f>+'REC 20'!M85+'REC 21'!M82</f>
        <v>260020000</v>
      </c>
      <c r="N85" s="123"/>
      <c r="O85" s="106">
        <f>+O87</f>
        <v>84485532</v>
      </c>
      <c r="P85" s="106">
        <f>+P87</f>
        <v>84485532</v>
      </c>
      <c r="Q85" s="106">
        <f>+Q87</f>
        <v>84485532</v>
      </c>
      <c r="R85" s="106">
        <f>+R87</f>
        <v>84485532</v>
      </c>
      <c r="S85" s="124"/>
      <c r="T85" s="125">
        <f t="shared" si="12"/>
        <v>175534468</v>
      </c>
      <c r="U85" s="125">
        <f t="shared" si="11"/>
        <v>0</v>
      </c>
      <c r="V85" s="125">
        <f>+P85-Q85</f>
        <v>0</v>
      </c>
      <c r="W85" s="125">
        <f t="shared" si="11"/>
        <v>0</v>
      </c>
    </row>
    <row r="86" spans="1:23" s="9" customFormat="1" ht="8.25" customHeight="1">
      <c r="A86" s="50"/>
      <c r="B86" s="50"/>
      <c r="C86" s="50"/>
      <c r="D86" s="50"/>
      <c r="E86" s="50"/>
      <c r="F86" s="56"/>
      <c r="G86" s="86"/>
      <c r="H86" s="44"/>
      <c r="I86" s="36"/>
      <c r="J86" s="36"/>
      <c r="K86" s="36"/>
      <c r="L86" s="36"/>
      <c r="M86" s="86"/>
      <c r="N86" s="36"/>
      <c r="O86" s="45"/>
      <c r="P86" s="45"/>
      <c r="Q86" s="45"/>
      <c r="R86" s="45"/>
      <c r="S86" s="8"/>
      <c r="T86" s="46"/>
      <c r="U86" s="46"/>
      <c r="V86" s="46"/>
      <c r="W86" s="46"/>
    </row>
    <row r="87" spans="1:23" s="9" customFormat="1" ht="15" customHeight="1">
      <c r="A87" s="50">
        <v>520</v>
      </c>
      <c r="B87" s="50"/>
      <c r="C87" s="50"/>
      <c r="D87" s="50"/>
      <c r="E87" s="50"/>
      <c r="F87" s="56" t="s">
        <v>89</v>
      </c>
      <c r="G87" s="85">
        <f>+'REC 20'!G88+'REC 21'!G88</f>
        <v>260020000</v>
      </c>
      <c r="H87" s="44"/>
      <c r="I87" s="86">
        <f>+'REC 20'!I88+'REC 21'!I88</f>
        <v>0</v>
      </c>
      <c r="J87" s="86">
        <f>+'REC 20'!J88+'REC 21'!J88</f>
        <v>0</v>
      </c>
      <c r="K87" s="86">
        <f>+'REC 20'!K88+'REC 21'!K88</f>
        <v>0</v>
      </c>
      <c r="L87" s="86">
        <f>+'REC 20'!L88+'REC 21'!L88</f>
        <v>0</v>
      </c>
      <c r="M87" s="85">
        <f>+'REC 20'!M88+'REC 21'!M88</f>
        <v>260020000</v>
      </c>
      <c r="N87" s="36"/>
      <c r="O87" s="85">
        <f>+'REC 20'!O88+'REC 21'!O88</f>
        <v>84485532</v>
      </c>
      <c r="P87" s="85">
        <f>+'REC 20'!P88+'REC 21'!P88</f>
        <v>84485532</v>
      </c>
      <c r="Q87" s="85">
        <f>+'REC 20'!Q88+'REC 21'!Q88</f>
        <v>84485532</v>
      </c>
      <c r="R87" s="85">
        <f>+'REC 20'!R88+'REC 21'!R88</f>
        <v>84485532</v>
      </c>
      <c r="S87" s="8"/>
      <c r="T87" s="46">
        <f t="shared" si="12"/>
        <v>175534468</v>
      </c>
      <c r="U87" s="46">
        <f t="shared" si="11"/>
        <v>0</v>
      </c>
      <c r="V87" s="46">
        <f>+P87-Q87</f>
        <v>0</v>
      </c>
      <c r="W87" s="46">
        <f t="shared" si="11"/>
        <v>0</v>
      </c>
    </row>
    <row r="88" spans="1:24" s="9" customFormat="1" ht="15" customHeight="1">
      <c r="A88" s="50">
        <v>520</v>
      </c>
      <c r="B88" s="50">
        <v>1000</v>
      </c>
      <c r="C88" s="50"/>
      <c r="D88" s="50"/>
      <c r="E88" s="50"/>
      <c r="F88" s="56" t="s">
        <v>88</v>
      </c>
      <c r="G88" s="85">
        <f>+'REC 20'!G89+'REC 21'!G89</f>
        <v>260020000</v>
      </c>
      <c r="H88" s="44"/>
      <c r="I88" s="86">
        <f>+'REC 20'!I89+'REC 21'!I89</f>
        <v>0</v>
      </c>
      <c r="J88" s="86">
        <f>+'REC 20'!J89+'REC 21'!J89</f>
        <v>0</v>
      </c>
      <c r="K88" s="86">
        <f>+'REC 20'!K89+'REC 21'!K89</f>
        <v>0</v>
      </c>
      <c r="L88" s="86">
        <f>+'REC 20'!L89+'REC 21'!L89</f>
        <v>0</v>
      </c>
      <c r="M88" s="85">
        <f>+'REC 20'!M89+'REC 21'!M89</f>
        <v>260020000</v>
      </c>
      <c r="N88" s="36"/>
      <c r="O88" s="85">
        <f>+'REC 20'!O89+'REC 21'!O89</f>
        <v>84485532</v>
      </c>
      <c r="P88" s="85">
        <f>+'REC 20'!P89+'REC 21'!P89</f>
        <v>84485532</v>
      </c>
      <c r="Q88" s="85">
        <f>+'REC 20'!Q89+'REC 21'!Q89</f>
        <v>84485532</v>
      </c>
      <c r="R88" s="85">
        <f>+'REC 20'!R89+'REC 21'!R89</f>
        <v>84485532</v>
      </c>
      <c r="S88" s="8"/>
      <c r="T88" s="46">
        <f t="shared" si="12"/>
        <v>175534468</v>
      </c>
      <c r="U88" s="46">
        <f t="shared" si="11"/>
        <v>0</v>
      </c>
      <c r="V88" s="46">
        <f>+P88-Q88</f>
        <v>0</v>
      </c>
      <c r="W88" s="46">
        <f t="shared" si="11"/>
        <v>0</v>
      </c>
      <c r="X88" s="196"/>
    </row>
    <row r="89" spans="1:23" s="9" customFormat="1" ht="15" customHeight="1">
      <c r="A89" s="50">
        <v>520</v>
      </c>
      <c r="B89" s="50">
        <v>1000</v>
      </c>
      <c r="C89" s="50">
        <v>2</v>
      </c>
      <c r="D89" s="50"/>
      <c r="E89" s="50">
        <v>20</v>
      </c>
      <c r="F89" s="56" t="s">
        <v>90</v>
      </c>
      <c r="G89" s="85">
        <f>+'REC 20'!G90+'REC 21'!G90</f>
        <v>160020000</v>
      </c>
      <c r="H89" s="44"/>
      <c r="I89" s="86">
        <f>+'REC 20'!I90+'REC 21'!I90</f>
        <v>0</v>
      </c>
      <c r="J89" s="86">
        <f>+'REC 20'!J90+'REC 21'!J90</f>
        <v>0</v>
      </c>
      <c r="K89" s="86">
        <f>+'REC 20'!K90+'REC 21'!K90</f>
        <v>0</v>
      </c>
      <c r="L89" s="86">
        <f>+'REC 20'!L90+'REC 21'!L90</f>
        <v>0</v>
      </c>
      <c r="M89" s="85">
        <f>+'REC 20'!M90+'REC 21'!M90</f>
        <v>160020000</v>
      </c>
      <c r="N89" s="36"/>
      <c r="O89" s="85">
        <f>+'REC 20'!O90+'REC 21'!O90</f>
        <v>0</v>
      </c>
      <c r="P89" s="85">
        <f>+'REC 20'!P90+'REC 21'!P90</f>
        <v>0</v>
      </c>
      <c r="Q89" s="85">
        <f>+'REC 20'!Q90+'REC 21'!Q90</f>
        <v>0</v>
      </c>
      <c r="R89" s="85">
        <f>+'REC 20'!R90+'REC 21'!R90</f>
        <v>0</v>
      </c>
      <c r="S89" s="8"/>
      <c r="T89" s="46">
        <f t="shared" si="12"/>
        <v>160020000</v>
      </c>
      <c r="U89" s="46">
        <f t="shared" si="11"/>
        <v>0</v>
      </c>
      <c r="V89" s="46">
        <f>+P89-Q89</f>
        <v>0</v>
      </c>
      <c r="W89" s="46">
        <f t="shared" si="11"/>
        <v>0</v>
      </c>
    </row>
    <row r="90" spans="1:23" ht="15" customHeight="1" thickBot="1">
      <c r="A90" s="57">
        <v>520</v>
      </c>
      <c r="B90" s="57">
        <v>1000</v>
      </c>
      <c r="C90" s="57">
        <v>5</v>
      </c>
      <c r="D90" s="57"/>
      <c r="E90" s="58">
        <v>20</v>
      </c>
      <c r="F90" s="91" t="s">
        <v>91</v>
      </c>
      <c r="G90" s="92">
        <f>+'REC 20'!G91+'REC 21'!G91</f>
        <v>100000000</v>
      </c>
      <c r="H90" s="44"/>
      <c r="I90" s="87">
        <f>+'REC 20'!I91+'REC 21'!I91</f>
        <v>0</v>
      </c>
      <c r="J90" s="87">
        <f>+'REC 20'!J91+'REC 21'!J91</f>
        <v>0</v>
      </c>
      <c r="K90" s="87">
        <f>+'REC 20'!K91+'REC 21'!K91</f>
        <v>0</v>
      </c>
      <c r="L90" s="87">
        <f>+'REC 20'!L91+'REC 21'!L91</f>
        <v>0</v>
      </c>
      <c r="M90" s="92">
        <f>+'REC 20'!M91+'REC 21'!M91</f>
        <v>100000000</v>
      </c>
      <c r="N90" s="39"/>
      <c r="O90" s="92">
        <f>+'REC 20'!O91+'REC 21'!O91</f>
        <v>84485532</v>
      </c>
      <c r="P90" s="92">
        <f>+'REC 20'!P91+'REC 21'!P91</f>
        <v>84485532</v>
      </c>
      <c r="Q90" s="92">
        <f>+'REC 20'!Q91+'REC 21'!Q91</f>
        <v>84485532</v>
      </c>
      <c r="R90" s="92">
        <f>+'REC 20'!R91+'REC 21'!R91</f>
        <v>84485532</v>
      </c>
      <c r="S90" s="100"/>
      <c r="T90" s="97">
        <f t="shared" si="12"/>
        <v>15514468</v>
      </c>
      <c r="U90" s="97">
        <f>+O90-P90</f>
        <v>0</v>
      </c>
      <c r="V90" s="97">
        <f>+P90-Q90</f>
        <v>0</v>
      </c>
      <c r="W90" s="97">
        <f>+Q90-R90</f>
        <v>0</v>
      </c>
    </row>
    <row r="91" spans="1:23" ht="12" customHeight="1">
      <c r="A91" s="107"/>
      <c r="B91" s="107"/>
      <c r="C91" s="107"/>
      <c r="D91" s="107"/>
      <c r="E91" s="108"/>
      <c r="F91" s="129"/>
      <c r="G91" s="130"/>
      <c r="H91" s="110"/>
      <c r="I91" s="130"/>
      <c r="J91" s="130"/>
      <c r="K91" s="130"/>
      <c r="L91" s="130"/>
      <c r="M91" s="130"/>
      <c r="O91" s="130"/>
      <c r="P91" s="130"/>
      <c r="Q91" s="130"/>
      <c r="R91" s="130"/>
      <c r="T91" s="111"/>
      <c r="U91" s="111"/>
      <c r="V91" s="111"/>
      <c r="W91" s="111"/>
    </row>
    <row r="92" spans="1:18" ht="6" customHeight="1" thickBot="1">
      <c r="A92" s="10"/>
      <c r="B92" s="11"/>
      <c r="C92" s="11"/>
      <c r="D92" s="11"/>
      <c r="E92" s="11"/>
      <c r="F92" s="61"/>
      <c r="G92" s="88"/>
      <c r="H92" s="12"/>
      <c r="I92" s="20"/>
      <c r="J92" s="20"/>
      <c r="K92" s="20"/>
      <c r="L92" s="20"/>
      <c r="M92" s="62"/>
      <c r="N92" s="62"/>
      <c r="O92" s="20"/>
      <c r="P92" s="20"/>
      <c r="Q92" s="20"/>
      <c r="R92" s="20"/>
    </row>
    <row r="93" spans="1:23" ht="12.75">
      <c r="A93" s="63"/>
      <c r="B93" s="64"/>
      <c r="C93" s="64"/>
      <c r="D93" s="64"/>
      <c r="E93" s="64"/>
      <c r="F93" s="65"/>
      <c r="G93" s="89"/>
      <c r="H93" s="66"/>
      <c r="I93" s="67"/>
      <c r="J93" s="67"/>
      <c r="K93" s="67"/>
      <c r="L93" s="67"/>
      <c r="M93" s="68"/>
      <c r="N93" s="68"/>
      <c r="O93" s="67"/>
      <c r="P93" s="67"/>
      <c r="Q93" s="67"/>
      <c r="R93" s="67"/>
      <c r="S93" s="98"/>
      <c r="T93" s="98"/>
      <c r="U93" s="98"/>
      <c r="V93" s="98"/>
      <c r="W93" s="99"/>
    </row>
    <row r="94" spans="1:23" ht="12.75">
      <c r="A94" s="69"/>
      <c r="B94" s="11"/>
      <c r="C94" s="11"/>
      <c r="D94" s="11"/>
      <c r="E94" s="11"/>
      <c r="F94" s="61"/>
      <c r="G94" s="88"/>
      <c r="H94" s="12"/>
      <c r="I94" s="20"/>
      <c r="J94" s="20"/>
      <c r="K94" s="20"/>
      <c r="L94" s="20"/>
      <c r="M94" s="62"/>
      <c r="N94" s="62"/>
      <c r="O94" s="20"/>
      <c r="P94" s="20"/>
      <c r="Q94" s="20"/>
      <c r="R94" s="20"/>
      <c r="S94" s="100"/>
      <c r="T94" s="100"/>
      <c r="U94" s="100"/>
      <c r="V94" s="100"/>
      <c r="W94" s="101"/>
    </row>
    <row r="95" spans="1:23" ht="12.75">
      <c r="A95" s="69"/>
      <c r="B95" s="11"/>
      <c r="C95" s="11"/>
      <c r="D95" s="11"/>
      <c r="E95" s="11"/>
      <c r="F95" s="61"/>
      <c r="G95" s="88"/>
      <c r="H95" s="12"/>
      <c r="I95" s="20"/>
      <c r="J95" s="20"/>
      <c r="K95" s="20"/>
      <c r="L95" s="20"/>
      <c r="M95" s="62"/>
      <c r="N95" s="62"/>
      <c r="O95" s="20"/>
      <c r="P95" s="20"/>
      <c r="Q95" s="20"/>
      <c r="R95" s="20"/>
      <c r="S95" s="100"/>
      <c r="T95" s="100"/>
      <c r="U95" s="100"/>
      <c r="V95" s="100"/>
      <c r="W95" s="101"/>
    </row>
    <row r="96" spans="1:23" ht="12.75">
      <c r="A96" s="70"/>
      <c r="B96" s="11"/>
      <c r="C96" s="11"/>
      <c r="D96" s="11"/>
      <c r="E96" s="13" t="s">
        <v>49</v>
      </c>
      <c r="F96" s="61"/>
      <c r="G96" s="88"/>
      <c r="H96" s="12"/>
      <c r="I96" s="20"/>
      <c r="J96" s="20"/>
      <c r="K96" s="20"/>
      <c r="L96" s="20"/>
      <c r="M96" s="62"/>
      <c r="N96" s="62"/>
      <c r="O96" s="20"/>
      <c r="P96" s="71" t="s">
        <v>50</v>
      </c>
      <c r="Q96" s="20"/>
      <c r="R96" s="20"/>
      <c r="S96" s="100"/>
      <c r="T96" s="100"/>
      <c r="U96" s="100"/>
      <c r="V96" s="100"/>
      <c r="W96" s="101"/>
    </row>
    <row r="97" spans="1:23" ht="12.75">
      <c r="A97" s="69"/>
      <c r="B97" s="11"/>
      <c r="C97" s="11"/>
      <c r="D97" s="11"/>
      <c r="E97" s="11" t="s">
        <v>51</v>
      </c>
      <c r="F97" s="61"/>
      <c r="G97" s="88"/>
      <c r="H97" s="12"/>
      <c r="I97" s="20"/>
      <c r="J97" s="20"/>
      <c r="K97" s="20"/>
      <c r="L97" s="20"/>
      <c r="M97" s="62"/>
      <c r="N97" s="62"/>
      <c r="O97" s="20"/>
      <c r="P97" s="72" t="s">
        <v>52</v>
      </c>
      <c r="Q97" s="20"/>
      <c r="R97" s="20"/>
      <c r="S97" s="100"/>
      <c r="T97" s="100"/>
      <c r="U97" s="100"/>
      <c r="V97" s="100"/>
      <c r="W97" s="101"/>
    </row>
    <row r="98" spans="1:23" ht="13.5" thickBot="1">
      <c r="A98" s="73"/>
      <c r="B98" s="74"/>
      <c r="C98" s="74"/>
      <c r="D98" s="74"/>
      <c r="E98" s="74"/>
      <c r="F98" s="75"/>
      <c r="G98" s="90"/>
      <c r="H98" s="76"/>
      <c r="I98" s="77"/>
      <c r="J98" s="77"/>
      <c r="K98" s="77"/>
      <c r="L98" s="77"/>
      <c r="M98" s="78"/>
      <c r="N98" s="78"/>
      <c r="O98" s="77"/>
      <c r="P98" s="77"/>
      <c r="Q98" s="77"/>
      <c r="R98" s="77"/>
      <c r="S98" s="102"/>
      <c r="T98" s="102"/>
      <c r="U98" s="102"/>
      <c r="V98" s="102"/>
      <c r="W98" s="103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/>
  <pageMargins left="1.28" right="0.7874015748031497" top="0.3937007874015748" bottom="0.4330708661417323" header="0" footer="0"/>
  <pageSetup horizontalDpi="600" verticalDpi="600" orientation="landscape" paperSize="5" scale="50" r:id="rId1"/>
  <headerFooter alignWithMargins="0">
    <oddFooter>&amp;C&amp;P  DE &amp;N&amp;R&amp;9PROYECTO : GAF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O98"/>
  <sheetViews>
    <sheetView workbookViewId="0" topLeftCell="A1">
      <selection activeCell="F26" sqref="F26"/>
    </sheetView>
  </sheetViews>
  <sheetFormatPr defaultColWidth="11.421875" defaultRowHeight="12.75"/>
  <cols>
    <col min="1" max="1" width="4.7109375" style="7" customWidth="1"/>
    <col min="2" max="2" width="5.00390625" style="7" customWidth="1"/>
    <col min="3" max="3" width="4.8515625" style="7" bestFit="1" customWidth="1"/>
    <col min="4" max="4" width="3.421875" style="7" bestFit="1" customWidth="1"/>
    <col min="5" max="5" width="5.28125" style="7" customWidth="1"/>
    <col min="6" max="6" width="37.140625" style="15" bestFit="1" customWidth="1"/>
    <col min="7" max="7" width="18.28125" style="14" bestFit="1" customWidth="1"/>
    <col min="8" max="8" width="1.7109375" style="80" customWidth="1"/>
    <col min="9" max="9" width="1.1484375" style="82" customWidth="1"/>
    <col min="10" max="11" width="15.140625" style="81" customWidth="1"/>
    <col min="12" max="12" width="1.7109375" style="6" customWidth="1"/>
    <col min="13" max="13" width="17.140625" style="6" customWidth="1"/>
    <col min="14" max="14" width="11.57421875" style="235" customWidth="1"/>
    <col min="15" max="16384" width="11.57421875" style="7" customWidth="1"/>
  </cols>
  <sheetData>
    <row r="1" spans="1:14" s="2" customFormat="1" ht="15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29"/>
    </row>
    <row r="2" spans="1:14" s="2" customFormat="1" ht="12.75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29"/>
    </row>
    <row r="3" spans="1:14" s="2" customFormat="1" ht="14.25">
      <c r="A3" s="245" t="s">
        <v>74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29"/>
    </row>
    <row r="4" spans="6:14" s="2" customFormat="1" ht="13.5" thickBot="1">
      <c r="F4" s="15"/>
      <c r="G4" s="18"/>
      <c r="H4" s="17"/>
      <c r="I4" s="20"/>
      <c r="J4" s="18"/>
      <c r="K4" s="18"/>
      <c r="L4" s="3"/>
      <c r="M4" s="161"/>
      <c r="N4" s="229"/>
    </row>
    <row r="5" spans="1:14" s="5" customFormat="1" ht="13.5" customHeight="1" thickBot="1">
      <c r="A5" s="246" t="s">
        <v>3</v>
      </c>
      <c r="B5" s="246" t="s">
        <v>4</v>
      </c>
      <c r="C5" s="246" t="s">
        <v>5</v>
      </c>
      <c r="D5" s="246" t="s">
        <v>6</v>
      </c>
      <c r="E5" s="246" t="s">
        <v>7</v>
      </c>
      <c r="F5" s="248" t="s">
        <v>8</v>
      </c>
      <c r="G5" s="242" t="s">
        <v>97</v>
      </c>
      <c r="H5" s="21"/>
      <c r="I5" s="22"/>
      <c r="J5" s="260" t="s">
        <v>98</v>
      </c>
      <c r="K5" s="261"/>
      <c r="L5" s="4"/>
      <c r="M5" s="264" t="s">
        <v>75</v>
      </c>
      <c r="N5" s="262" t="s">
        <v>79</v>
      </c>
    </row>
    <row r="6" spans="1:14" s="5" customFormat="1" ht="24.75" thickBot="1">
      <c r="A6" s="247"/>
      <c r="B6" s="247"/>
      <c r="C6" s="247"/>
      <c r="D6" s="247"/>
      <c r="E6" s="247"/>
      <c r="F6" s="249"/>
      <c r="G6" s="255"/>
      <c r="H6" s="21"/>
      <c r="I6" s="22"/>
      <c r="J6" s="23" t="s">
        <v>16</v>
      </c>
      <c r="K6" s="23" t="s">
        <v>17</v>
      </c>
      <c r="L6" s="4"/>
      <c r="M6" s="265"/>
      <c r="N6" s="263"/>
    </row>
    <row r="7" spans="1:14" ht="12.75">
      <c r="A7" s="24"/>
      <c r="B7" s="24"/>
      <c r="C7" s="24"/>
      <c r="D7" s="24"/>
      <c r="E7" s="24"/>
      <c r="F7" s="25"/>
      <c r="G7" s="83"/>
      <c r="H7" s="26"/>
      <c r="I7" s="28"/>
      <c r="J7" s="27"/>
      <c r="K7" s="27"/>
      <c r="M7" s="27"/>
      <c r="N7" s="230"/>
    </row>
    <row r="8" spans="1:14" s="138" customFormat="1" ht="12.75">
      <c r="A8" s="30">
        <v>1</v>
      </c>
      <c r="B8" s="31"/>
      <c r="C8" s="31"/>
      <c r="D8" s="31"/>
      <c r="E8" s="31"/>
      <c r="F8" s="32" t="s">
        <v>20</v>
      </c>
      <c r="G8" s="84">
        <v>5548604055</v>
      </c>
      <c r="H8" s="178"/>
      <c r="I8" s="36"/>
      <c r="J8" s="36">
        <v>5168022986.48</v>
      </c>
      <c r="K8" s="36">
        <v>5168022986.48</v>
      </c>
      <c r="L8" s="179"/>
      <c r="M8" s="36">
        <v>380581068.52000046</v>
      </c>
      <c r="N8" s="231">
        <f>+K8/G8</f>
        <v>0.9314095825278705</v>
      </c>
    </row>
    <row r="9" spans="1:14" s="138" customFormat="1" ht="12.75">
      <c r="A9" s="31"/>
      <c r="B9" s="31"/>
      <c r="C9" s="31"/>
      <c r="D9" s="31"/>
      <c r="E9" s="31"/>
      <c r="F9" s="33"/>
      <c r="G9" s="84"/>
      <c r="H9" s="178"/>
      <c r="I9" s="36"/>
      <c r="J9" s="36"/>
      <c r="K9" s="36"/>
      <c r="L9" s="179"/>
      <c r="M9" s="36"/>
      <c r="N9" s="231"/>
    </row>
    <row r="10" spans="1:14" s="133" customFormat="1" ht="12.75">
      <c r="A10" s="30">
        <v>1</v>
      </c>
      <c r="B10" s="30">
        <v>0</v>
      </c>
      <c r="C10" s="30"/>
      <c r="D10" s="30"/>
      <c r="E10" s="30"/>
      <c r="F10" s="34" t="s">
        <v>21</v>
      </c>
      <c r="G10" s="42">
        <v>3892865562</v>
      </c>
      <c r="H10" s="178"/>
      <c r="I10" s="37"/>
      <c r="J10" s="36">
        <v>3839142346</v>
      </c>
      <c r="K10" s="36">
        <v>3839142346</v>
      </c>
      <c r="L10" s="180"/>
      <c r="M10" s="36">
        <v>53723216</v>
      </c>
      <c r="N10" s="231">
        <f>+K10/G10</f>
        <v>0.9861995706904404</v>
      </c>
    </row>
    <row r="11" spans="1:14" s="138" customFormat="1" ht="12.75">
      <c r="A11" s="38"/>
      <c r="B11" s="38"/>
      <c r="C11" s="38"/>
      <c r="D11" s="38"/>
      <c r="E11" s="38"/>
      <c r="F11" s="34"/>
      <c r="G11" s="42"/>
      <c r="H11" s="178"/>
      <c r="I11" s="39"/>
      <c r="J11" s="39"/>
      <c r="K11" s="39"/>
      <c r="L11" s="179"/>
      <c r="M11" s="39"/>
      <c r="N11" s="232"/>
    </row>
    <row r="12" spans="1:14" s="133" customFormat="1" ht="24">
      <c r="A12" s="30">
        <v>1</v>
      </c>
      <c r="B12" s="30">
        <v>0</v>
      </c>
      <c r="C12" s="30">
        <v>1</v>
      </c>
      <c r="D12" s="30"/>
      <c r="E12" s="30"/>
      <c r="F12" s="34" t="s">
        <v>22</v>
      </c>
      <c r="G12" s="42">
        <v>2959295222</v>
      </c>
      <c r="H12" s="178"/>
      <c r="I12" s="36"/>
      <c r="J12" s="36">
        <v>2911590538</v>
      </c>
      <c r="K12" s="36">
        <v>2911590538</v>
      </c>
      <c r="L12" s="180"/>
      <c r="M12" s="36">
        <v>47704684</v>
      </c>
      <c r="N12" s="231">
        <f>+K12/G12</f>
        <v>0.9838797144518217</v>
      </c>
    </row>
    <row r="13" spans="1:14" s="133" customFormat="1" ht="12.75">
      <c r="A13" s="30"/>
      <c r="B13" s="30"/>
      <c r="C13" s="30"/>
      <c r="D13" s="30"/>
      <c r="E13" s="30"/>
      <c r="F13" s="34"/>
      <c r="G13" s="42"/>
      <c r="H13" s="178"/>
      <c r="I13" s="36"/>
      <c r="J13" s="36"/>
      <c r="K13" s="36"/>
      <c r="L13" s="180"/>
      <c r="M13" s="36"/>
      <c r="N13" s="231"/>
    </row>
    <row r="14" spans="1:14" s="133" customFormat="1" ht="12.75">
      <c r="A14" s="30">
        <v>1</v>
      </c>
      <c r="B14" s="30">
        <v>0</v>
      </c>
      <c r="C14" s="30">
        <v>1</v>
      </c>
      <c r="D14" s="30">
        <v>1</v>
      </c>
      <c r="E14" s="30"/>
      <c r="F14" s="34" t="s">
        <v>23</v>
      </c>
      <c r="G14" s="42">
        <v>2112351882</v>
      </c>
      <c r="H14" s="178"/>
      <c r="I14" s="36"/>
      <c r="J14" s="36">
        <v>2093981163</v>
      </c>
      <c r="K14" s="36">
        <v>2093981163</v>
      </c>
      <c r="L14" s="180"/>
      <c r="M14" s="36">
        <v>18370719</v>
      </c>
      <c r="N14" s="231">
        <f>+K14/G14</f>
        <v>0.9913031918798461</v>
      </c>
    </row>
    <row r="15" spans="1:14" s="138" customFormat="1" ht="12.75">
      <c r="A15" s="38">
        <v>1</v>
      </c>
      <c r="B15" s="38">
        <v>0</v>
      </c>
      <c r="C15" s="38">
        <v>1</v>
      </c>
      <c r="D15" s="38">
        <v>1</v>
      </c>
      <c r="E15" s="38">
        <v>1</v>
      </c>
      <c r="F15" s="40" t="s">
        <v>53</v>
      </c>
      <c r="G15" s="85">
        <v>1891624882</v>
      </c>
      <c r="H15" s="181"/>
      <c r="I15" s="39"/>
      <c r="J15" s="47">
        <v>1876239115</v>
      </c>
      <c r="K15" s="47">
        <v>1876239115</v>
      </c>
      <c r="L15" s="179"/>
      <c r="M15" s="45">
        <v>15385767</v>
      </c>
      <c r="N15" s="187">
        <f>+K15/G15</f>
        <v>0.991866375227771</v>
      </c>
    </row>
    <row r="16" spans="1:14" s="138" customFormat="1" ht="12.75">
      <c r="A16" s="38">
        <v>1</v>
      </c>
      <c r="B16" s="38">
        <v>0</v>
      </c>
      <c r="C16" s="38">
        <v>1</v>
      </c>
      <c r="D16" s="38">
        <v>1</v>
      </c>
      <c r="E16" s="38">
        <v>2</v>
      </c>
      <c r="F16" s="40" t="s">
        <v>54</v>
      </c>
      <c r="G16" s="85">
        <v>220727000</v>
      </c>
      <c r="H16" s="181"/>
      <c r="I16" s="39"/>
      <c r="J16" s="47">
        <v>217742048</v>
      </c>
      <c r="K16" s="47">
        <v>217742048</v>
      </c>
      <c r="L16" s="179"/>
      <c r="M16" s="45">
        <v>2984952</v>
      </c>
      <c r="N16" s="187">
        <f>+K16/G16</f>
        <v>0.9864767246417521</v>
      </c>
    </row>
    <row r="17" spans="1:14" s="138" customFormat="1" ht="12.75">
      <c r="A17" s="38"/>
      <c r="B17" s="38"/>
      <c r="C17" s="38"/>
      <c r="D17" s="38"/>
      <c r="E17" s="38"/>
      <c r="F17" s="40"/>
      <c r="G17" s="85"/>
      <c r="H17" s="181"/>
      <c r="I17" s="39"/>
      <c r="J17" s="47"/>
      <c r="K17" s="47"/>
      <c r="L17" s="179"/>
      <c r="M17" s="45"/>
      <c r="N17" s="187"/>
    </row>
    <row r="18" spans="1:14" s="138" customFormat="1" ht="12.75">
      <c r="A18" s="30">
        <v>1</v>
      </c>
      <c r="B18" s="30">
        <v>0</v>
      </c>
      <c r="C18" s="30">
        <v>1</v>
      </c>
      <c r="D18" s="30">
        <v>4</v>
      </c>
      <c r="E18" s="30"/>
      <c r="F18" s="34" t="s">
        <v>24</v>
      </c>
      <c r="G18" s="42">
        <v>270428000</v>
      </c>
      <c r="H18" s="181"/>
      <c r="I18" s="39"/>
      <c r="J18" s="127">
        <v>264074967</v>
      </c>
      <c r="K18" s="127">
        <v>264074967</v>
      </c>
      <c r="L18" s="179"/>
      <c r="M18" s="127">
        <v>6353033</v>
      </c>
      <c r="N18" s="233">
        <f>+K18/G18</f>
        <v>0.9765074881299274</v>
      </c>
    </row>
    <row r="19" spans="1:14" s="133" customFormat="1" ht="12.75">
      <c r="A19" s="38">
        <v>1</v>
      </c>
      <c r="B19" s="38">
        <v>0</v>
      </c>
      <c r="C19" s="38">
        <v>1</v>
      </c>
      <c r="D19" s="38">
        <v>4</v>
      </c>
      <c r="E19" s="38">
        <v>1</v>
      </c>
      <c r="F19" s="40" t="s">
        <v>55</v>
      </c>
      <c r="G19" s="85">
        <v>26260500</v>
      </c>
      <c r="H19" s="178"/>
      <c r="I19" s="36"/>
      <c r="J19" s="45">
        <v>25351380</v>
      </c>
      <c r="K19" s="45">
        <v>25351380</v>
      </c>
      <c r="L19" s="180"/>
      <c r="M19" s="45">
        <v>909120</v>
      </c>
      <c r="N19" s="187">
        <f>+K19/G19</f>
        <v>0.9653807048609128</v>
      </c>
    </row>
    <row r="20" spans="1:14" s="138" customFormat="1" ht="12.75">
      <c r="A20" s="38">
        <v>1</v>
      </c>
      <c r="B20" s="38">
        <v>0</v>
      </c>
      <c r="C20" s="38">
        <v>1</v>
      </c>
      <c r="D20" s="38">
        <v>4</v>
      </c>
      <c r="E20" s="38">
        <v>2</v>
      </c>
      <c r="F20" s="40" t="s">
        <v>56</v>
      </c>
      <c r="G20" s="85">
        <v>244167500</v>
      </c>
      <c r="H20" s="181"/>
      <c r="I20" s="39"/>
      <c r="J20" s="47">
        <v>238723587</v>
      </c>
      <c r="K20" s="47">
        <v>238723587</v>
      </c>
      <c r="L20" s="179"/>
      <c r="M20" s="45">
        <v>5443913</v>
      </c>
      <c r="N20" s="187">
        <f>+K20/G20</f>
        <v>0.9777041866751308</v>
      </c>
    </row>
    <row r="21" spans="1:14" s="138" customFormat="1" ht="12.75">
      <c r="A21" s="38"/>
      <c r="B21" s="38"/>
      <c r="C21" s="38"/>
      <c r="D21" s="38"/>
      <c r="E21" s="38"/>
      <c r="F21" s="40"/>
      <c r="G21" s="85"/>
      <c r="H21" s="181"/>
      <c r="I21" s="39"/>
      <c r="J21" s="47"/>
      <c r="K21" s="47"/>
      <c r="L21" s="179"/>
      <c r="M21" s="45"/>
      <c r="N21" s="187"/>
    </row>
    <row r="22" spans="1:14" s="138" customFormat="1" ht="12.75">
      <c r="A22" s="38">
        <v>1</v>
      </c>
      <c r="B22" s="38">
        <v>0</v>
      </c>
      <c r="C22" s="38">
        <v>1</v>
      </c>
      <c r="D22" s="38">
        <v>5</v>
      </c>
      <c r="E22" s="38"/>
      <c r="F22" s="34" t="s">
        <v>25</v>
      </c>
      <c r="G22" s="106">
        <v>563476000</v>
      </c>
      <c r="H22" s="184"/>
      <c r="I22" s="127"/>
      <c r="J22" s="127">
        <v>542023259</v>
      </c>
      <c r="K22" s="127">
        <v>542023259</v>
      </c>
      <c r="L22" s="183"/>
      <c r="M22" s="127">
        <v>21452741</v>
      </c>
      <c r="N22" s="233">
        <f>+K22/G22</f>
        <v>0.9619278531827442</v>
      </c>
    </row>
    <row r="23" spans="1:14" s="138" customFormat="1" ht="24">
      <c r="A23" s="38">
        <v>1</v>
      </c>
      <c r="B23" s="38">
        <v>0</v>
      </c>
      <c r="C23" s="38">
        <v>1</v>
      </c>
      <c r="D23" s="38">
        <v>5</v>
      </c>
      <c r="E23" s="38">
        <v>2</v>
      </c>
      <c r="F23" s="40" t="s">
        <v>57</v>
      </c>
      <c r="G23" s="85">
        <v>60732000</v>
      </c>
      <c r="H23" s="178"/>
      <c r="I23" s="36"/>
      <c r="J23" s="45">
        <v>59019047</v>
      </c>
      <c r="K23" s="45">
        <v>59019047</v>
      </c>
      <c r="L23" s="179"/>
      <c r="M23" s="45">
        <v>1712953</v>
      </c>
      <c r="N23" s="187">
        <f>+K23/G23</f>
        <v>0.9717948857274583</v>
      </c>
    </row>
    <row r="24" spans="1:14" s="138" customFormat="1" ht="24">
      <c r="A24" s="38">
        <v>1</v>
      </c>
      <c r="B24" s="38">
        <v>0</v>
      </c>
      <c r="C24" s="38">
        <v>1</v>
      </c>
      <c r="D24" s="38">
        <v>5</v>
      </c>
      <c r="E24" s="38">
        <v>5</v>
      </c>
      <c r="F24" s="40" t="s">
        <v>58</v>
      </c>
      <c r="G24" s="85">
        <v>16528000</v>
      </c>
      <c r="H24" s="181"/>
      <c r="I24" s="39"/>
      <c r="J24" s="47">
        <v>16240479</v>
      </c>
      <c r="K24" s="47">
        <v>16240479</v>
      </c>
      <c r="L24" s="179"/>
      <c r="M24" s="45">
        <v>287521</v>
      </c>
      <c r="N24" s="187">
        <f>+K24/G24</f>
        <v>0.9826040053242981</v>
      </c>
    </row>
    <row r="25" spans="1:14" s="138" customFormat="1" ht="12.75">
      <c r="A25" s="38">
        <v>1</v>
      </c>
      <c r="B25" s="38">
        <v>0</v>
      </c>
      <c r="C25" s="38">
        <v>1</v>
      </c>
      <c r="D25" s="38">
        <v>5</v>
      </c>
      <c r="E25" s="38">
        <v>12</v>
      </c>
      <c r="F25" s="40" t="s">
        <v>59</v>
      </c>
      <c r="G25" s="85">
        <v>5893000</v>
      </c>
      <c r="H25" s="181"/>
      <c r="I25" s="39"/>
      <c r="J25" s="47">
        <v>4788761</v>
      </c>
      <c r="K25" s="47">
        <v>4788761</v>
      </c>
      <c r="L25" s="179"/>
      <c r="M25" s="45">
        <v>1104239</v>
      </c>
      <c r="N25" s="187">
        <f aca="true" t="shared" si="0" ref="N25:N78">+K25/G25</f>
        <v>0.8126185304598676</v>
      </c>
    </row>
    <row r="26" spans="1:14" s="138" customFormat="1" ht="12.75">
      <c r="A26" s="38">
        <v>1</v>
      </c>
      <c r="B26" s="38">
        <v>0</v>
      </c>
      <c r="C26" s="38">
        <v>1</v>
      </c>
      <c r="D26" s="38">
        <v>5</v>
      </c>
      <c r="E26" s="38">
        <v>13</v>
      </c>
      <c r="F26" s="40" t="s">
        <v>60</v>
      </c>
      <c r="G26" s="85">
        <v>5234000</v>
      </c>
      <c r="H26" s="181"/>
      <c r="I26" s="39"/>
      <c r="J26" s="47">
        <v>5064758</v>
      </c>
      <c r="K26" s="47">
        <v>5064758</v>
      </c>
      <c r="L26" s="179"/>
      <c r="M26" s="45">
        <v>169242</v>
      </c>
      <c r="N26" s="187">
        <f t="shared" si="0"/>
        <v>0.967664883454337</v>
      </c>
    </row>
    <row r="27" spans="1:14" s="138" customFormat="1" ht="12.75">
      <c r="A27" s="38">
        <v>1</v>
      </c>
      <c r="B27" s="38">
        <v>0</v>
      </c>
      <c r="C27" s="38">
        <v>1</v>
      </c>
      <c r="D27" s="38">
        <v>5</v>
      </c>
      <c r="E27" s="38">
        <v>14</v>
      </c>
      <c r="F27" s="40" t="s">
        <v>61</v>
      </c>
      <c r="G27" s="85">
        <v>87596000</v>
      </c>
      <c r="H27" s="181"/>
      <c r="I27" s="39"/>
      <c r="J27" s="47">
        <v>85924028</v>
      </c>
      <c r="K27" s="47">
        <v>85924028</v>
      </c>
      <c r="L27" s="179"/>
      <c r="M27" s="45">
        <v>1671972</v>
      </c>
      <c r="N27" s="187">
        <f t="shared" si="0"/>
        <v>0.9809126900771725</v>
      </c>
    </row>
    <row r="28" spans="1:14" s="138" customFormat="1" ht="12.75">
      <c r="A28" s="38">
        <v>1</v>
      </c>
      <c r="B28" s="38">
        <v>0</v>
      </c>
      <c r="C28" s="38">
        <v>1</v>
      </c>
      <c r="D28" s="38">
        <v>5</v>
      </c>
      <c r="E28" s="38">
        <v>15</v>
      </c>
      <c r="F28" s="40" t="s">
        <v>62</v>
      </c>
      <c r="G28" s="85">
        <v>135220000</v>
      </c>
      <c r="H28" s="181"/>
      <c r="I28" s="39"/>
      <c r="J28" s="47">
        <v>133294994</v>
      </c>
      <c r="K28" s="47">
        <v>133294994</v>
      </c>
      <c r="L28" s="179"/>
      <c r="M28" s="45">
        <v>1925006</v>
      </c>
      <c r="N28" s="187">
        <f t="shared" si="0"/>
        <v>0.9857638958733915</v>
      </c>
    </row>
    <row r="29" spans="1:14" s="138" customFormat="1" ht="12.75">
      <c r="A29" s="38">
        <v>1</v>
      </c>
      <c r="B29" s="38">
        <v>0</v>
      </c>
      <c r="C29" s="38">
        <v>1</v>
      </c>
      <c r="D29" s="38">
        <v>5</v>
      </c>
      <c r="E29" s="38">
        <v>16</v>
      </c>
      <c r="F29" s="40" t="s">
        <v>63</v>
      </c>
      <c r="G29" s="85">
        <v>194225000</v>
      </c>
      <c r="H29" s="181"/>
      <c r="I29" s="39"/>
      <c r="J29" s="47">
        <v>192708709</v>
      </c>
      <c r="K29" s="47">
        <v>192708709</v>
      </c>
      <c r="L29" s="179"/>
      <c r="M29" s="45">
        <v>1516291</v>
      </c>
      <c r="N29" s="187">
        <f t="shared" si="0"/>
        <v>0.992193121379843</v>
      </c>
    </row>
    <row r="30" spans="1:14" s="138" customFormat="1" ht="12.75">
      <c r="A30" s="38">
        <v>1</v>
      </c>
      <c r="B30" s="38">
        <v>0</v>
      </c>
      <c r="C30" s="38">
        <v>1</v>
      </c>
      <c r="D30" s="38">
        <v>5</v>
      </c>
      <c r="E30" s="38">
        <v>47</v>
      </c>
      <c r="F30" s="40" t="s">
        <v>64</v>
      </c>
      <c r="G30" s="85">
        <v>58048000</v>
      </c>
      <c r="H30" s="181"/>
      <c r="I30" s="39"/>
      <c r="J30" s="47">
        <v>44982483</v>
      </c>
      <c r="K30" s="47">
        <v>44982483</v>
      </c>
      <c r="L30" s="179"/>
      <c r="M30" s="45">
        <v>13065517</v>
      </c>
      <c r="N30" s="187">
        <f t="shared" si="0"/>
        <v>0.7749187396637266</v>
      </c>
    </row>
    <row r="31" spans="1:14" s="138" customFormat="1" ht="12.75">
      <c r="A31" s="38"/>
      <c r="B31" s="38"/>
      <c r="C31" s="38"/>
      <c r="D31" s="38"/>
      <c r="E31" s="38"/>
      <c r="F31" s="40"/>
      <c r="G31" s="85"/>
      <c r="H31" s="181"/>
      <c r="I31" s="39"/>
      <c r="J31" s="47"/>
      <c r="K31" s="47"/>
      <c r="L31" s="179"/>
      <c r="M31" s="45"/>
      <c r="N31" s="187"/>
    </row>
    <row r="32" spans="1:14" s="138" customFormat="1" ht="24">
      <c r="A32" s="38">
        <v>1</v>
      </c>
      <c r="B32" s="38">
        <v>0</v>
      </c>
      <c r="C32" s="38">
        <v>1</v>
      </c>
      <c r="D32" s="38">
        <v>8</v>
      </c>
      <c r="E32" s="38"/>
      <c r="F32" s="34" t="s">
        <v>26</v>
      </c>
      <c r="G32" s="106">
        <v>0</v>
      </c>
      <c r="H32" s="184"/>
      <c r="I32" s="127"/>
      <c r="J32" s="127">
        <v>0</v>
      </c>
      <c r="K32" s="127">
        <v>0</v>
      </c>
      <c r="L32" s="183"/>
      <c r="M32" s="127">
        <v>0</v>
      </c>
      <c r="N32" s="233">
        <v>0</v>
      </c>
    </row>
    <row r="33" spans="1:14" s="138" customFormat="1" ht="12.75">
      <c r="A33" s="38">
        <v>1</v>
      </c>
      <c r="B33" s="38">
        <v>0</v>
      </c>
      <c r="C33" s="38">
        <v>1</v>
      </c>
      <c r="D33" s="38">
        <v>8</v>
      </c>
      <c r="E33" s="38">
        <v>1</v>
      </c>
      <c r="F33" s="40" t="s">
        <v>21</v>
      </c>
      <c r="G33" s="85">
        <v>0</v>
      </c>
      <c r="H33" s="178"/>
      <c r="I33" s="36"/>
      <c r="J33" s="36">
        <v>0</v>
      </c>
      <c r="K33" s="36">
        <v>0</v>
      </c>
      <c r="L33" s="179"/>
      <c r="M33" s="45">
        <v>0</v>
      </c>
      <c r="N33" s="187">
        <v>0</v>
      </c>
    </row>
    <row r="34" spans="1:14" s="138" customFormat="1" ht="12.75">
      <c r="A34" s="38"/>
      <c r="B34" s="38"/>
      <c r="C34" s="38"/>
      <c r="D34" s="38"/>
      <c r="E34" s="38"/>
      <c r="F34" s="40"/>
      <c r="G34" s="85"/>
      <c r="H34" s="181"/>
      <c r="I34" s="39"/>
      <c r="J34" s="47"/>
      <c r="K34" s="47"/>
      <c r="L34" s="179"/>
      <c r="M34" s="45"/>
      <c r="N34" s="187"/>
    </row>
    <row r="35" spans="1:14" s="138" customFormat="1" ht="24">
      <c r="A35" s="30">
        <v>1</v>
      </c>
      <c r="B35" s="30">
        <v>0</v>
      </c>
      <c r="C35" s="30">
        <v>1</v>
      </c>
      <c r="D35" s="30">
        <v>9</v>
      </c>
      <c r="E35" s="30"/>
      <c r="F35" s="34" t="s">
        <v>27</v>
      </c>
      <c r="G35" s="42">
        <v>13039340</v>
      </c>
      <c r="H35" s="181"/>
      <c r="I35" s="39"/>
      <c r="J35" s="127">
        <v>11511149</v>
      </c>
      <c r="K35" s="127">
        <v>11511149</v>
      </c>
      <c r="L35" s="179"/>
      <c r="M35" s="127">
        <v>1528191</v>
      </c>
      <c r="N35" s="233">
        <f>+K35/G35</f>
        <v>0.8828015068247319</v>
      </c>
    </row>
    <row r="36" spans="1:14" s="138" customFormat="1" ht="12.75">
      <c r="A36" s="38">
        <v>1</v>
      </c>
      <c r="B36" s="38">
        <v>0</v>
      </c>
      <c r="C36" s="38">
        <v>1</v>
      </c>
      <c r="D36" s="38">
        <v>9</v>
      </c>
      <c r="E36" s="38">
        <v>1</v>
      </c>
      <c r="F36" s="40" t="s">
        <v>65</v>
      </c>
      <c r="G36" s="85">
        <v>9727637</v>
      </c>
      <c r="H36" s="178"/>
      <c r="I36" s="37"/>
      <c r="J36" s="45">
        <v>8199873</v>
      </c>
      <c r="K36" s="45">
        <v>8199873</v>
      </c>
      <c r="L36" s="179"/>
      <c r="M36" s="45">
        <v>1527764</v>
      </c>
      <c r="N36" s="187">
        <f>+K36/G36</f>
        <v>0.8429460309836808</v>
      </c>
    </row>
    <row r="37" spans="1:14" s="138" customFormat="1" ht="12.75">
      <c r="A37" s="38">
        <v>1</v>
      </c>
      <c r="B37" s="38">
        <v>0</v>
      </c>
      <c r="C37" s="38">
        <v>1</v>
      </c>
      <c r="D37" s="38">
        <v>9</v>
      </c>
      <c r="E37" s="38">
        <v>3</v>
      </c>
      <c r="F37" s="40" t="s">
        <v>66</v>
      </c>
      <c r="G37" s="85">
        <v>3311703</v>
      </c>
      <c r="H37" s="181"/>
      <c r="I37" s="39"/>
      <c r="J37" s="47">
        <v>3311276</v>
      </c>
      <c r="K37" s="47">
        <v>3311276</v>
      </c>
      <c r="L37" s="179"/>
      <c r="M37" s="45">
        <v>427</v>
      </c>
      <c r="N37" s="187">
        <f>+K37/G37</f>
        <v>0.9998710633169702</v>
      </c>
    </row>
    <row r="38" spans="1:14" s="138" customFormat="1" ht="12.75">
      <c r="A38" s="38"/>
      <c r="B38" s="38"/>
      <c r="C38" s="38"/>
      <c r="D38" s="38"/>
      <c r="E38" s="38"/>
      <c r="F38" s="40"/>
      <c r="G38" s="85"/>
      <c r="H38" s="181"/>
      <c r="I38" s="39"/>
      <c r="J38" s="47"/>
      <c r="K38" s="47"/>
      <c r="L38" s="179"/>
      <c r="M38" s="45"/>
      <c r="N38" s="187"/>
    </row>
    <row r="39" spans="1:14" s="138" customFormat="1" ht="12.75">
      <c r="A39" s="30">
        <v>1</v>
      </c>
      <c r="B39" s="30">
        <v>0</v>
      </c>
      <c r="C39" s="30">
        <v>2</v>
      </c>
      <c r="D39" s="30"/>
      <c r="E39" s="30"/>
      <c r="F39" s="34" t="s">
        <v>28</v>
      </c>
      <c r="G39" s="42">
        <v>57600000</v>
      </c>
      <c r="H39" s="181"/>
      <c r="I39" s="39"/>
      <c r="J39" s="127">
        <v>56112800</v>
      </c>
      <c r="K39" s="127">
        <v>56112800</v>
      </c>
      <c r="L39" s="179"/>
      <c r="M39" s="127">
        <v>1487200</v>
      </c>
      <c r="N39" s="233">
        <f>+K39/G39</f>
        <v>0.9741805555555556</v>
      </c>
    </row>
    <row r="40" spans="1:14" s="133" customFormat="1" ht="12.75">
      <c r="A40" s="38">
        <v>1</v>
      </c>
      <c r="B40" s="38">
        <v>0</v>
      </c>
      <c r="C40" s="38">
        <v>2</v>
      </c>
      <c r="D40" s="38">
        <v>14</v>
      </c>
      <c r="E40" s="38"/>
      <c r="F40" s="40" t="s">
        <v>67</v>
      </c>
      <c r="G40" s="85">
        <v>57600000</v>
      </c>
      <c r="H40" s="178"/>
      <c r="I40" s="36"/>
      <c r="J40" s="45">
        <v>56112800</v>
      </c>
      <c r="K40" s="45">
        <v>56112800</v>
      </c>
      <c r="L40" s="180"/>
      <c r="M40" s="45">
        <v>1487200</v>
      </c>
      <c r="N40" s="187">
        <f t="shared" si="0"/>
        <v>0.9741805555555556</v>
      </c>
    </row>
    <row r="41" spans="1:14" s="138" customFormat="1" ht="12.75">
      <c r="A41" s="38"/>
      <c r="B41" s="38"/>
      <c r="C41" s="38"/>
      <c r="D41" s="38"/>
      <c r="E41" s="38"/>
      <c r="F41" s="40"/>
      <c r="G41" s="85"/>
      <c r="H41" s="181"/>
      <c r="I41" s="39"/>
      <c r="J41" s="47"/>
      <c r="K41" s="47"/>
      <c r="L41" s="179"/>
      <c r="M41" s="45"/>
      <c r="N41" s="187"/>
    </row>
    <row r="42" spans="1:14" s="138" customFormat="1" ht="24">
      <c r="A42" s="30">
        <v>1</v>
      </c>
      <c r="B42" s="30">
        <v>0</v>
      </c>
      <c r="C42" s="30">
        <v>5</v>
      </c>
      <c r="D42" s="30"/>
      <c r="E42" s="30"/>
      <c r="F42" s="34" t="s">
        <v>29</v>
      </c>
      <c r="G42" s="42">
        <v>875970340</v>
      </c>
      <c r="H42" s="181"/>
      <c r="I42" s="39"/>
      <c r="J42" s="127">
        <v>871439008</v>
      </c>
      <c r="K42" s="127">
        <v>871439008</v>
      </c>
      <c r="L42" s="179"/>
      <c r="M42" s="39">
        <v>4531332</v>
      </c>
      <c r="N42" s="233">
        <f t="shared" si="0"/>
        <v>0.9948270714280121</v>
      </c>
    </row>
    <row r="43" spans="1:14" s="133" customFormat="1" ht="12.75">
      <c r="A43" s="30"/>
      <c r="B43" s="30"/>
      <c r="C43" s="30"/>
      <c r="D43" s="30"/>
      <c r="E43" s="30"/>
      <c r="F43" s="34"/>
      <c r="G43" s="42"/>
      <c r="H43" s="178"/>
      <c r="I43" s="36"/>
      <c r="J43" s="36"/>
      <c r="K43" s="36"/>
      <c r="L43" s="180"/>
      <c r="M43" s="36"/>
      <c r="N43" s="231"/>
    </row>
    <row r="44" spans="1:14" s="138" customFormat="1" ht="12.75">
      <c r="A44" s="30">
        <v>1</v>
      </c>
      <c r="B44" s="30">
        <v>0</v>
      </c>
      <c r="C44" s="30">
        <v>5</v>
      </c>
      <c r="D44" s="30">
        <v>1</v>
      </c>
      <c r="E44" s="30"/>
      <c r="F44" s="43" t="s">
        <v>30</v>
      </c>
      <c r="G44" s="85">
        <v>433930909</v>
      </c>
      <c r="H44" s="178"/>
      <c r="I44" s="39"/>
      <c r="J44" s="39">
        <v>431120717</v>
      </c>
      <c r="K44" s="39">
        <v>431120717</v>
      </c>
      <c r="L44" s="179"/>
      <c r="M44" s="39">
        <v>2810192</v>
      </c>
      <c r="N44" s="187">
        <f t="shared" si="0"/>
        <v>0.9935238722531287</v>
      </c>
    </row>
    <row r="45" spans="1:14" s="133" customFormat="1" ht="12.75">
      <c r="A45" s="30">
        <v>1</v>
      </c>
      <c r="B45" s="30">
        <v>0</v>
      </c>
      <c r="C45" s="30">
        <v>5</v>
      </c>
      <c r="D45" s="30">
        <v>2</v>
      </c>
      <c r="E45" s="30"/>
      <c r="F45" s="43" t="s">
        <v>31</v>
      </c>
      <c r="G45" s="85">
        <v>320781414</v>
      </c>
      <c r="H45" s="178"/>
      <c r="I45" s="39"/>
      <c r="J45" s="47">
        <v>319314041</v>
      </c>
      <c r="K45" s="47">
        <v>319314041</v>
      </c>
      <c r="L45" s="180"/>
      <c r="M45" s="45">
        <v>1467373</v>
      </c>
      <c r="N45" s="187">
        <f t="shared" si="0"/>
        <v>0.9954256296158106</v>
      </c>
    </row>
    <row r="46" spans="1:14" s="133" customFormat="1" ht="12.75">
      <c r="A46" s="30">
        <v>1</v>
      </c>
      <c r="B46" s="30">
        <v>0</v>
      </c>
      <c r="C46" s="30">
        <v>5</v>
      </c>
      <c r="D46" s="30">
        <v>6</v>
      </c>
      <c r="E46" s="31"/>
      <c r="F46" s="43" t="s">
        <v>68</v>
      </c>
      <c r="G46" s="85">
        <v>72774811</v>
      </c>
      <c r="H46" s="178"/>
      <c r="I46" s="39"/>
      <c r="J46" s="47">
        <v>72602550</v>
      </c>
      <c r="K46" s="47">
        <v>72602550</v>
      </c>
      <c r="L46" s="180"/>
      <c r="M46" s="45">
        <v>172261</v>
      </c>
      <c r="N46" s="187">
        <f t="shared" si="0"/>
        <v>0.9976329584696552</v>
      </c>
    </row>
    <row r="47" spans="1:14" s="138" customFormat="1" ht="12.75">
      <c r="A47" s="30">
        <v>1</v>
      </c>
      <c r="B47" s="30">
        <v>0</v>
      </c>
      <c r="C47" s="30">
        <v>5</v>
      </c>
      <c r="D47" s="30">
        <v>7</v>
      </c>
      <c r="E47" s="31"/>
      <c r="F47" s="43" t="s">
        <v>69</v>
      </c>
      <c r="G47" s="85">
        <v>48483206</v>
      </c>
      <c r="H47" s="181"/>
      <c r="I47" s="39"/>
      <c r="J47" s="47">
        <v>48401700</v>
      </c>
      <c r="K47" s="47">
        <v>48401700</v>
      </c>
      <c r="L47" s="179"/>
      <c r="M47" s="45">
        <v>81506</v>
      </c>
      <c r="N47" s="187">
        <f t="shared" si="0"/>
        <v>0.9983188818000196</v>
      </c>
    </row>
    <row r="48" spans="1:14" s="138" customFormat="1" ht="12.75">
      <c r="A48" s="31"/>
      <c r="B48" s="31"/>
      <c r="C48" s="31"/>
      <c r="D48" s="31"/>
      <c r="E48" s="31"/>
      <c r="F48" s="33"/>
      <c r="G48" s="85"/>
      <c r="H48" s="181"/>
      <c r="I48" s="39"/>
      <c r="J48" s="47"/>
      <c r="K48" s="47"/>
      <c r="L48" s="179"/>
      <c r="M48" s="45"/>
      <c r="N48" s="187"/>
    </row>
    <row r="49" spans="1:14" s="138" customFormat="1" ht="12.75">
      <c r="A49" s="30">
        <v>2</v>
      </c>
      <c r="B49" s="30">
        <v>0</v>
      </c>
      <c r="C49" s="30"/>
      <c r="D49" s="30"/>
      <c r="E49" s="30"/>
      <c r="F49" s="34" t="s">
        <v>32</v>
      </c>
      <c r="G49" s="42">
        <v>1375547000</v>
      </c>
      <c r="H49" s="181"/>
      <c r="I49" s="36"/>
      <c r="J49" s="36">
        <v>1318292204.48</v>
      </c>
      <c r="K49" s="36">
        <v>1318292204.48</v>
      </c>
      <c r="L49" s="179"/>
      <c r="M49" s="36">
        <v>57254795.51999998</v>
      </c>
      <c r="N49" s="233">
        <f t="shared" si="0"/>
        <v>0.9583767072153841</v>
      </c>
    </row>
    <row r="50" spans="1:14" s="133" customFormat="1" ht="12.75">
      <c r="A50" s="30"/>
      <c r="B50" s="30"/>
      <c r="C50" s="30"/>
      <c r="D50" s="30"/>
      <c r="E50" s="30"/>
      <c r="F50" s="34"/>
      <c r="G50" s="42"/>
      <c r="H50" s="178"/>
      <c r="I50" s="36"/>
      <c r="J50" s="36"/>
      <c r="K50" s="36"/>
      <c r="L50" s="180"/>
      <c r="M50" s="36"/>
      <c r="N50" s="231"/>
    </row>
    <row r="51" spans="1:14" s="138" customFormat="1" ht="12.75">
      <c r="A51" s="30">
        <v>2</v>
      </c>
      <c r="B51" s="30">
        <v>0</v>
      </c>
      <c r="C51" s="30">
        <v>3</v>
      </c>
      <c r="D51" s="30"/>
      <c r="E51" s="30"/>
      <c r="F51" s="34" t="s">
        <v>33</v>
      </c>
      <c r="G51" s="42">
        <v>18500000</v>
      </c>
      <c r="H51" s="178"/>
      <c r="I51" s="36"/>
      <c r="J51" s="36">
        <v>17602000</v>
      </c>
      <c r="K51" s="36">
        <v>17602000</v>
      </c>
      <c r="L51" s="179"/>
      <c r="M51" s="36">
        <v>898000</v>
      </c>
      <c r="N51" s="231">
        <f t="shared" si="0"/>
        <v>0.9514594594594594</v>
      </c>
    </row>
    <row r="52" spans="1:14" s="133" customFormat="1" ht="12.75">
      <c r="A52" s="38">
        <v>2</v>
      </c>
      <c r="B52" s="38">
        <v>0</v>
      </c>
      <c r="C52" s="38">
        <v>3</v>
      </c>
      <c r="D52" s="38">
        <v>50</v>
      </c>
      <c r="E52" s="38"/>
      <c r="F52" s="40" t="s">
        <v>70</v>
      </c>
      <c r="G52" s="85">
        <v>18500000</v>
      </c>
      <c r="H52" s="178"/>
      <c r="I52" s="36"/>
      <c r="J52" s="45">
        <v>17602000</v>
      </c>
      <c r="K52" s="45">
        <v>17602000</v>
      </c>
      <c r="L52" s="240"/>
      <c r="M52" s="45">
        <v>898000</v>
      </c>
      <c r="N52" s="187">
        <f t="shared" si="0"/>
        <v>0.9514594594594594</v>
      </c>
    </row>
    <row r="53" spans="1:14" s="138" customFormat="1" ht="12.75">
      <c r="A53" s="38"/>
      <c r="B53" s="38"/>
      <c r="C53" s="38"/>
      <c r="D53" s="38"/>
      <c r="E53" s="38"/>
      <c r="F53" s="40"/>
      <c r="G53" s="85"/>
      <c r="H53" s="181"/>
      <c r="I53" s="39"/>
      <c r="J53" s="47"/>
      <c r="K53" s="47"/>
      <c r="L53" s="179"/>
      <c r="M53" s="45"/>
      <c r="N53" s="187"/>
    </row>
    <row r="54" spans="1:14" s="138" customFormat="1" ht="12.75">
      <c r="A54" s="30">
        <v>2</v>
      </c>
      <c r="B54" s="30">
        <v>0</v>
      </c>
      <c r="C54" s="30">
        <v>4</v>
      </c>
      <c r="D54" s="30"/>
      <c r="E54" s="30"/>
      <c r="F54" s="34" t="s">
        <v>34</v>
      </c>
      <c r="G54" s="42">
        <v>1357047000</v>
      </c>
      <c r="H54" s="181"/>
      <c r="I54" s="47"/>
      <c r="J54" s="52">
        <v>1300690204.48</v>
      </c>
      <c r="K54" s="52">
        <v>1300690204.48</v>
      </c>
      <c r="L54" s="179"/>
      <c r="M54" s="52">
        <v>56356795.51999998</v>
      </c>
      <c r="N54" s="231">
        <f t="shared" si="0"/>
        <v>0.9584710068848021</v>
      </c>
    </row>
    <row r="55" spans="1:14" s="133" customFormat="1" ht="12.75">
      <c r="A55" s="30"/>
      <c r="B55" s="30"/>
      <c r="C55" s="30"/>
      <c r="D55" s="30"/>
      <c r="E55" s="30"/>
      <c r="F55" s="34"/>
      <c r="G55" s="42"/>
      <c r="H55" s="178"/>
      <c r="I55" s="36"/>
      <c r="J55" s="48"/>
      <c r="K55" s="48"/>
      <c r="L55" s="180"/>
      <c r="M55" s="36"/>
      <c r="N55" s="231"/>
    </row>
    <row r="56" spans="1:14" s="133" customFormat="1" ht="12.75">
      <c r="A56" s="38">
        <v>2</v>
      </c>
      <c r="B56" s="38">
        <v>0</v>
      </c>
      <c r="C56" s="38">
        <v>4</v>
      </c>
      <c r="D56" s="38">
        <v>1</v>
      </c>
      <c r="E56" s="38"/>
      <c r="F56" s="49" t="s">
        <v>35</v>
      </c>
      <c r="G56" s="85">
        <v>181600000</v>
      </c>
      <c r="H56" s="178"/>
      <c r="I56" s="36"/>
      <c r="J56" s="45">
        <v>166157033</v>
      </c>
      <c r="K56" s="45">
        <v>166157033</v>
      </c>
      <c r="L56" s="180"/>
      <c r="M56" s="45">
        <v>15442967</v>
      </c>
      <c r="N56" s="187">
        <f t="shared" si="0"/>
        <v>0.914961635462555</v>
      </c>
    </row>
    <row r="57" spans="1:14" s="138" customFormat="1" ht="15" customHeight="1">
      <c r="A57" s="50">
        <v>2</v>
      </c>
      <c r="B57" s="50">
        <v>0</v>
      </c>
      <c r="C57" s="50">
        <v>4</v>
      </c>
      <c r="D57" s="50">
        <v>2</v>
      </c>
      <c r="E57" s="30"/>
      <c r="F57" s="49" t="s">
        <v>36</v>
      </c>
      <c r="G57" s="85">
        <v>18520000</v>
      </c>
      <c r="H57" s="182"/>
      <c r="I57" s="39"/>
      <c r="J57" s="47">
        <v>18065128</v>
      </c>
      <c r="K57" s="47">
        <v>18065128</v>
      </c>
      <c r="L57" s="179"/>
      <c r="M57" s="45">
        <v>454872</v>
      </c>
      <c r="N57" s="187">
        <f t="shared" si="0"/>
        <v>0.9754388768898488</v>
      </c>
    </row>
    <row r="58" spans="1:14" s="133" customFormat="1" ht="15" customHeight="1">
      <c r="A58" s="50">
        <v>2</v>
      </c>
      <c r="B58" s="50">
        <v>0</v>
      </c>
      <c r="C58" s="50">
        <v>4</v>
      </c>
      <c r="D58" s="50">
        <v>4</v>
      </c>
      <c r="E58" s="30"/>
      <c r="F58" s="49" t="s">
        <v>37</v>
      </c>
      <c r="G58" s="85">
        <v>76800000</v>
      </c>
      <c r="H58" s="182"/>
      <c r="I58" s="39"/>
      <c r="J58" s="47">
        <v>76653095</v>
      </c>
      <c r="K58" s="47">
        <v>76653095</v>
      </c>
      <c r="L58" s="180"/>
      <c r="M58" s="45">
        <v>146905</v>
      </c>
      <c r="N58" s="187">
        <f t="shared" si="0"/>
        <v>0.9980871744791666</v>
      </c>
    </row>
    <row r="59" spans="1:14" s="133" customFormat="1" ht="15" customHeight="1">
      <c r="A59" s="50">
        <v>2</v>
      </c>
      <c r="B59" s="50">
        <v>0</v>
      </c>
      <c r="C59" s="50">
        <v>4</v>
      </c>
      <c r="D59" s="50">
        <v>5</v>
      </c>
      <c r="E59" s="30"/>
      <c r="F59" s="49" t="s">
        <v>38</v>
      </c>
      <c r="G59" s="85">
        <v>444262000</v>
      </c>
      <c r="H59" s="182"/>
      <c r="I59" s="39"/>
      <c r="J59" s="47">
        <v>432940015.08</v>
      </c>
      <c r="K59" s="47">
        <v>432940015.08</v>
      </c>
      <c r="L59" s="180"/>
      <c r="M59" s="45">
        <v>11321984.920000017</v>
      </c>
      <c r="N59" s="187">
        <f t="shared" si="0"/>
        <v>0.9745150723672067</v>
      </c>
    </row>
    <row r="60" spans="1:14" s="133" customFormat="1" ht="15" customHeight="1">
      <c r="A60" s="50">
        <v>2</v>
      </c>
      <c r="B60" s="50">
        <v>0</v>
      </c>
      <c r="C60" s="50">
        <v>4</v>
      </c>
      <c r="D60" s="50">
        <v>6</v>
      </c>
      <c r="E60" s="30"/>
      <c r="F60" s="49" t="s">
        <v>39</v>
      </c>
      <c r="G60" s="85">
        <v>92000000</v>
      </c>
      <c r="H60" s="182"/>
      <c r="I60" s="39"/>
      <c r="J60" s="47">
        <v>87217788</v>
      </c>
      <c r="K60" s="47">
        <v>87217788</v>
      </c>
      <c r="L60" s="180"/>
      <c r="M60" s="45">
        <v>4782212</v>
      </c>
      <c r="N60" s="187">
        <f t="shared" si="0"/>
        <v>0.9480194347826087</v>
      </c>
    </row>
    <row r="61" spans="1:14" s="133" customFormat="1" ht="15" customHeight="1">
      <c r="A61" s="50">
        <v>2</v>
      </c>
      <c r="B61" s="50">
        <v>0</v>
      </c>
      <c r="C61" s="50">
        <v>4</v>
      </c>
      <c r="D61" s="50">
        <v>7</v>
      </c>
      <c r="E61" s="30"/>
      <c r="F61" s="49" t="s">
        <v>40</v>
      </c>
      <c r="G61" s="85">
        <v>12937000</v>
      </c>
      <c r="H61" s="182"/>
      <c r="I61" s="39"/>
      <c r="J61" s="47">
        <v>12066352</v>
      </c>
      <c r="K61" s="47">
        <v>12066352</v>
      </c>
      <c r="L61" s="180"/>
      <c r="M61" s="45">
        <v>870648</v>
      </c>
      <c r="N61" s="187">
        <f t="shared" si="0"/>
        <v>0.9327009353018474</v>
      </c>
    </row>
    <row r="62" spans="1:14" s="133" customFormat="1" ht="15" customHeight="1">
      <c r="A62" s="50">
        <v>2</v>
      </c>
      <c r="B62" s="50">
        <v>0</v>
      </c>
      <c r="C62" s="50">
        <v>4</v>
      </c>
      <c r="D62" s="50">
        <v>8</v>
      </c>
      <c r="E62" s="30"/>
      <c r="F62" s="49" t="s">
        <v>41</v>
      </c>
      <c r="G62" s="85">
        <v>194000000</v>
      </c>
      <c r="H62" s="182"/>
      <c r="I62" s="39"/>
      <c r="J62" s="47">
        <v>192883347.65</v>
      </c>
      <c r="K62" s="47">
        <v>192883347.65</v>
      </c>
      <c r="L62" s="180"/>
      <c r="M62" s="45">
        <v>1116652.349999994</v>
      </c>
      <c r="N62" s="187">
        <f t="shared" si="0"/>
        <v>0.9942440600515464</v>
      </c>
    </row>
    <row r="63" spans="1:14" s="133" customFormat="1" ht="15" customHeight="1">
      <c r="A63" s="50">
        <v>2</v>
      </c>
      <c r="B63" s="50">
        <v>0</v>
      </c>
      <c r="C63" s="50">
        <v>4</v>
      </c>
      <c r="D63" s="50">
        <v>9</v>
      </c>
      <c r="E63" s="30"/>
      <c r="F63" s="49" t="s">
        <v>42</v>
      </c>
      <c r="G63" s="85">
        <v>34100000</v>
      </c>
      <c r="H63" s="182"/>
      <c r="I63" s="39"/>
      <c r="J63" s="47">
        <v>33727378</v>
      </c>
      <c r="K63" s="47">
        <v>33727378</v>
      </c>
      <c r="L63" s="180"/>
      <c r="M63" s="45">
        <v>372622</v>
      </c>
      <c r="N63" s="187">
        <f t="shared" si="0"/>
        <v>0.9890726686217008</v>
      </c>
    </row>
    <row r="64" spans="1:14" s="133" customFormat="1" ht="15" customHeight="1">
      <c r="A64" s="50">
        <v>2</v>
      </c>
      <c r="B64" s="50">
        <v>0</v>
      </c>
      <c r="C64" s="50">
        <v>4</v>
      </c>
      <c r="D64" s="50">
        <v>10</v>
      </c>
      <c r="E64" s="51"/>
      <c r="F64" s="49" t="s">
        <v>43</v>
      </c>
      <c r="G64" s="85">
        <v>0</v>
      </c>
      <c r="H64" s="182"/>
      <c r="I64" s="39"/>
      <c r="J64" s="47">
        <v>0</v>
      </c>
      <c r="K64" s="47">
        <v>0</v>
      </c>
      <c r="L64" s="180"/>
      <c r="M64" s="45">
        <v>0</v>
      </c>
      <c r="N64" s="187">
        <v>0</v>
      </c>
    </row>
    <row r="65" spans="1:14" s="144" customFormat="1" ht="15" customHeight="1">
      <c r="A65" s="50">
        <v>2</v>
      </c>
      <c r="B65" s="50">
        <v>0</v>
      </c>
      <c r="C65" s="50">
        <v>4</v>
      </c>
      <c r="D65" s="50">
        <v>11</v>
      </c>
      <c r="E65" s="30"/>
      <c r="F65" s="49" t="s">
        <v>44</v>
      </c>
      <c r="G65" s="85">
        <v>186000000</v>
      </c>
      <c r="H65" s="182"/>
      <c r="I65" s="39"/>
      <c r="J65" s="47">
        <v>176876206.75</v>
      </c>
      <c r="K65" s="47">
        <v>176876206.75</v>
      </c>
      <c r="L65" s="183"/>
      <c r="M65" s="45">
        <v>9123793.25</v>
      </c>
      <c r="N65" s="187">
        <f t="shared" si="0"/>
        <v>0.9509473481182795</v>
      </c>
    </row>
    <row r="66" spans="1:14" s="133" customFormat="1" ht="15" customHeight="1">
      <c r="A66" s="50">
        <v>2</v>
      </c>
      <c r="B66" s="50">
        <v>0</v>
      </c>
      <c r="C66" s="50">
        <v>4</v>
      </c>
      <c r="D66" s="50">
        <v>13</v>
      </c>
      <c r="E66" s="38"/>
      <c r="F66" s="49" t="s">
        <v>45</v>
      </c>
      <c r="G66" s="85">
        <v>14400000</v>
      </c>
      <c r="H66" s="182"/>
      <c r="I66" s="39"/>
      <c r="J66" s="47">
        <v>10870940</v>
      </c>
      <c r="K66" s="47">
        <v>10870940</v>
      </c>
      <c r="L66" s="180"/>
      <c r="M66" s="45">
        <v>3529060</v>
      </c>
      <c r="N66" s="187">
        <f t="shared" si="0"/>
        <v>0.7549263888888889</v>
      </c>
    </row>
    <row r="67" spans="1:14" s="138" customFormat="1" ht="15" customHeight="1">
      <c r="A67" s="50">
        <v>2</v>
      </c>
      <c r="B67" s="50">
        <v>0</v>
      </c>
      <c r="C67" s="50">
        <v>4</v>
      </c>
      <c r="D67" s="50">
        <v>17</v>
      </c>
      <c r="E67" s="38"/>
      <c r="F67" s="49" t="s">
        <v>46</v>
      </c>
      <c r="G67" s="85">
        <v>0</v>
      </c>
      <c r="H67" s="182"/>
      <c r="I67" s="39"/>
      <c r="J67" s="47">
        <v>0</v>
      </c>
      <c r="K67" s="47">
        <v>0</v>
      </c>
      <c r="L67" s="179"/>
      <c r="M67" s="45">
        <v>0</v>
      </c>
      <c r="N67" s="187">
        <v>0</v>
      </c>
    </row>
    <row r="68" spans="1:14" s="138" customFormat="1" ht="15" customHeight="1">
      <c r="A68" s="50">
        <v>2</v>
      </c>
      <c r="B68" s="50">
        <v>0</v>
      </c>
      <c r="C68" s="50">
        <v>4</v>
      </c>
      <c r="D68" s="50">
        <v>21</v>
      </c>
      <c r="E68" s="30"/>
      <c r="F68" s="56" t="s">
        <v>71</v>
      </c>
      <c r="G68" s="85">
        <v>55000000</v>
      </c>
      <c r="H68" s="182"/>
      <c r="I68" s="39"/>
      <c r="J68" s="47">
        <v>51917065</v>
      </c>
      <c r="K68" s="47">
        <v>51917065</v>
      </c>
      <c r="L68" s="179"/>
      <c r="M68" s="45">
        <v>3082935</v>
      </c>
      <c r="N68" s="187">
        <f t="shared" si="0"/>
        <v>0.9439466363636364</v>
      </c>
    </row>
    <row r="69" spans="1:14" s="133" customFormat="1" ht="15" customHeight="1">
      <c r="A69" s="50">
        <v>2</v>
      </c>
      <c r="B69" s="50">
        <v>0</v>
      </c>
      <c r="C69" s="50">
        <v>4</v>
      </c>
      <c r="D69" s="50">
        <v>40</v>
      </c>
      <c r="E69" s="30"/>
      <c r="F69" s="43" t="s">
        <v>47</v>
      </c>
      <c r="G69" s="85">
        <v>12000000</v>
      </c>
      <c r="H69" s="182"/>
      <c r="I69" s="39"/>
      <c r="J69" s="47">
        <v>8636046</v>
      </c>
      <c r="K69" s="47">
        <v>8636046</v>
      </c>
      <c r="L69" s="180"/>
      <c r="M69" s="45">
        <v>3363954</v>
      </c>
      <c r="N69" s="187">
        <f t="shared" si="0"/>
        <v>0.7196705</v>
      </c>
    </row>
    <row r="70" spans="1:15" s="133" customFormat="1" ht="15" customHeight="1">
      <c r="A70" s="50">
        <v>2</v>
      </c>
      <c r="B70" s="50">
        <v>0</v>
      </c>
      <c r="C70" s="50">
        <v>4</v>
      </c>
      <c r="D70" s="50">
        <v>41</v>
      </c>
      <c r="E70" s="30"/>
      <c r="F70" s="43" t="s">
        <v>48</v>
      </c>
      <c r="G70" s="85">
        <v>35428000</v>
      </c>
      <c r="H70" s="182"/>
      <c r="I70" s="39"/>
      <c r="J70" s="47">
        <v>32679810</v>
      </c>
      <c r="K70" s="47">
        <v>32679810</v>
      </c>
      <c r="L70" s="180"/>
      <c r="M70" s="45">
        <v>2748190</v>
      </c>
      <c r="N70" s="187">
        <f t="shared" si="0"/>
        <v>0.922428869820481</v>
      </c>
      <c r="O70" s="180"/>
    </row>
    <row r="71" spans="1:14" s="138" customFormat="1" ht="15" customHeight="1">
      <c r="A71" s="50"/>
      <c r="B71" s="50"/>
      <c r="C71" s="50"/>
      <c r="D71" s="50"/>
      <c r="E71" s="30"/>
      <c r="F71" s="43"/>
      <c r="G71" s="85"/>
      <c r="H71" s="182"/>
      <c r="I71" s="39"/>
      <c r="J71" s="47"/>
      <c r="K71" s="47"/>
      <c r="L71" s="179"/>
      <c r="M71" s="45"/>
      <c r="N71" s="187"/>
    </row>
    <row r="72" spans="1:14" s="138" customFormat="1" ht="15" customHeight="1">
      <c r="A72" s="51">
        <v>3</v>
      </c>
      <c r="B72" s="51"/>
      <c r="C72" s="51"/>
      <c r="D72" s="51"/>
      <c r="E72" s="51"/>
      <c r="F72" s="113" t="s">
        <v>80</v>
      </c>
      <c r="G72" s="106">
        <v>280191493</v>
      </c>
      <c r="H72" s="182"/>
      <c r="I72" s="39"/>
      <c r="J72" s="47">
        <v>10588436</v>
      </c>
      <c r="K72" s="47">
        <v>10588436</v>
      </c>
      <c r="L72" s="179"/>
      <c r="M72" s="52">
        <v>269603057</v>
      </c>
      <c r="N72" s="233">
        <f t="shared" si="0"/>
        <v>0.03778999814244896</v>
      </c>
    </row>
    <row r="73" spans="1:14" s="144" customFormat="1" ht="15" customHeight="1">
      <c r="A73" s="50">
        <v>3</v>
      </c>
      <c r="B73" s="50">
        <v>2</v>
      </c>
      <c r="C73" s="50"/>
      <c r="D73" s="50"/>
      <c r="E73" s="30"/>
      <c r="F73" s="56" t="s">
        <v>81</v>
      </c>
      <c r="G73" s="85">
        <v>16380375</v>
      </c>
      <c r="H73" s="184"/>
      <c r="I73" s="52"/>
      <c r="J73" s="52">
        <v>10588436</v>
      </c>
      <c r="K73" s="52">
        <v>10588436</v>
      </c>
      <c r="L73" s="52"/>
      <c r="M73" s="45">
        <v>5791939</v>
      </c>
      <c r="N73" s="187">
        <f t="shared" si="0"/>
        <v>0.646409865464008</v>
      </c>
    </row>
    <row r="74" spans="1:14" s="133" customFormat="1" ht="15" customHeight="1">
      <c r="A74" s="50">
        <v>3</v>
      </c>
      <c r="B74" s="50">
        <v>2</v>
      </c>
      <c r="C74" s="50">
        <v>1</v>
      </c>
      <c r="D74" s="50"/>
      <c r="E74" s="30"/>
      <c r="F74" s="56" t="s">
        <v>82</v>
      </c>
      <c r="G74" s="85">
        <v>16380375</v>
      </c>
      <c r="H74" s="182"/>
      <c r="I74" s="45"/>
      <c r="J74" s="45">
        <v>10588436</v>
      </c>
      <c r="K74" s="45">
        <v>10588436</v>
      </c>
      <c r="L74" s="45"/>
      <c r="M74" s="45">
        <v>5791939</v>
      </c>
      <c r="N74" s="187">
        <f t="shared" si="0"/>
        <v>0.646409865464008</v>
      </c>
    </row>
    <row r="75" spans="1:14" s="133" customFormat="1" ht="15" customHeight="1">
      <c r="A75" s="50">
        <v>3</v>
      </c>
      <c r="B75" s="50">
        <v>2</v>
      </c>
      <c r="C75" s="50">
        <v>1</v>
      </c>
      <c r="D75" s="50">
        <v>1</v>
      </c>
      <c r="E75" s="30">
        <v>20</v>
      </c>
      <c r="F75" s="56" t="s">
        <v>83</v>
      </c>
      <c r="G75" s="85">
        <v>16380375</v>
      </c>
      <c r="H75" s="182"/>
      <c r="I75" s="45"/>
      <c r="J75" s="45">
        <v>10588436</v>
      </c>
      <c r="K75" s="45">
        <v>10588436</v>
      </c>
      <c r="L75" s="45"/>
      <c r="M75" s="45">
        <v>5791939</v>
      </c>
      <c r="N75" s="187">
        <f t="shared" si="0"/>
        <v>0.646409865464008</v>
      </c>
    </row>
    <row r="76" spans="1:14" s="133" customFormat="1" ht="15" customHeight="1">
      <c r="A76" s="50"/>
      <c r="B76" s="50"/>
      <c r="C76" s="50"/>
      <c r="D76" s="50"/>
      <c r="E76" s="30"/>
      <c r="F76" s="56"/>
      <c r="G76" s="86"/>
      <c r="H76" s="182"/>
      <c r="I76" s="45"/>
      <c r="J76" s="45"/>
      <c r="K76" s="45"/>
      <c r="L76" s="45"/>
      <c r="M76" s="45"/>
      <c r="N76" s="187"/>
    </row>
    <row r="77" spans="1:14" s="133" customFormat="1" ht="10.5" customHeight="1">
      <c r="A77" s="50">
        <v>3</v>
      </c>
      <c r="B77" s="50">
        <v>6</v>
      </c>
      <c r="C77" s="50"/>
      <c r="D77" s="50"/>
      <c r="E77" s="30"/>
      <c r="F77" s="56" t="s">
        <v>84</v>
      </c>
      <c r="G77" s="85">
        <v>200000000</v>
      </c>
      <c r="H77" s="182"/>
      <c r="I77" s="36"/>
      <c r="J77" s="45">
        <v>0</v>
      </c>
      <c r="K77" s="45">
        <v>0</v>
      </c>
      <c r="L77" s="36"/>
      <c r="M77" s="45">
        <v>200000000</v>
      </c>
      <c r="N77" s="187">
        <f t="shared" si="0"/>
        <v>0</v>
      </c>
    </row>
    <row r="78" spans="1:14" s="133" customFormat="1" ht="15" customHeight="1">
      <c r="A78" s="50">
        <v>3</v>
      </c>
      <c r="B78" s="50">
        <v>6</v>
      </c>
      <c r="C78" s="50">
        <v>1</v>
      </c>
      <c r="D78" s="50"/>
      <c r="E78" s="30"/>
      <c r="F78" s="56" t="s">
        <v>85</v>
      </c>
      <c r="G78" s="85">
        <v>200000000</v>
      </c>
      <c r="H78" s="182"/>
      <c r="I78" s="45"/>
      <c r="J78" s="45">
        <v>0</v>
      </c>
      <c r="K78" s="45">
        <v>0</v>
      </c>
      <c r="L78" s="45"/>
      <c r="M78" s="45">
        <v>200000000</v>
      </c>
      <c r="N78" s="187">
        <f t="shared" si="0"/>
        <v>0</v>
      </c>
    </row>
    <row r="79" spans="1:14" s="133" customFormat="1" ht="15" customHeight="1">
      <c r="A79" s="50">
        <v>3</v>
      </c>
      <c r="B79" s="50">
        <v>6</v>
      </c>
      <c r="C79" s="50">
        <v>1</v>
      </c>
      <c r="D79" s="50">
        <v>1</v>
      </c>
      <c r="E79" s="50">
        <v>20</v>
      </c>
      <c r="F79" s="56" t="s">
        <v>85</v>
      </c>
      <c r="G79" s="85">
        <v>200000000</v>
      </c>
      <c r="H79" s="182"/>
      <c r="I79" s="45"/>
      <c r="J79" s="45">
        <v>0</v>
      </c>
      <c r="K79" s="45">
        <v>0</v>
      </c>
      <c r="L79" s="45"/>
      <c r="M79" s="45">
        <v>200000000</v>
      </c>
      <c r="N79" s="187">
        <f>+K79/G79</f>
        <v>0</v>
      </c>
    </row>
    <row r="80" spans="1:14" s="133" customFormat="1" ht="15" customHeight="1">
      <c r="A80" s="50">
        <v>3</v>
      </c>
      <c r="B80" s="50">
        <v>6</v>
      </c>
      <c r="C80" s="50">
        <v>1</v>
      </c>
      <c r="D80" s="50">
        <v>1</v>
      </c>
      <c r="E80" s="50">
        <v>21</v>
      </c>
      <c r="F80" s="56" t="s">
        <v>85</v>
      </c>
      <c r="G80" s="85">
        <v>0</v>
      </c>
      <c r="H80" s="182"/>
      <c r="I80" s="45"/>
      <c r="J80" s="45">
        <v>0</v>
      </c>
      <c r="K80" s="45">
        <v>0</v>
      </c>
      <c r="L80" s="45"/>
      <c r="M80" s="45">
        <v>0</v>
      </c>
      <c r="N80" s="187">
        <v>0</v>
      </c>
    </row>
    <row r="81" spans="1:14" s="133" customFormat="1" ht="15" customHeight="1">
      <c r="A81" s="50"/>
      <c r="B81" s="50"/>
      <c r="C81" s="50"/>
      <c r="D81" s="50"/>
      <c r="E81" s="50"/>
      <c r="F81" s="56"/>
      <c r="G81" s="86"/>
      <c r="H81" s="182"/>
      <c r="I81" s="45"/>
      <c r="J81" s="45"/>
      <c r="K81" s="45"/>
      <c r="L81" s="45"/>
      <c r="M81" s="45"/>
      <c r="N81" s="187"/>
    </row>
    <row r="82" spans="1:14" s="133" customFormat="1" ht="22.5">
      <c r="A82" s="143">
        <v>3</v>
      </c>
      <c r="B82" s="143">
        <v>6</v>
      </c>
      <c r="C82" s="143">
        <v>3</v>
      </c>
      <c r="D82" s="143"/>
      <c r="E82" s="142"/>
      <c r="F82" s="43" t="s">
        <v>95</v>
      </c>
      <c r="G82" s="44">
        <v>63811118</v>
      </c>
      <c r="H82" s="182"/>
      <c r="I82" s="36"/>
      <c r="J82" s="45"/>
      <c r="K82" s="45"/>
      <c r="L82" s="36"/>
      <c r="M82" s="45">
        <v>63811118</v>
      </c>
      <c r="N82" s="187">
        <f>+K82/G82</f>
        <v>0</v>
      </c>
    </row>
    <row r="83" spans="1:14" s="158" customFormat="1" ht="22.5">
      <c r="A83" s="143">
        <v>3</v>
      </c>
      <c r="B83" s="143">
        <v>6</v>
      </c>
      <c r="C83" s="143">
        <v>3</v>
      </c>
      <c r="D83" s="143">
        <v>19</v>
      </c>
      <c r="E83" s="142">
        <v>20</v>
      </c>
      <c r="F83" s="43" t="s">
        <v>96</v>
      </c>
      <c r="G83" s="85">
        <v>63811118</v>
      </c>
      <c r="H83" s="185"/>
      <c r="I83" s="52"/>
      <c r="J83" s="123"/>
      <c r="K83" s="123"/>
      <c r="L83" s="52"/>
      <c r="M83" s="123">
        <v>63811118</v>
      </c>
      <c r="N83" s="187">
        <f>+K83/G83</f>
        <v>0</v>
      </c>
    </row>
    <row r="84" spans="1:14" s="133" customFormat="1" ht="5.25" customHeight="1">
      <c r="A84" s="50"/>
      <c r="B84" s="50"/>
      <c r="C84" s="50"/>
      <c r="D84" s="50"/>
      <c r="E84" s="50"/>
      <c r="F84" s="56"/>
      <c r="G84" s="86"/>
      <c r="H84" s="182"/>
      <c r="I84" s="36"/>
      <c r="J84" s="45"/>
      <c r="K84" s="45"/>
      <c r="L84" s="36"/>
      <c r="M84" s="45"/>
      <c r="N84" s="187"/>
    </row>
    <row r="85" spans="1:14" s="133" customFormat="1" ht="15" customHeight="1">
      <c r="A85" s="119"/>
      <c r="B85" s="119"/>
      <c r="C85" s="119"/>
      <c r="D85" s="119"/>
      <c r="E85" s="119"/>
      <c r="F85" s="120" t="s">
        <v>92</v>
      </c>
      <c r="G85" s="106">
        <v>260020000</v>
      </c>
      <c r="H85" s="182"/>
      <c r="I85" s="45"/>
      <c r="J85" s="52">
        <v>84485532</v>
      </c>
      <c r="K85" s="52">
        <v>84485532</v>
      </c>
      <c r="L85" s="52"/>
      <c r="M85" s="52">
        <v>175534468</v>
      </c>
      <c r="N85" s="233">
        <f>+K85/G85</f>
        <v>0.324919360049227</v>
      </c>
    </row>
    <row r="86" spans="1:14" s="133" customFormat="1" ht="15" customHeight="1">
      <c r="A86" s="50"/>
      <c r="B86" s="50"/>
      <c r="C86" s="50"/>
      <c r="D86" s="50"/>
      <c r="E86" s="50"/>
      <c r="F86" s="56"/>
      <c r="G86" s="86"/>
      <c r="H86" s="182"/>
      <c r="I86" s="45"/>
      <c r="J86" s="45"/>
      <c r="K86" s="45"/>
      <c r="L86" s="45"/>
      <c r="M86" s="45"/>
      <c r="N86" s="187"/>
    </row>
    <row r="87" spans="1:14" s="133" customFormat="1" ht="15" customHeight="1">
      <c r="A87" s="50">
        <v>520</v>
      </c>
      <c r="B87" s="50"/>
      <c r="C87" s="50"/>
      <c r="D87" s="50"/>
      <c r="E87" s="50"/>
      <c r="F87" s="56" t="s">
        <v>89</v>
      </c>
      <c r="G87" s="85">
        <v>260020000</v>
      </c>
      <c r="H87" s="182"/>
      <c r="I87" s="36"/>
      <c r="J87" s="45">
        <v>84485532</v>
      </c>
      <c r="K87" s="45">
        <v>84485532</v>
      </c>
      <c r="L87" s="36"/>
      <c r="M87" s="45">
        <v>175534468</v>
      </c>
      <c r="N87" s="187">
        <f>+K87/G87</f>
        <v>0.324919360049227</v>
      </c>
    </row>
    <row r="88" spans="1:14" s="133" customFormat="1" ht="15" customHeight="1">
      <c r="A88" s="50">
        <v>520</v>
      </c>
      <c r="B88" s="50">
        <v>1000</v>
      </c>
      <c r="C88" s="50"/>
      <c r="D88" s="50"/>
      <c r="E88" s="50"/>
      <c r="F88" s="56" t="s">
        <v>88</v>
      </c>
      <c r="G88" s="85">
        <v>260020000</v>
      </c>
      <c r="H88" s="182"/>
      <c r="I88" s="45"/>
      <c r="J88" s="45">
        <v>84485532</v>
      </c>
      <c r="K88" s="45">
        <v>84485532</v>
      </c>
      <c r="L88" s="45"/>
      <c r="M88" s="45">
        <v>175534468</v>
      </c>
      <c r="N88" s="187">
        <f>+K88/G88</f>
        <v>0.324919360049227</v>
      </c>
    </row>
    <row r="89" spans="1:14" s="133" customFormat="1" ht="15" customHeight="1">
      <c r="A89" s="50">
        <v>520</v>
      </c>
      <c r="B89" s="50">
        <v>1000</v>
      </c>
      <c r="C89" s="50">
        <v>2</v>
      </c>
      <c r="D89" s="50"/>
      <c r="E89" s="50">
        <v>20</v>
      </c>
      <c r="F89" s="56" t="s">
        <v>90</v>
      </c>
      <c r="G89" s="85">
        <v>160020000</v>
      </c>
      <c r="H89" s="182"/>
      <c r="I89" s="45"/>
      <c r="J89" s="45">
        <v>0</v>
      </c>
      <c r="K89" s="45">
        <v>0</v>
      </c>
      <c r="L89" s="45"/>
      <c r="M89" s="45">
        <v>160020000</v>
      </c>
      <c r="N89" s="187">
        <f>+K89/G89</f>
        <v>0</v>
      </c>
    </row>
    <row r="90" spans="1:14" s="133" customFormat="1" ht="15" customHeight="1" thickBot="1">
      <c r="A90" s="57">
        <v>520</v>
      </c>
      <c r="B90" s="57">
        <v>1000</v>
      </c>
      <c r="C90" s="57">
        <v>5</v>
      </c>
      <c r="D90" s="57"/>
      <c r="E90" s="58">
        <v>20</v>
      </c>
      <c r="F90" s="91" t="s">
        <v>91</v>
      </c>
      <c r="G90" s="92">
        <v>100000000</v>
      </c>
      <c r="H90" s="182"/>
      <c r="I90" s="45"/>
      <c r="J90" s="45">
        <v>84485532</v>
      </c>
      <c r="K90" s="45">
        <v>84485532</v>
      </c>
      <c r="L90" s="45"/>
      <c r="M90" s="45">
        <v>15514468</v>
      </c>
      <c r="N90" s="187">
        <f>+K90/G90</f>
        <v>0.84485532</v>
      </c>
    </row>
    <row r="91" spans="1:14" s="138" customFormat="1" ht="7.5" customHeight="1" thickBot="1">
      <c r="A91" s="148"/>
      <c r="B91" s="148"/>
      <c r="C91" s="148"/>
      <c r="D91" s="148"/>
      <c r="E91" s="149"/>
      <c r="F91" s="109"/>
      <c r="G91" s="188"/>
      <c r="H91" s="189"/>
      <c r="I91" s="150"/>
      <c r="J91" s="20"/>
      <c r="K91" s="20"/>
      <c r="L91" s="150"/>
      <c r="M91" s="150"/>
      <c r="N91" s="234"/>
    </row>
    <row r="92" spans="1:15" ht="14.25" thickBot="1" thickTop="1">
      <c r="A92" s="190"/>
      <c r="B92" s="191"/>
      <c r="C92" s="191"/>
      <c r="D92" s="191"/>
      <c r="E92" s="192"/>
      <c r="F92" s="193" t="s">
        <v>94</v>
      </c>
      <c r="G92" s="194">
        <f>+G8+G85</f>
        <v>5808624055</v>
      </c>
      <c r="H92" s="110"/>
      <c r="I92" s="45"/>
      <c r="J92" s="194">
        <f>+J8+J85</f>
        <v>5252508518.48</v>
      </c>
      <c r="K92" s="194">
        <f>+K8+K85</f>
        <v>5252508518.48</v>
      </c>
      <c r="L92" s="106"/>
      <c r="M92" s="194">
        <f>+M8+M85</f>
        <v>556115536.5200005</v>
      </c>
      <c r="N92" s="195">
        <f>+K92/G92</f>
        <v>0.9042603667831968</v>
      </c>
      <c r="O92" s="228"/>
    </row>
    <row r="93" spans="1:11" ht="9" customHeight="1" thickBot="1" thickTop="1">
      <c r="A93" s="10"/>
      <c r="B93" s="11"/>
      <c r="C93" s="11"/>
      <c r="D93" s="11"/>
      <c r="E93" s="11"/>
      <c r="F93" s="61"/>
      <c r="G93" s="88"/>
      <c r="H93" s="12"/>
      <c r="I93" s="62"/>
      <c r="J93" s="20"/>
      <c r="K93" s="20"/>
    </row>
    <row r="94" spans="1:14" ht="12.75">
      <c r="A94" s="63"/>
      <c r="B94" s="64"/>
      <c r="C94" s="64"/>
      <c r="D94" s="64"/>
      <c r="E94" s="64"/>
      <c r="F94" s="65"/>
      <c r="G94" s="89"/>
      <c r="H94" s="66"/>
      <c r="I94" s="68"/>
      <c r="J94" s="67"/>
      <c r="K94" s="67"/>
      <c r="L94" s="98"/>
      <c r="M94" s="98"/>
      <c r="N94" s="236"/>
    </row>
    <row r="95" spans="1:14" ht="12.75">
      <c r="A95" s="69"/>
      <c r="B95" s="11"/>
      <c r="C95" s="11"/>
      <c r="D95" s="11"/>
      <c r="E95" s="11"/>
      <c r="F95" s="61"/>
      <c r="G95" s="88"/>
      <c r="H95" s="12"/>
      <c r="I95" s="62"/>
      <c r="J95" s="20"/>
      <c r="K95" s="20"/>
      <c r="L95" s="100"/>
      <c r="M95" s="100"/>
      <c r="N95" s="237"/>
    </row>
    <row r="96" spans="1:14" ht="12.75">
      <c r="A96" s="70"/>
      <c r="B96" s="11"/>
      <c r="C96" s="11"/>
      <c r="D96" s="11"/>
      <c r="E96" s="13" t="s">
        <v>49</v>
      </c>
      <c r="F96" s="61"/>
      <c r="G96" s="88"/>
      <c r="H96" s="12"/>
      <c r="I96" s="62"/>
      <c r="J96" s="20"/>
      <c r="K96" s="71" t="s">
        <v>50</v>
      </c>
      <c r="L96" s="100"/>
      <c r="M96" s="100"/>
      <c r="N96" s="237"/>
    </row>
    <row r="97" spans="1:14" ht="12.75">
      <c r="A97" s="69"/>
      <c r="B97" s="11"/>
      <c r="C97" s="11"/>
      <c r="D97" s="11"/>
      <c r="E97" s="11" t="s">
        <v>51</v>
      </c>
      <c r="F97" s="61"/>
      <c r="G97" s="88"/>
      <c r="H97" s="12"/>
      <c r="I97" s="62"/>
      <c r="J97" s="20"/>
      <c r="K97" s="72" t="s">
        <v>52</v>
      </c>
      <c r="L97" s="100"/>
      <c r="M97" s="100"/>
      <c r="N97" s="237"/>
    </row>
    <row r="98" spans="1:14" ht="13.5" thickBot="1">
      <c r="A98" s="73"/>
      <c r="B98" s="74"/>
      <c r="C98" s="74"/>
      <c r="D98" s="74"/>
      <c r="E98" s="74"/>
      <c r="F98" s="75"/>
      <c r="G98" s="90"/>
      <c r="H98" s="76"/>
      <c r="I98" s="78"/>
      <c r="J98" s="77"/>
      <c r="K98" s="77"/>
      <c r="L98" s="102"/>
      <c r="M98" s="102"/>
      <c r="N98" s="238"/>
    </row>
  </sheetData>
  <mergeCells count="13">
    <mergeCell ref="E5:E6"/>
    <mergeCell ref="F5:F6"/>
    <mergeCell ref="G5:G6"/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</mergeCells>
  <printOptions/>
  <pageMargins left="0.7874015748031497" right="0.5118110236220472" top="0.5511811023622047" bottom="0.5118110236220472" header="0" footer="0"/>
  <pageSetup horizontalDpi="600" verticalDpi="600" orientation="portrait" scale="65" r:id="rId1"/>
  <headerFooter alignWithMargins="0">
    <oddFooter>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suribe</dc:creator>
  <cp:keywords/>
  <dc:description/>
  <cp:lastModifiedBy>suribe</cp:lastModifiedBy>
  <cp:lastPrinted>2007-12-30T00:12:40Z</cp:lastPrinted>
  <dcterms:created xsi:type="dcterms:W3CDTF">2006-02-22T14:18:00Z</dcterms:created>
  <dcterms:modified xsi:type="dcterms:W3CDTF">2008-01-25T16:12:14Z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