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175" yWindow="165" windowWidth="9690" windowHeight="6510" tabRatio="599" activeTab="4"/>
  </bookViews>
  <sheets>
    <sheet name="ANEXO1" sheetId="1" r:id="rId1"/>
    <sheet name="ANEXO2" sheetId="2" r:id="rId2"/>
    <sheet name="ANEXO3" sheetId="3" r:id="rId3"/>
    <sheet name="ANEXO4" sheetId="4" r:id="rId4"/>
    <sheet name="ANEXO05" sheetId="5" r:id="rId5"/>
  </sheets>
  <definedNames/>
  <calcPr fullCalcOnLoad="1"/>
</workbook>
</file>

<file path=xl/sharedStrings.xml><?xml version="1.0" encoding="utf-8"?>
<sst xmlns="http://schemas.openxmlformats.org/spreadsheetml/2006/main" count="536" uniqueCount="317">
  <si>
    <t>BALANCE GENERAL</t>
  </si>
  <si>
    <t>(Cifras en miles de pesos)</t>
  </si>
  <si>
    <t>Código</t>
  </si>
  <si>
    <t>ACTIVO</t>
  </si>
  <si>
    <t>PASIVO</t>
  </si>
  <si>
    <t>$</t>
  </si>
  <si>
    <t xml:space="preserve"> CORRIENTE (1)</t>
  </si>
  <si>
    <t xml:space="preserve"> CORRIENTE (4)</t>
  </si>
  <si>
    <t>Efectivo</t>
  </si>
  <si>
    <t>Depósitos y exigibilidades</t>
  </si>
  <si>
    <t>Inversiones</t>
  </si>
  <si>
    <t>Deuda pública</t>
  </si>
  <si>
    <t>Rentas por cobrar</t>
  </si>
  <si>
    <t>Obligaciones financieras</t>
  </si>
  <si>
    <t>Deudores</t>
  </si>
  <si>
    <t>Cuentas por pagar</t>
  </si>
  <si>
    <t>Inventarios</t>
  </si>
  <si>
    <t>Obligaciones laborales</t>
  </si>
  <si>
    <t>Otros activos</t>
  </si>
  <si>
    <t>Bonos y títulos emitidos</t>
  </si>
  <si>
    <t>Saldo neto de consolidación en cuentas</t>
  </si>
  <si>
    <t>Pasivos estimados</t>
  </si>
  <si>
    <t>de balance (CR) *</t>
  </si>
  <si>
    <t>Otros pasivos</t>
  </si>
  <si>
    <t xml:space="preserve"> NO CORRIENTE (2)</t>
  </si>
  <si>
    <t xml:space="preserve"> NO CORRIENTE (5)</t>
  </si>
  <si>
    <t>Propiedades, planta y equipo</t>
  </si>
  <si>
    <t>Bienes de beneficio y uso público</t>
  </si>
  <si>
    <t>Recursos naturales y del ambiente</t>
  </si>
  <si>
    <t>TOTAL INTERÉS MINORITARIO (6) *</t>
  </si>
  <si>
    <t>Participación de terceros</t>
  </si>
  <si>
    <t>Participación patrimonial del sector público</t>
  </si>
  <si>
    <t>PATRIMONIO (7)</t>
  </si>
  <si>
    <t>Hacienda pública</t>
  </si>
  <si>
    <t>Patrimonio institucional</t>
  </si>
  <si>
    <t>TOTAL ACTIVO (3)</t>
  </si>
  <si>
    <t>TOTAL PASIVO Y PATRIMONIO  (8)</t>
  </si>
  <si>
    <t>CUENTAS DE ORDEN DEUDORAS (9)</t>
  </si>
  <si>
    <t>CUENTAS DE ORDEN ACREEDORAS (10)</t>
  </si>
  <si>
    <t>Derechos contingentes</t>
  </si>
  <si>
    <t>Responsabilidades contingentes</t>
  </si>
  <si>
    <t>Deudoras fiscales</t>
  </si>
  <si>
    <t>Acreedoras fiscales</t>
  </si>
  <si>
    <t>Deudoras de control</t>
  </si>
  <si>
    <t>Acreedoras de control</t>
  </si>
  <si>
    <t>Deudoras fiduciarias</t>
  </si>
  <si>
    <t>Acreedoras fiduciarias</t>
  </si>
  <si>
    <t>Deudoras por contra (cr)</t>
  </si>
  <si>
    <t>Acreedoras por contra (db)</t>
  </si>
  <si>
    <t>CORRIENTE (1)</t>
  </si>
  <si>
    <t>CORRIENTE (4)</t>
  </si>
  <si>
    <t>Caja</t>
  </si>
  <si>
    <t>Operaciones de banca central</t>
  </si>
  <si>
    <t>Bancos y corporaciones</t>
  </si>
  <si>
    <t>Operaciones de captación y servicios</t>
  </si>
  <si>
    <t>Fondos interbanc.vendidos y pactos de rev.</t>
  </si>
  <si>
    <t>financieros</t>
  </si>
  <si>
    <t>Fondos en tránsito</t>
  </si>
  <si>
    <t>Fondos comprados y pactos de recompra</t>
  </si>
  <si>
    <t>Fondos especiales</t>
  </si>
  <si>
    <t>De renta fija</t>
  </si>
  <si>
    <t>Interna</t>
  </si>
  <si>
    <t>De renta variable entre entidades públicas</t>
  </si>
  <si>
    <t>Externa</t>
  </si>
  <si>
    <t>De renta variable en empresas privadas</t>
  </si>
  <si>
    <t>Provisión para protección de inversiones</t>
  </si>
  <si>
    <t>Vigencia actual</t>
  </si>
  <si>
    <t>Obligaciones financieras nacionales</t>
  </si>
  <si>
    <t>Vigencia anterior</t>
  </si>
  <si>
    <t>Obligaciones financieras del exterior</t>
  </si>
  <si>
    <t>Difícil recaudo</t>
  </si>
  <si>
    <t>Provisión para rentas por cobrar</t>
  </si>
  <si>
    <t>Proveedores nacionales</t>
  </si>
  <si>
    <t>Cuentas por cobrar</t>
  </si>
  <si>
    <t>Proveedores del exterior</t>
  </si>
  <si>
    <t>Aportes por cobrar</t>
  </si>
  <si>
    <t>Contratistas</t>
  </si>
  <si>
    <t>Préstamos concedidos</t>
  </si>
  <si>
    <t>Operaciones de seguros y reaseguros</t>
  </si>
  <si>
    <t>Avances y anticipos entregados</t>
  </si>
  <si>
    <t>Aportes por pagar a afiliados</t>
  </si>
  <si>
    <t>Antic. o saldos a favor por imp. y cont.</t>
  </si>
  <si>
    <t>Acreedores</t>
  </si>
  <si>
    <t>Depósitos entregados</t>
  </si>
  <si>
    <t>Subsidios asignados</t>
  </si>
  <si>
    <t>Otros deudores</t>
  </si>
  <si>
    <t>Gastos financieros por pagar</t>
  </si>
  <si>
    <t>Deudas de difícil cobro</t>
  </si>
  <si>
    <t>Provisión para deudores</t>
  </si>
  <si>
    <t>Impuestos, contribuciones y tasas por pagar</t>
  </si>
  <si>
    <t>Mercancías procesadas</t>
  </si>
  <si>
    <t>Impuesto al valor agregado</t>
  </si>
  <si>
    <t>Mercancías en existencia</t>
  </si>
  <si>
    <t>Avances y anticipos recibidos</t>
  </si>
  <si>
    <t>Materias primas y suministros</t>
  </si>
  <si>
    <t>Depósitos recibidos de terceros</t>
  </si>
  <si>
    <t>Banco de órganos y tejidos</t>
  </si>
  <si>
    <t>Créditos judiciales</t>
  </si>
  <si>
    <t>Productos en proceso</t>
  </si>
  <si>
    <t>Premios por pagar</t>
  </si>
  <si>
    <t>En tránsito</t>
  </si>
  <si>
    <t>Otras cuentas por pagar</t>
  </si>
  <si>
    <t>En poder de terceros</t>
  </si>
  <si>
    <t>Provisión para protección de inventarios</t>
  </si>
  <si>
    <t>Salarios y prestaciones sociales</t>
  </si>
  <si>
    <t>Gastos pagados por anticipado</t>
  </si>
  <si>
    <t>Pensiones por pagar</t>
  </si>
  <si>
    <t>Cargos diferidos</t>
  </si>
  <si>
    <t>Obras y mejoras en propiedad ajena</t>
  </si>
  <si>
    <t>Bienes entregados a terceros</t>
  </si>
  <si>
    <t>Títulos de regulación monetaria y cambiaria</t>
  </si>
  <si>
    <t xml:space="preserve">Amortiz.de bienes entregados a terceros </t>
  </si>
  <si>
    <t>Bonos</t>
  </si>
  <si>
    <t>Bienes en proceso de titularización</t>
  </si>
  <si>
    <t>Bonos y títulos pensionales</t>
  </si>
  <si>
    <t>Bienes recibidos en dación de pago</t>
  </si>
  <si>
    <t>Títulos emitidos por el tesoro nacional</t>
  </si>
  <si>
    <t>Provis.bienes recib. en dación de pago</t>
  </si>
  <si>
    <t>Otros bonos y títulos emitidos</t>
  </si>
  <si>
    <t>Activos adq. de instituciones inscritas.</t>
  </si>
  <si>
    <t>Bienes adquiridos en leasing</t>
  </si>
  <si>
    <t>Deprec. de bienes adquiridos en  leasing</t>
  </si>
  <si>
    <t>Amortiz. de bienes adquiridos en leasing</t>
  </si>
  <si>
    <t>Provisión para obligaciones fiscales</t>
  </si>
  <si>
    <t>Capital garantía otorgado</t>
  </si>
  <si>
    <t>Provisión para contingencias</t>
  </si>
  <si>
    <t>Responsabilidades</t>
  </si>
  <si>
    <t>Provisión para prestaciones sociales</t>
  </si>
  <si>
    <t>Provisión para responsabilidades</t>
  </si>
  <si>
    <t>Pensiones de jubilación</t>
  </si>
  <si>
    <t>Bienes de arte y cultura</t>
  </si>
  <si>
    <t>Provisión para seguros</t>
  </si>
  <si>
    <t>Provisión de bienes de arte y cultura</t>
  </si>
  <si>
    <t>Provisiones diversas</t>
  </si>
  <si>
    <t>Intangibles</t>
  </si>
  <si>
    <t>Amortización acumulada de intangibles</t>
  </si>
  <si>
    <t>Principal y subalterna</t>
  </si>
  <si>
    <t>Valorizaciones</t>
  </si>
  <si>
    <t>Recaudos a favor de terceros</t>
  </si>
  <si>
    <t>Ingresos recibidos por anticipado</t>
  </si>
  <si>
    <t>Créditos deiferidos</t>
  </si>
  <si>
    <t>Capital garantía emitido</t>
  </si>
  <si>
    <t xml:space="preserve">ACTIVO </t>
  </si>
  <si>
    <t xml:space="preserve">PASIVO </t>
  </si>
  <si>
    <t>NO CORRIENTE (2)</t>
  </si>
  <si>
    <t>NO CORRIENTE (5)</t>
  </si>
  <si>
    <t>Antic. o saldos a favor por imptos. y contrib.</t>
  </si>
  <si>
    <t>Retención imp.de ind. y cio. por pagar</t>
  </si>
  <si>
    <t>Terrenos</t>
  </si>
  <si>
    <t>Semovientes</t>
  </si>
  <si>
    <t>Construcciones en curso</t>
  </si>
  <si>
    <t>Maquinaria, planta y equipo en montaje</t>
  </si>
  <si>
    <t>Maquinaria, planta y equipo en tránsito</t>
  </si>
  <si>
    <t>Equipos y materiales en depósito</t>
  </si>
  <si>
    <t>Bienes muebles en bodega</t>
  </si>
  <si>
    <t>Propiedades, planta y equipo en manten.</t>
  </si>
  <si>
    <t>Edificaciones</t>
  </si>
  <si>
    <t>Vías de comunicación y acceso</t>
  </si>
  <si>
    <t>Plantas y ductos</t>
  </si>
  <si>
    <t>Redes, líneas y cables</t>
  </si>
  <si>
    <t>Maquinaria y equipo</t>
  </si>
  <si>
    <t>Equipo médico y científico</t>
  </si>
  <si>
    <t>Muebles, enseres y equipos de oficina</t>
  </si>
  <si>
    <t>Equipos de comunicación y computación</t>
  </si>
  <si>
    <t>Equipo de transporte, tracción y elevac.</t>
  </si>
  <si>
    <t>Equipo de comedor, cocina, desp. y hotele.</t>
  </si>
  <si>
    <t>Depreciación acumulada</t>
  </si>
  <si>
    <t>Amortización acumulada</t>
  </si>
  <si>
    <t>Depreciación diferida</t>
  </si>
  <si>
    <t>Provisiones</t>
  </si>
  <si>
    <t>Materiales en tránsito</t>
  </si>
  <si>
    <t xml:space="preserve">Bienes de benef. y uso público en const. </t>
  </si>
  <si>
    <t>Bienes de uso público</t>
  </si>
  <si>
    <t>Bienes históricos y culturales</t>
  </si>
  <si>
    <t>Amort. acum. de bienes de uso público</t>
  </si>
  <si>
    <t>Otros Pasivos</t>
  </si>
  <si>
    <t>Recursos renovables</t>
  </si>
  <si>
    <t>Créditos diferidos</t>
  </si>
  <si>
    <t xml:space="preserve">Amort. acum. de recursos renovables </t>
  </si>
  <si>
    <t>Recursos no renovables</t>
  </si>
  <si>
    <t>Agotam. acum. de recursos no renovables</t>
  </si>
  <si>
    <t>Invers. en explot. de recursos no renovable</t>
  </si>
  <si>
    <t>Amort. acum. de inv. en rec. no renovab.</t>
  </si>
  <si>
    <t>Capital fiscal</t>
  </si>
  <si>
    <t>Resultados del ejercicio</t>
  </si>
  <si>
    <t xml:space="preserve">Amort. de bienes entregados a terceros </t>
  </si>
  <si>
    <t>Superávit por valorización</t>
  </si>
  <si>
    <t>Superávit por donación</t>
  </si>
  <si>
    <t>Patrimonio público incorporado</t>
  </si>
  <si>
    <t>Prov. bienes recib. en dación de pago</t>
  </si>
  <si>
    <t>Revalorización hacienda pública</t>
  </si>
  <si>
    <t>Activos adq. de instituciones inscritas</t>
  </si>
  <si>
    <t>Ajustes por inflación</t>
  </si>
  <si>
    <t xml:space="preserve">Deprec. de bienes adquir. en leasing </t>
  </si>
  <si>
    <t xml:space="preserve">Patrimonio institucional </t>
  </si>
  <si>
    <t>Amort. de bienes adquiridos en leasing</t>
  </si>
  <si>
    <t>Capital autorizado y pagado</t>
  </si>
  <si>
    <t>Prima en colocac. de acciones o cuotas</t>
  </si>
  <si>
    <t>Reservas</t>
  </si>
  <si>
    <t>Dividendos y participac. decretados</t>
  </si>
  <si>
    <t>Utilidad o pérdida de ejerc.anteriores</t>
  </si>
  <si>
    <t>Revalorización del patrimonio</t>
  </si>
  <si>
    <t>Patrimonio institucional incorporado</t>
  </si>
  <si>
    <t>ESTADO DE ACTIVIDAD FINANCIERA, ECONÓMICA Y SOCIAL</t>
  </si>
  <si>
    <t>Cuentas</t>
  </si>
  <si>
    <t xml:space="preserve">$ </t>
  </si>
  <si>
    <t>INGRESOS OPERACIONALES (1)</t>
  </si>
  <si>
    <t>Ingresos fiscales</t>
  </si>
  <si>
    <t>Venta de bienes</t>
  </si>
  <si>
    <t>Venta de servicios</t>
  </si>
  <si>
    <t>Transferencias</t>
  </si>
  <si>
    <t>Operaciones Interinstitucionales (Recibidas)</t>
  </si>
  <si>
    <t>Operaciones Interinstitucionales (Giradas)</t>
  </si>
  <si>
    <t>COSTO DE VENTAS (2)</t>
  </si>
  <si>
    <t>Costo de ventas de bienes y servicios</t>
  </si>
  <si>
    <t>GASTOS  OPERACIONALES  (3)</t>
  </si>
  <si>
    <t>De administración</t>
  </si>
  <si>
    <t>De operación</t>
  </si>
  <si>
    <t>Provisiones, agotamiento, amortización</t>
  </si>
  <si>
    <t>EXCEDENTE (DÉFICIT) OPERACIONAL (4)</t>
  </si>
  <si>
    <t>OTROS INGRESOS (5)</t>
  </si>
  <si>
    <t>Otros ingresos</t>
  </si>
  <si>
    <t>SALDO NETO DE CONSOLIDACIÓN EN CUENTAS DE RESULTADO (DB) (6) *</t>
  </si>
  <si>
    <t>OTROS GASTOS  (7)</t>
  </si>
  <si>
    <t>Otros gastos</t>
  </si>
  <si>
    <t>EXCEDENTE (DÉFICIT) ANTES DE AJUSTES POR INFLACIÓN (8)</t>
  </si>
  <si>
    <t>EFECTO NETO POR EXPOSICIÓN A LA INFLACIÓN (9)</t>
  </si>
  <si>
    <t>Corrección monetaria</t>
  </si>
  <si>
    <t>PARTICIPACIÓN DEL INTERÉS MINORITARIO EN LOS RESULTADOS (10) *</t>
  </si>
  <si>
    <t>EXCEDENTE (DÉFICIT) DEL EJERCICIO  (11)</t>
  </si>
  <si>
    <t>Concepto</t>
  </si>
  <si>
    <t>Ingresos Fiscales</t>
  </si>
  <si>
    <t>Rentas parafiscales</t>
  </si>
  <si>
    <t>Venta de Bienes</t>
  </si>
  <si>
    <t>Operaciones Interinstitucionales</t>
  </si>
  <si>
    <t>Aportes y traspaso de fondos recibidos</t>
  </si>
  <si>
    <t>Aportes y traspasos de fondos girados</t>
  </si>
  <si>
    <t>Generales</t>
  </si>
  <si>
    <t>Provisiones, agotamiento, depreciaciones y amortizaciones</t>
  </si>
  <si>
    <t>Depreciación</t>
  </si>
  <si>
    <t>Amortizaciones</t>
  </si>
  <si>
    <t>Transferencias giradas por convenios con el sector privado</t>
  </si>
  <si>
    <t>Transferencias intergubernamentales giradas</t>
  </si>
  <si>
    <t>Financieros</t>
  </si>
  <si>
    <t>Extraordinarios</t>
  </si>
  <si>
    <t>Ajuste de ejercicios anteriores</t>
  </si>
  <si>
    <t>Ajustes de ejercicios anteriores</t>
  </si>
  <si>
    <t>EXCEDENTE (DÉFICIT) ANTES DE  AJUSTES POR INFLACIÓN  (8)</t>
  </si>
  <si>
    <t xml:space="preserve">PARTICIPACIÓN DEL INTERÉS MINORITARIO EN LOS RESULTADOS (10) * </t>
  </si>
  <si>
    <t>EXCEDENTE (DÉFICIT) DEL EJERCICIO (11)</t>
  </si>
  <si>
    <t>SUPERINTENDENCIA DE LA ECONOMIA SOLIDARIA</t>
  </si>
  <si>
    <t>Nacional Administración Central</t>
  </si>
  <si>
    <t>T.P.  38590-T</t>
  </si>
  <si>
    <t>Inversiones Admón. De líquidez Renta Fija</t>
  </si>
  <si>
    <t>Inversion.Admón. de líquidez Renta Variable</t>
  </si>
  <si>
    <t>Inversiones con Fines de Política Renta Fija</t>
  </si>
  <si>
    <t>Inversiones Operaciones de Cobertura</t>
  </si>
  <si>
    <t>Fondos Especiales</t>
  </si>
  <si>
    <t>Ingresos no Tributarios</t>
  </si>
  <si>
    <t>Aportes y Cotizaciones</t>
  </si>
  <si>
    <t>Adquisición de Bienes y Servicios</t>
  </si>
  <si>
    <t>Adquisicion de Bs. Y Ss. en el Exterior</t>
  </si>
  <si>
    <t>Retención en la fuente e impuesto de timbre</t>
  </si>
  <si>
    <t>Retención de Industria y Comercio</t>
  </si>
  <si>
    <t xml:space="preserve">Admón. Del Sistema de Seguridad Social </t>
  </si>
  <si>
    <t>Fondo de Solidaridad y Garantía en Salud</t>
  </si>
  <si>
    <t>Operaciones de enlace con Situación de Fondos</t>
  </si>
  <si>
    <t>Operaciones de enlace  sin Situación de Fondos</t>
  </si>
  <si>
    <t>Contribuciones Efectivas</t>
  </si>
  <si>
    <t>Aportes sobre la Nómina</t>
  </si>
  <si>
    <t>Devoluciones y Descuentos (DB)</t>
  </si>
  <si>
    <t>Sueldos y Salarios</t>
  </si>
  <si>
    <t>Contribuciones Imputadas</t>
  </si>
  <si>
    <t>Impuestos, Contribuciones y Tasas</t>
  </si>
  <si>
    <t>Operaciones de Traspaso de Bienes</t>
  </si>
  <si>
    <t>A :</t>
  </si>
  <si>
    <t>A:</t>
  </si>
  <si>
    <t>De Operación</t>
  </si>
  <si>
    <t>Provision Deudores</t>
  </si>
  <si>
    <t>Provisión para Responsabilidades Fiscales</t>
  </si>
  <si>
    <t>Provisión para Contingencias</t>
  </si>
  <si>
    <t>Ingresos No Tributarios</t>
  </si>
  <si>
    <t>ENRIQUE VALDERRAMA JARAMILLO</t>
  </si>
  <si>
    <t>SUPERINTENDENTE DE LA ECONOMIA SOLIDARIA</t>
  </si>
  <si>
    <t>SANDRA PATRICIA URIBE HERNANDEZ</t>
  </si>
  <si>
    <t xml:space="preserve">    SANDRA PATRICIA URIBE HERNANDEZ</t>
  </si>
  <si>
    <t>COORDINADOR GRUPO ADMINISTRATIVO Y FINANCIERO</t>
  </si>
  <si>
    <t xml:space="preserve">      COORDINADOR GRUPO ADMINISTRATIVO Y FINANCIERO</t>
  </si>
  <si>
    <t xml:space="preserve">      T.P.  38590-T</t>
  </si>
  <si>
    <t>DICIEMBRE  2005</t>
  </si>
  <si>
    <t>DICIEMBRE       2005</t>
  </si>
  <si>
    <t>DICIEMBRE 2005</t>
  </si>
  <si>
    <t>ESTADO DE CAMBIOS EN EL PATRIMONIO</t>
  </si>
  <si>
    <t>(1)</t>
  </si>
  <si>
    <t>(2)</t>
  </si>
  <si>
    <t>(3)</t>
  </si>
  <si>
    <t>DETALLE DE LAS VARIACIONES PATRIMONIALES (2)</t>
  </si>
  <si>
    <t xml:space="preserve">INCREMENTOS: </t>
  </si>
  <si>
    <t>(4)</t>
  </si>
  <si>
    <t>Superávit por Donación</t>
  </si>
  <si>
    <t>Resultados de Ejercicios Anteriores</t>
  </si>
  <si>
    <t>Revalorización del Patrimonio</t>
  </si>
  <si>
    <t>Ajustes por Inflación</t>
  </si>
  <si>
    <t>Resultados del Ejercicio</t>
  </si>
  <si>
    <t xml:space="preserve">DISMINUCIONES:  </t>
  </si>
  <si>
    <t>(5)</t>
  </si>
  <si>
    <t>PARTIDAS SIN MOVIMIENTO</t>
  </si>
  <si>
    <t>(6)</t>
  </si>
  <si>
    <t>SANDRA PATRICIA URIBE HERNÁNDEZ</t>
  </si>
  <si>
    <t xml:space="preserve">SUPERINTENDENTE </t>
  </si>
  <si>
    <t>SALDO DEL PATRIMONIO A DICIEMBRE 31 DE 2005</t>
  </si>
  <si>
    <t>DICIEMBRE 2006</t>
  </si>
  <si>
    <t>DICIEMBRE  2006</t>
  </si>
  <si>
    <t>DICIEMBRE       2006</t>
  </si>
  <si>
    <t>A 31 DE DICIEMBRE DE 2006</t>
  </si>
  <si>
    <t>VARIACIONES PATRIMONIALES DURANTE       2006</t>
  </si>
  <si>
    <t>SALDO DEL PATRIMONIO A DICIEMBRE 31 DE 2006</t>
  </si>
</sst>
</file>

<file path=xl/styles.xml><?xml version="1.0" encoding="utf-8"?>
<styleSheet xmlns="http://schemas.openxmlformats.org/spreadsheetml/2006/main">
  <numFmts count="5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C$&quot;#,##0_);\(&quot;C$&quot;#,##0\)"/>
    <numFmt numFmtId="191" formatCode="&quot;C$&quot;#,##0_);[Red]\(&quot;C$&quot;#,##0\)"/>
    <numFmt numFmtId="192" formatCode="&quot;C$&quot;#,##0.00_);\(&quot;C$&quot;#,##0.00\)"/>
    <numFmt numFmtId="193" formatCode="&quot;C$&quot;#,##0.00_);[Red]\(&quot;C$&quot;#,##0.00\)"/>
    <numFmt numFmtId="194" formatCode="_(&quot;C$&quot;* #,##0_);_(&quot;C$&quot;* \(#,##0\);_(&quot;C$&quot;* &quot;-&quot;_);_(@_)"/>
    <numFmt numFmtId="195" formatCode="_(&quot;C$&quot;* #,##0.00_);_(&quot;C$&quot;* \(#,##0.00\);_(&quot;C$&quot;* &quot;-&quot;??_);_(@_)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_-* #,##0.0_-;\-* #,##0.0_-;_-* &quot;-&quot;??_-;_-@_-"/>
    <numFmt numFmtId="205" formatCode="_-* #,##0_-;\-* #,##0_-;_-* &quot;-&quot;??_-;_-@_-"/>
    <numFmt numFmtId="206" formatCode="#,##0.0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Continuous" vertical="top"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3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0" xfId="0" applyNumberFormat="1" applyAlignment="1">
      <alignment horizontal="left"/>
    </xf>
    <xf numFmtId="3" fontId="1" fillId="0" borderId="0" xfId="0" applyNumberFormat="1" applyFont="1" applyAlignment="1">
      <alignment horizontal="centerContinuous" vertical="top"/>
    </xf>
    <xf numFmtId="3" fontId="1" fillId="0" borderId="0" xfId="0" applyNumberFormat="1" applyFont="1" applyAlignment="1">
      <alignment/>
    </xf>
    <xf numFmtId="3" fontId="0" fillId="0" borderId="0" xfId="0" applyNumberForma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3" fontId="1" fillId="0" borderId="1" xfId="17" applyNumberFormat="1" applyFont="1" applyBorder="1" applyAlignment="1">
      <alignment horizontal="right"/>
    </xf>
    <xf numFmtId="3" fontId="1" fillId="0" borderId="0" xfId="17" applyNumberFormat="1" applyFont="1" applyBorder="1" applyAlignment="1">
      <alignment horizontal="right"/>
    </xf>
    <xf numFmtId="3" fontId="0" fillId="0" borderId="0" xfId="17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3" xfId="17" applyNumberFormat="1" applyFont="1" applyBorder="1" applyAlignment="1">
      <alignment horizontal="right"/>
    </xf>
    <xf numFmtId="3" fontId="0" fillId="0" borderId="0" xfId="17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3" fontId="0" fillId="0" borderId="2" xfId="17" applyNumberFormat="1" applyFont="1" applyBorder="1" applyAlignment="1">
      <alignment horizontal="right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05" fontId="0" fillId="0" borderId="0" xfId="17" applyNumberFormat="1" applyFont="1" applyAlignment="1">
      <alignment horizontal="right"/>
    </xf>
    <xf numFmtId="205" fontId="0" fillId="0" borderId="0" xfId="17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180" fontId="1" fillId="0" borderId="0" xfId="18" applyNumberFormat="1" applyFont="1" applyBorder="1" applyAlignment="1">
      <alignment horizontal="centerContinuous"/>
    </xf>
    <xf numFmtId="180" fontId="0" fillId="0" borderId="0" xfId="18" applyNumberFormat="1" applyFont="1" applyBorder="1" applyAlignment="1">
      <alignment horizontal="centerContinuous"/>
    </xf>
    <xf numFmtId="180" fontId="0" fillId="0" borderId="0" xfId="18" applyNumberFormat="1" applyFont="1" applyBorder="1" applyAlignment="1">
      <alignment/>
    </xf>
    <xf numFmtId="180" fontId="0" fillId="0" borderId="0" xfId="18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201" fontId="1" fillId="0" borderId="0" xfId="18" applyFont="1" applyBorder="1" applyAlignment="1">
      <alignment horizontal="centerContinuous"/>
    </xf>
    <xf numFmtId="201" fontId="0" fillId="0" borderId="0" xfId="18" applyFont="1" applyBorder="1" applyAlignment="1">
      <alignment horizontal="centerContinuous"/>
    </xf>
    <xf numFmtId="201" fontId="1" fillId="0" borderId="0" xfId="18" applyFont="1" applyBorder="1" applyAlignment="1">
      <alignment horizontal="center"/>
    </xf>
    <xf numFmtId="201" fontId="0" fillId="0" borderId="0" xfId="18" applyFont="1" applyBorder="1" applyAlignment="1">
      <alignment horizontal="center"/>
    </xf>
    <xf numFmtId="201" fontId="1" fillId="0" borderId="3" xfId="18" applyFont="1" applyBorder="1" applyAlignment="1">
      <alignment horizontal="center"/>
    </xf>
    <xf numFmtId="201" fontId="0" fillId="0" borderId="3" xfId="18" applyFont="1" applyBorder="1" applyAlignment="1">
      <alignment horizontal="center"/>
    </xf>
    <xf numFmtId="201" fontId="0" fillId="0" borderId="0" xfId="18" applyFont="1" applyBorder="1" applyAlignment="1">
      <alignment/>
    </xf>
    <xf numFmtId="201" fontId="1" fillId="0" borderId="1" xfId="18" applyFont="1" applyBorder="1" applyAlignment="1">
      <alignment horizontal="center"/>
    </xf>
    <xf numFmtId="201" fontId="0" fillId="0" borderId="0" xfId="18" applyFont="1" applyAlignment="1">
      <alignment/>
    </xf>
    <xf numFmtId="3" fontId="1" fillId="0" borderId="0" xfId="0" applyNumberFormat="1" applyFont="1" applyAlignment="1">
      <alignment horizontal="left"/>
    </xf>
    <xf numFmtId="201" fontId="0" fillId="0" borderId="0" xfId="18" applyFont="1" applyAlignment="1">
      <alignment horizontal="right"/>
    </xf>
    <xf numFmtId="201" fontId="0" fillId="0" borderId="0" xfId="18" applyAlignment="1">
      <alignment horizontal="right"/>
    </xf>
    <xf numFmtId="201" fontId="0" fillId="0" borderId="0" xfId="0" applyNumberFormat="1" applyAlignment="1">
      <alignment/>
    </xf>
    <xf numFmtId="201" fontId="0" fillId="0" borderId="0" xfId="21" applyNumberFormat="1" applyAlignment="1">
      <alignment/>
    </xf>
    <xf numFmtId="0" fontId="7" fillId="0" borderId="0" xfId="0" applyFont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49" fontId="0" fillId="0" borderId="0" xfId="0" applyNumberFormat="1" applyAlignment="1">
      <alignment horizontal="centerContinuous"/>
    </xf>
    <xf numFmtId="180" fontId="0" fillId="0" borderId="0" xfId="0" applyNumberFormat="1" applyAlignment="1">
      <alignment horizontal="centerContinuous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Continuous"/>
    </xf>
    <xf numFmtId="180" fontId="1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80" fontId="0" fillId="0" borderId="0" xfId="0" applyNumberFormat="1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0" fillId="0" borderId="5" xfId="0" applyNumberFormat="1" applyBorder="1" applyAlignment="1">
      <alignment/>
    </xf>
    <xf numFmtId="18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180" fontId="1" fillId="0" borderId="0" xfId="0" applyNumberFormat="1" applyFont="1" applyBorder="1" applyAlignment="1">
      <alignment horizontal="center"/>
    </xf>
    <xf numFmtId="180" fontId="0" fillId="0" borderId="8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180" fontId="1" fillId="0" borderId="9" xfId="0" applyNumberFormat="1" applyFont="1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2" xfId="0" applyBorder="1" applyAlignment="1">
      <alignment/>
    </xf>
    <xf numFmtId="49" fontId="1" fillId="0" borderId="2" xfId="0" applyNumberFormat="1" applyFont="1" applyBorder="1" applyAlignment="1">
      <alignment horizontal="center"/>
    </xf>
    <xf numFmtId="180" fontId="1" fillId="0" borderId="2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4" xfId="0" applyFont="1" applyBorder="1" applyAlignment="1">
      <alignment/>
    </xf>
    <xf numFmtId="180" fontId="1" fillId="0" borderId="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7" xfId="0" applyBorder="1" applyAlignment="1">
      <alignment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2" xfId="0" applyNumberFormat="1" applyBorder="1" applyAlignment="1">
      <alignment/>
    </xf>
    <xf numFmtId="180" fontId="0" fillId="0" borderId="2" xfId="0" applyNumberFormat="1" applyBorder="1" applyAlignment="1">
      <alignment/>
    </xf>
    <xf numFmtId="49" fontId="0" fillId="0" borderId="0" xfId="0" applyNumberFormat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180" fontId="4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180" fontId="4" fillId="0" borderId="0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" xfId="0" applyFont="1" applyBorder="1" applyAlignment="1">
      <alignment/>
    </xf>
    <xf numFmtId="180" fontId="4" fillId="0" borderId="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workbookViewId="0" topLeftCell="A30">
      <selection activeCell="A53" sqref="A53"/>
    </sheetView>
  </sheetViews>
  <sheetFormatPr defaultColWidth="11.421875" defaultRowHeight="12.75"/>
  <cols>
    <col min="1" max="1" width="8.57421875" style="0" customWidth="1"/>
    <col min="2" max="2" width="34.140625" style="0" customWidth="1"/>
    <col min="3" max="3" width="12.57421875" style="37" customWidth="1"/>
    <col min="4" max="4" width="1.7109375" style="11" customWidth="1"/>
    <col min="5" max="5" width="11.00390625" style="37" customWidth="1"/>
    <col min="6" max="6" width="8.7109375" style="0" customWidth="1"/>
    <col min="7" max="7" width="37.140625" style="0" customWidth="1"/>
    <col min="8" max="8" width="12.57421875" style="37" customWidth="1"/>
    <col min="9" max="9" width="1.7109375" style="35" customWidth="1"/>
    <col min="10" max="10" width="11.57421875" style="37" bestFit="1" customWidth="1"/>
  </cols>
  <sheetData>
    <row r="1" spans="1:11" ht="12.75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2"/>
    </row>
    <row r="2" spans="1:11" ht="12.75">
      <c r="A2" s="154" t="s">
        <v>250</v>
      </c>
      <c r="B2" s="154"/>
      <c r="C2" s="154"/>
      <c r="D2" s="154"/>
      <c r="E2" s="154"/>
      <c r="F2" s="154"/>
      <c r="G2" s="154"/>
      <c r="H2" s="154"/>
      <c r="I2" s="154"/>
      <c r="J2" s="154"/>
      <c r="K2" s="2"/>
    </row>
    <row r="3" spans="1:11" ht="12.75">
      <c r="A3" s="154" t="s">
        <v>0</v>
      </c>
      <c r="B3" s="154"/>
      <c r="C3" s="154"/>
      <c r="D3" s="154"/>
      <c r="E3" s="154"/>
      <c r="F3" s="154"/>
      <c r="G3" s="154"/>
      <c r="H3" s="154"/>
      <c r="I3" s="154"/>
      <c r="J3" s="154"/>
      <c r="K3" s="2"/>
    </row>
    <row r="4" spans="1:11" ht="12.75">
      <c r="A4" s="154" t="s">
        <v>275</v>
      </c>
      <c r="B4" s="154"/>
      <c r="C4" s="154"/>
      <c r="D4" s="154"/>
      <c r="E4" s="154"/>
      <c r="F4" s="154"/>
      <c r="G4" s="154"/>
      <c r="H4" s="154"/>
      <c r="I4" s="154"/>
      <c r="J4" s="154"/>
      <c r="K4" s="2"/>
    </row>
    <row r="5" spans="1:11" ht="12.75">
      <c r="A5" s="154" t="s">
        <v>1</v>
      </c>
      <c r="B5" s="154"/>
      <c r="C5" s="154"/>
      <c r="D5" s="154"/>
      <c r="E5" s="154"/>
      <c r="F5" s="154"/>
      <c r="G5" s="154"/>
      <c r="H5" s="154"/>
      <c r="I5" s="154"/>
      <c r="J5" s="154"/>
      <c r="K5" s="2"/>
    </row>
    <row r="7" spans="3:10" ht="12.75">
      <c r="C7" s="31"/>
      <c r="D7" s="5"/>
      <c r="E7" s="31"/>
      <c r="F7" s="4"/>
      <c r="H7" s="31"/>
      <c r="I7" s="34"/>
      <c r="J7" s="31"/>
    </row>
    <row r="8" spans="3:10" s="82" customFormat="1" ht="25.5">
      <c r="C8" s="83" t="s">
        <v>311</v>
      </c>
      <c r="D8" s="84"/>
      <c r="E8" s="83" t="s">
        <v>291</v>
      </c>
      <c r="F8" s="83"/>
      <c r="H8" s="83" t="s">
        <v>311</v>
      </c>
      <c r="I8" s="84"/>
      <c r="J8" s="83" t="s">
        <v>291</v>
      </c>
    </row>
    <row r="9" spans="1:10" s="13" customFormat="1" ht="12.75">
      <c r="A9" s="24" t="s">
        <v>2</v>
      </c>
      <c r="B9" s="24" t="s">
        <v>3</v>
      </c>
      <c r="C9" s="80"/>
      <c r="D9" s="12"/>
      <c r="E9" s="80"/>
      <c r="F9" s="24" t="s">
        <v>2</v>
      </c>
      <c r="G9" s="24" t="s">
        <v>4</v>
      </c>
      <c r="H9" s="80"/>
      <c r="I9" s="81"/>
      <c r="J9" s="80"/>
    </row>
    <row r="10" spans="3:10" ht="12.75">
      <c r="C10" s="31" t="s">
        <v>5</v>
      </c>
      <c r="D10" s="5"/>
      <c r="E10" s="31" t="s">
        <v>5</v>
      </c>
      <c r="F10" s="4"/>
      <c r="H10" s="31" t="s">
        <v>5</v>
      </c>
      <c r="I10" s="34"/>
      <c r="J10" s="31" t="s">
        <v>5</v>
      </c>
    </row>
    <row r="11" spans="2:10" ht="12.75">
      <c r="B11" s="20" t="s">
        <v>6</v>
      </c>
      <c r="C11" s="38">
        <f>SUM(C12:C19)</f>
        <v>11647501</v>
      </c>
      <c r="D11" s="5"/>
      <c r="E11" s="38">
        <f>SUM(E12:E19)</f>
        <v>8687349</v>
      </c>
      <c r="F11" s="5"/>
      <c r="G11" s="20" t="s">
        <v>7</v>
      </c>
      <c r="H11" s="38">
        <f>SUM(H12:H19)</f>
        <v>476313</v>
      </c>
      <c r="I11" s="34"/>
      <c r="J11" s="38">
        <f>SUM(J12:J19)</f>
        <v>667177</v>
      </c>
    </row>
    <row r="12" spans="1:10" ht="12.75">
      <c r="A12">
        <v>11</v>
      </c>
      <c r="B12" t="s">
        <v>8</v>
      </c>
      <c r="C12" s="37">
        <v>34705</v>
      </c>
      <c r="D12" s="5"/>
      <c r="E12" s="37">
        <v>22329</v>
      </c>
      <c r="F12" s="6">
        <v>21</v>
      </c>
      <c r="G12" t="s">
        <v>9</v>
      </c>
      <c r="H12" s="37">
        <v>0</v>
      </c>
      <c r="I12" s="34"/>
      <c r="J12" s="37">
        <v>0</v>
      </c>
    </row>
    <row r="13" spans="1:10" ht="12.75">
      <c r="A13">
        <v>12</v>
      </c>
      <c r="B13" t="s">
        <v>10</v>
      </c>
      <c r="C13" s="37">
        <v>11114931</v>
      </c>
      <c r="D13" s="5"/>
      <c r="E13" s="37">
        <v>8339108</v>
      </c>
      <c r="F13" s="6">
        <v>22</v>
      </c>
      <c r="G13" t="s">
        <v>11</v>
      </c>
      <c r="H13" s="37">
        <v>0</v>
      </c>
      <c r="I13" s="34"/>
      <c r="J13" s="37">
        <v>0</v>
      </c>
    </row>
    <row r="14" spans="1:10" ht="12.75">
      <c r="A14">
        <v>13</v>
      </c>
      <c r="B14" t="s">
        <v>12</v>
      </c>
      <c r="C14" s="37">
        <v>0</v>
      </c>
      <c r="D14" s="5"/>
      <c r="E14" s="37">
        <v>0</v>
      </c>
      <c r="F14" s="6">
        <v>23</v>
      </c>
      <c r="G14" t="s">
        <v>13</v>
      </c>
      <c r="H14" s="37">
        <v>0</v>
      </c>
      <c r="I14" s="34"/>
      <c r="J14" s="37">
        <v>0</v>
      </c>
    </row>
    <row r="15" spans="1:11" ht="12.75">
      <c r="A15">
        <v>14</v>
      </c>
      <c r="B15" t="s">
        <v>14</v>
      </c>
      <c r="C15" s="102">
        <v>449707</v>
      </c>
      <c r="D15" s="5"/>
      <c r="E15" s="102">
        <v>268399</v>
      </c>
      <c r="F15" s="6">
        <v>24</v>
      </c>
      <c r="G15" t="s">
        <v>15</v>
      </c>
      <c r="H15" s="37">
        <v>245359</v>
      </c>
      <c r="I15" s="34"/>
      <c r="J15" s="37">
        <v>229113</v>
      </c>
      <c r="K15" s="32"/>
    </row>
    <row r="16" spans="1:10" ht="12.75">
      <c r="A16">
        <v>15</v>
      </c>
      <c r="B16" t="s">
        <v>16</v>
      </c>
      <c r="C16" s="37">
        <v>0</v>
      </c>
      <c r="D16" s="5"/>
      <c r="E16" s="37">
        <v>0</v>
      </c>
      <c r="F16" s="6">
        <v>25</v>
      </c>
      <c r="G16" t="s">
        <v>17</v>
      </c>
      <c r="H16" s="37">
        <v>223954</v>
      </c>
      <c r="I16" s="34"/>
      <c r="J16" s="37">
        <v>238877</v>
      </c>
    </row>
    <row r="17" spans="1:10" ht="12.75">
      <c r="A17">
        <v>19</v>
      </c>
      <c r="B17" t="s">
        <v>18</v>
      </c>
      <c r="C17" s="37">
        <v>48158</v>
      </c>
      <c r="D17" s="5"/>
      <c r="E17" s="37">
        <v>57513</v>
      </c>
      <c r="F17" s="6">
        <v>26</v>
      </c>
      <c r="G17" t="s">
        <v>19</v>
      </c>
      <c r="H17" s="37">
        <v>0</v>
      </c>
      <c r="I17" s="34"/>
      <c r="J17" s="37">
        <v>0</v>
      </c>
    </row>
    <row r="18" spans="2:10" ht="12.75">
      <c r="B18" t="s">
        <v>20</v>
      </c>
      <c r="F18">
        <v>27</v>
      </c>
      <c r="G18" t="s">
        <v>21</v>
      </c>
      <c r="H18" s="37">
        <v>7000</v>
      </c>
      <c r="I18" s="34"/>
      <c r="J18" s="37">
        <v>199187</v>
      </c>
    </row>
    <row r="19" spans="2:10" ht="12.75">
      <c r="B19" t="s">
        <v>22</v>
      </c>
      <c r="C19" s="37">
        <v>0</v>
      </c>
      <c r="D19" s="5"/>
      <c r="E19" s="37">
        <v>0</v>
      </c>
      <c r="F19">
        <v>29</v>
      </c>
      <c r="G19" t="s">
        <v>23</v>
      </c>
      <c r="H19" s="37">
        <v>0</v>
      </c>
      <c r="I19" s="34"/>
      <c r="J19" s="37">
        <v>0</v>
      </c>
    </row>
    <row r="21" spans="2:10" ht="12.75">
      <c r="B21" s="20" t="s">
        <v>24</v>
      </c>
      <c r="C21" s="38">
        <f>SUM(C22:C30)</f>
        <v>2390298</v>
      </c>
      <c r="D21" s="5"/>
      <c r="E21" s="38">
        <f>SUM(E22:E30)</f>
        <v>2574550</v>
      </c>
      <c r="F21" s="5"/>
      <c r="G21" s="20" t="s">
        <v>25</v>
      </c>
      <c r="H21" s="38">
        <f>SUM(H22:H28)</f>
        <v>0</v>
      </c>
      <c r="I21" s="34"/>
      <c r="J21" s="38">
        <f>SUM(J22:J28)</f>
        <v>0</v>
      </c>
    </row>
    <row r="22" spans="1:10" ht="12.75">
      <c r="A22">
        <v>12</v>
      </c>
      <c r="B22" t="s">
        <v>10</v>
      </c>
      <c r="C22" s="37">
        <v>0</v>
      </c>
      <c r="D22" s="5"/>
      <c r="E22" s="37">
        <v>0</v>
      </c>
      <c r="F22" s="6">
        <v>22</v>
      </c>
      <c r="G22" t="s">
        <v>11</v>
      </c>
      <c r="H22" s="37">
        <v>0</v>
      </c>
      <c r="I22" s="34"/>
      <c r="J22" s="37">
        <v>0</v>
      </c>
    </row>
    <row r="23" spans="1:10" ht="12.75">
      <c r="A23">
        <v>13</v>
      </c>
      <c r="B23" t="s">
        <v>12</v>
      </c>
      <c r="C23" s="37">
        <v>0</v>
      </c>
      <c r="D23" s="5"/>
      <c r="E23" s="37">
        <v>0</v>
      </c>
      <c r="F23" s="6">
        <v>23</v>
      </c>
      <c r="G23" t="s">
        <v>13</v>
      </c>
      <c r="H23" s="37">
        <v>0</v>
      </c>
      <c r="I23" s="34"/>
      <c r="J23" s="37">
        <v>0</v>
      </c>
    </row>
    <row r="24" spans="1:10" ht="12.75">
      <c r="A24">
        <v>14</v>
      </c>
      <c r="B24" t="s">
        <v>14</v>
      </c>
      <c r="C24" s="37">
        <v>5930</v>
      </c>
      <c r="D24" s="5"/>
      <c r="E24" s="37">
        <v>21306</v>
      </c>
      <c r="F24" s="6">
        <v>24</v>
      </c>
      <c r="G24" t="s">
        <v>15</v>
      </c>
      <c r="H24" s="37">
        <v>0</v>
      </c>
      <c r="I24" s="34"/>
      <c r="J24" s="37">
        <v>0</v>
      </c>
    </row>
    <row r="25" spans="1:10" ht="12.75">
      <c r="A25">
        <v>16</v>
      </c>
      <c r="B25" t="s">
        <v>26</v>
      </c>
      <c r="C25" s="37">
        <v>2160036</v>
      </c>
      <c r="D25" s="5"/>
      <c r="E25" s="37">
        <v>2286772</v>
      </c>
      <c r="F25" s="6">
        <v>25</v>
      </c>
      <c r="G25" t="s">
        <v>17</v>
      </c>
      <c r="H25" s="37">
        <v>0</v>
      </c>
      <c r="I25" s="34"/>
      <c r="J25" s="37">
        <v>0</v>
      </c>
    </row>
    <row r="26" spans="1:10" ht="12.75">
      <c r="A26">
        <v>17</v>
      </c>
      <c r="B26" t="s">
        <v>27</v>
      </c>
      <c r="C26" s="37">
        <v>0</v>
      </c>
      <c r="D26" s="5"/>
      <c r="E26" s="37">
        <v>0</v>
      </c>
      <c r="F26">
        <v>26</v>
      </c>
      <c r="G26" t="s">
        <v>19</v>
      </c>
      <c r="H26" s="37">
        <v>0</v>
      </c>
      <c r="I26" s="34"/>
      <c r="J26" s="37">
        <v>0</v>
      </c>
    </row>
    <row r="27" spans="1:10" ht="12.75">
      <c r="A27">
        <v>18</v>
      </c>
      <c r="B27" t="s">
        <v>28</v>
      </c>
      <c r="C27" s="37">
        <v>0</v>
      </c>
      <c r="D27" s="5"/>
      <c r="E27" s="37">
        <v>0</v>
      </c>
      <c r="F27" s="6">
        <v>27</v>
      </c>
      <c r="G27" t="s">
        <v>21</v>
      </c>
      <c r="H27" s="37">
        <v>0</v>
      </c>
      <c r="I27" s="34"/>
      <c r="J27" s="37">
        <v>0</v>
      </c>
    </row>
    <row r="28" spans="1:10" ht="12.75">
      <c r="A28">
        <v>19</v>
      </c>
      <c r="B28" t="s">
        <v>18</v>
      </c>
      <c r="C28" s="37">
        <v>224332</v>
      </c>
      <c r="D28" s="5"/>
      <c r="E28" s="37">
        <v>266472</v>
      </c>
      <c r="F28" s="6">
        <v>29</v>
      </c>
      <c r="G28" t="s">
        <v>23</v>
      </c>
      <c r="H28" s="37">
        <v>0</v>
      </c>
      <c r="I28" s="34"/>
      <c r="J28" s="37">
        <v>0</v>
      </c>
    </row>
    <row r="29" spans="2:9" ht="12.75">
      <c r="B29" t="s">
        <v>20</v>
      </c>
      <c r="C29" s="37">
        <v>0</v>
      </c>
      <c r="E29" s="37">
        <v>0</v>
      </c>
      <c r="F29" s="4"/>
      <c r="I29" s="34"/>
    </row>
    <row r="30" spans="2:10" ht="12.75">
      <c r="B30" t="s">
        <v>22</v>
      </c>
      <c r="C30" s="37">
        <v>0</v>
      </c>
      <c r="D30" s="5"/>
      <c r="E30" s="37">
        <v>0</v>
      </c>
      <c r="G30" t="s">
        <v>29</v>
      </c>
      <c r="H30" s="41">
        <f>+H31+H32</f>
        <v>0</v>
      </c>
      <c r="I30" s="36"/>
      <c r="J30" s="41">
        <f>+J31+J32</f>
        <v>0</v>
      </c>
    </row>
    <row r="31" spans="7:10" ht="12.75">
      <c r="G31" t="s">
        <v>30</v>
      </c>
      <c r="H31" s="37">
        <v>0</v>
      </c>
      <c r="I31" s="34"/>
      <c r="J31" s="37">
        <v>0</v>
      </c>
    </row>
    <row r="32" spans="7:10" ht="12.75">
      <c r="G32" t="s">
        <v>31</v>
      </c>
      <c r="H32" s="37">
        <v>0</v>
      </c>
      <c r="I32" s="34"/>
      <c r="J32" s="37">
        <v>0</v>
      </c>
    </row>
    <row r="34" spans="6:11" ht="12.75">
      <c r="F34">
        <v>3</v>
      </c>
      <c r="G34" t="s">
        <v>32</v>
      </c>
      <c r="H34" s="38">
        <f>+H35+H36</f>
        <v>13561486</v>
      </c>
      <c r="I34" s="34"/>
      <c r="J34" s="38">
        <f>+J35+J36</f>
        <v>10594722</v>
      </c>
      <c r="K34" s="32"/>
    </row>
    <row r="35" spans="6:10" ht="12.75">
      <c r="F35">
        <v>31</v>
      </c>
      <c r="G35" t="s">
        <v>33</v>
      </c>
      <c r="H35" s="37">
        <v>0</v>
      </c>
      <c r="I35" s="34"/>
      <c r="J35" s="37">
        <v>0</v>
      </c>
    </row>
    <row r="36" spans="6:11" ht="12.75">
      <c r="F36">
        <v>32</v>
      </c>
      <c r="G36" t="s">
        <v>34</v>
      </c>
      <c r="H36" s="37">
        <f>+ANEXO2!H169</f>
        <v>13561486</v>
      </c>
      <c r="I36" s="34"/>
      <c r="J36" s="37">
        <f>+ANEXO2!J169</f>
        <v>10594722</v>
      </c>
      <c r="K36" s="32"/>
    </row>
    <row r="37" ht="12.75">
      <c r="I37" s="34"/>
    </row>
    <row r="38" spans="3:5" ht="12.75">
      <c r="C38" s="39"/>
      <c r="D38" s="8"/>
      <c r="E38" s="39"/>
    </row>
    <row r="39" spans="2:10" s="13" customFormat="1" ht="13.5" thickBot="1">
      <c r="B39" s="13" t="s">
        <v>35</v>
      </c>
      <c r="C39" s="40">
        <f>+C11+C21</f>
        <v>14037799</v>
      </c>
      <c r="D39" s="7"/>
      <c r="E39" s="40">
        <f>+E11+E21</f>
        <v>11261899</v>
      </c>
      <c r="F39" s="8"/>
      <c r="G39" s="13" t="s">
        <v>36</v>
      </c>
      <c r="H39" s="40">
        <f>+H11+H30+H34</f>
        <v>14037799</v>
      </c>
      <c r="I39" s="33"/>
      <c r="J39" s="40">
        <f>+J11+J30+J34</f>
        <v>11261899</v>
      </c>
    </row>
    <row r="40" spans="8:10" ht="13.5" thickTop="1">
      <c r="H40" s="97">
        <f>+C39-H39</f>
        <v>0</v>
      </c>
      <c r="J40" s="97">
        <f>+E39-J39</f>
        <v>0</v>
      </c>
    </row>
    <row r="41" spans="2:10" ht="12.75">
      <c r="B41" t="s">
        <v>37</v>
      </c>
      <c r="C41" s="38">
        <f>SUM(C42:C46)</f>
        <v>0</v>
      </c>
      <c r="D41" s="5"/>
      <c r="E41" s="38">
        <f>SUM(E42:E46)</f>
        <v>0</v>
      </c>
      <c r="F41" s="5"/>
      <c r="G41" t="s">
        <v>38</v>
      </c>
      <c r="H41" s="38">
        <f>SUM(H42:H46)</f>
        <v>0</v>
      </c>
      <c r="I41" s="34"/>
      <c r="J41" s="38">
        <f>SUM(J42:J46)</f>
        <v>0</v>
      </c>
    </row>
    <row r="42" spans="1:11" ht="12.75">
      <c r="A42">
        <v>81</v>
      </c>
      <c r="B42" t="s">
        <v>39</v>
      </c>
      <c r="C42" s="37">
        <v>0</v>
      </c>
      <c r="D42" s="5"/>
      <c r="E42" s="37">
        <v>0</v>
      </c>
      <c r="F42" s="6">
        <v>91</v>
      </c>
      <c r="G42" t="s">
        <v>40</v>
      </c>
      <c r="H42" s="37">
        <v>516266608</v>
      </c>
      <c r="I42" s="34"/>
      <c r="J42" s="37">
        <v>756221061</v>
      </c>
      <c r="K42" s="32"/>
    </row>
    <row r="43" spans="1:10" ht="12.75">
      <c r="A43">
        <v>82</v>
      </c>
      <c r="B43" t="s">
        <v>41</v>
      </c>
      <c r="C43" s="37">
        <v>0</v>
      </c>
      <c r="D43" s="5"/>
      <c r="E43" s="37">
        <v>0</v>
      </c>
      <c r="F43" s="6">
        <v>92</v>
      </c>
      <c r="G43" t="s">
        <v>42</v>
      </c>
      <c r="H43" s="37">
        <v>0</v>
      </c>
      <c r="I43" s="34"/>
      <c r="J43" s="37">
        <v>0</v>
      </c>
    </row>
    <row r="44" spans="1:11" ht="12.75">
      <c r="A44">
        <v>83</v>
      </c>
      <c r="B44" t="s">
        <v>43</v>
      </c>
      <c r="C44" s="37">
        <f>-C46</f>
        <v>4293038</v>
      </c>
      <c r="D44" s="5"/>
      <c r="E44" s="37">
        <f>-E46</f>
        <v>2582807</v>
      </c>
      <c r="F44" s="6">
        <v>93</v>
      </c>
      <c r="G44" t="s">
        <v>44</v>
      </c>
      <c r="H44" s="37">
        <v>567533</v>
      </c>
      <c r="I44" s="34"/>
      <c r="J44" s="37">
        <v>561116</v>
      </c>
      <c r="K44" s="32"/>
    </row>
    <row r="45" spans="1:10" ht="12.75">
      <c r="A45">
        <v>84</v>
      </c>
      <c r="B45" t="s">
        <v>45</v>
      </c>
      <c r="C45" s="37">
        <v>0</v>
      </c>
      <c r="D45" s="5"/>
      <c r="E45" s="37">
        <v>0</v>
      </c>
      <c r="F45" s="6">
        <v>94</v>
      </c>
      <c r="G45" t="s">
        <v>46</v>
      </c>
      <c r="H45" s="37">
        <v>0</v>
      </c>
      <c r="I45" s="34"/>
      <c r="J45" s="37">
        <v>0</v>
      </c>
    </row>
    <row r="46" spans="1:10" ht="12.75">
      <c r="A46">
        <v>89</v>
      </c>
      <c r="B46" t="s">
        <v>47</v>
      </c>
      <c r="C46" s="37">
        <v>-4293038</v>
      </c>
      <c r="D46" s="5"/>
      <c r="E46" s="37">
        <v>-2582807</v>
      </c>
      <c r="F46" s="6">
        <v>99</v>
      </c>
      <c r="G46" t="s">
        <v>48</v>
      </c>
      <c r="H46" s="37">
        <f>-H42-H44</f>
        <v>-516834141</v>
      </c>
      <c r="I46" s="34"/>
      <c r="J46" s="37">
        <f>-J42-J44</f>
        <v>-756782177</v>
      </c>
    </row>
    <row r="52" spans="2:9" s="13" customFormat="1" ht="12.75">
      <c r="B52" s="13" t="s">
        <v>282</v>
      </c>
      <c r="D52" s="12"/>
      <c r="E52" s="95"/>
      <c r="F52" s="13" t="s">
        <v>284</v>
      </c>
      <c r="I52" s="81"/>
    </row>
    <row r="53" spans="2:8" ht="12.75">
      <c r="B53" t="s">
        <v>283</v>
      </c>
      <c r="C53"/>
      <c r="D53" s="42"/>
      <c r="E53" s="42"/>
      <c r="F53" s="22" t="s">
        <v>286</v>
      </c>
      <c r="H53"/>
    </row>
    <row r="54" spans="4:8" ht="12.75">
      <c r="D54" s="42"/>
      <c r="E54" s="42"/>
      <c r="F54" s="100" t="s">
        <v>252</v>
      </c>
      <c r="H54"/>
    </row>
    <row r="55" spans="4:8" ht="12.75">
      <c r="D55" s="42"/>
      <c r="E55" s="42"/>
      <c r="F55" s="100"/>
      <c r="H55"/>
    </row>
    <row r="56" spans="4:8" ht="12.75">
      <c r="D56" s="42"/>
      <c r="E56" s="42"/>
      <c r="F56" s="100"/>
      <c r="H56"/>
    </row>
    <row r="57" ht="12.75">
      <c r="H57"/>
    </row>
  </sheetData>
  <mergeCells count="5">
    <mergeCell ref="A5:J5"/>
    <mergeCell ref="A1:J1"/>
    <mergeCell ref="A2:J2"/>
    <mergeCell ref="A3:J3"/>
    <mergeCell ref="A4:J4"/>
  </mergeCells>
  <printOptions horizontalCentered="1" verticalCentered="1"/>
  <pageMargins left="1.0236220472440944" right="0.35" top="0.35" bottom="0.5905511811023623" header="0.5118110236220472" footer="0.1968503937007874"/>
  <pageSetup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8"/>
  <sheetViews>
    <sheetView workbookViewId="0" topLeftCell="D181">
      <selection activeCell="C55" sqref="C55"/>
    </sheetView>
  </sheetViews>
  <sheetFormatPr defaultColWidth="11.421875" defaultRowHeight="12.75"/>
  <cols>
    <col min="1" max="1" width="6.00390625" style="0" customWidth="1"/>
    <col min="2" max="2" width="37.28125" style="0" customWidth="1"/>
    <col min="3" max="3" width="13.00390625" style="60" customWidth="1"/>
    <col min="4" max="4" width="1.7109375" style="16" customWidth="1"/>
    <col min="5" max="5" width="12.140625" style="21" customWidth="1"/>
    <col min="6" max="6" width="6.421875" style="21" customWidth="1"/>
    <col min="7" max="7" width="37.140625" style="21" customWidth="1"/>
    <col min="8" max="8" width="13.00390625" style="21" customWidth="1"/>
    <col min="9" max="9" width="1.7109375" style="16" customWidth="1"/>
    <col min="10" max="10" width="11.8515625" style="21" customWidth="1"/>
  </cols>
  <sheetData>
    <row r="1" spans="1:10" ht="12.75">
      <c r="A1" s="3"/>
      <c r="B1" s="3"/>
      <c r="C1" s="30"/>
      <c r="D1" s="3"/>
      <c r="E1" s="3"/>
      <c r="F1" s="3"/>
      <c r="G1" s="3"/>
      <c r="H1" s="3"/>
      <c r="I1" s="3"/>
      <c r="J1" s="3"/>
    </row>
    <row r="2" spans="1:10" ht="12.75">
      <c r="A2" s="3" t="s">
        <v>250</v>
      </c>
      <c r="B2" s="3"/>
      <c r="C2" s="30"/>
      <c r="D2" s="3"/>
      <c r="E2" s="3"/>
      <c r="F2" s="3"/>
      <c r="G2" s="3"/>
      <c r="H2" s="3"/>
      <c r="I2" s="3"/>
      <c r="J2" s="3"/>
    </row>
    <row r="3" spans="1:10" ht="12.75">
      <c r="A3" s="3" t="s">
        <v>0</v>
      </c>
      <c r="B3" s="3"/>
      <c r="C3" s="30"/>
      <c r="D3" s="3"/>
      <c r="E3" s="3"/>
      <c r="F3" s="3"/>
      <c r="G3" s="3"/>
      <c r="H3" s="3"/>
      <c r="I3" s="3"/>
      <c r="J3" s="3"/>
    </row>
    <row r="4" spans="1:10" ht="12.75">
      <c r="A4" s="3" t="s">
        <v>276</v>
      </c>
      <c r="B4" s="3"/>
      <c r="C4" s="30"/>
      <c r="D4" s="3"/>
      <c r="E4" s="3"/>
      <c r="F4" s="3"/>
      <c r="G4" s="3"/>
      <c r="H4" s="3"/>
      <c r="I4" s="3"/>
      <c r="J4" s="3"/>
    </row>
    <row r="5" spans="1:10" ht="12.75" customHeight="1">
      <c r="A5" s="29" t="s">
        <v>1</v>
      </c>
      <c r="B5" s="29"/>
      <c r="C5" s="43"/>
      <c r="D5" s="29"/>
      <c r="E5" s="29"/>
      <c r="F5" s="29"/>
      <c r="G5" s="29"/>
      <c r="H5" s="29"/>
      <c r="I5" s="29"/>
      <c r="J5" s="29"/>
    </row>
    <row r="6" spans="3:10" ht="10.5" customHeight="1">
      <c r="C6" s="44"/>
      <c r="D6" s="12"/>
      <c r="E6" s="28"/>
      <c r="F6" s="13"/>
      <c r="G6" s="13"/>
      <c r="H6" s="13"/>
      <c r="I6" s="12"/>
      <c r="J6" s="13"/>
    </row>
    <row r="7" spans="3:10" ht="24.75" customHeight="1">
      <c r="C7" s="83" t="s">
        <v>311</v>
      </c>
      <c r="D7" s="84"/>
      <c r="E7" s="83" t="s">
        <v>291</v>
      </c>
      <c r="F7" s="59"/>
      <c r="H7" s="83" t="s">
        <v>311</v>
      </c>
      <c r="I7" s="84"/>
      <c r="J7" s="83" t="s">
        <v>291</v>
      </c>
    </row>
    <row r="8" spans="1:7" ht="12.75">
      <c r="A8" s="4" t="s">
        <v>2</v>
      </c>
      <c r="B8" s="24" t="s">
        <v>3</v>
      </c>
      <c r="D8" s="61"/>
      <c r="E8" s="60"/>
      <c r="F8" s="59" t="s">
        <v>2</v>
      </c>
      <c r="G8" s="24" t="s">
        <v>4</v>
      </c>
    </row>
    <row r="9" spans="2:10" ht="12.75">
      <c r="B9" s="13" t="s">
        <v>49</v>
      </c>
      <c r="C9" s="62">
        <f>+C11+C18+C24+C30+C44+C54</f>
        <v>11647501</v>
      </c>
      <c r="D9" s="63"/>
      <c r="E9" s="62">
        <f>+E11+E18+E24+E30+E44+E54</f>
        <v>8687349</v>
      </c>
      <c r="F9" s="58"/>
      <c r="G9" s="13" t="s">
        <v>50</v>
      </c>
      <c r="H9" s="62">
        <f>+H11+H18+H24+H29+H53+H57+H65+H74</f>
        <v>476313</v>
      </c>
      <c r="I9" s="63"/>
      <c r="J9" s="62">
        <f>+J11+J18+J24+J29+J53+J57+J65+J74</f>
        <v>667177</v>
      </c>
    </row>
    <row r="10" spans="2:10" ht="12.75">
      <c r="B10" s="13"/>
      <c r="C10" s="63"/>
      <c r="D10" s="63"/>
      <c r="E10" s="63"/>
      <c r="F10" s="58"/>
      <c r="G10" s="13"/>
      <c r="H10" s="63"/>
      <c r="I10" s="63"/>
      <c r="J10" s="63"/>
    </row>
    <row r="11" spans="1:10" ht="12.75">
      <c r="A11">
        <v>11</v>
      </c>
      <c r="B11" s="13" t="s">
        <v>8</v>
      </c>
      <c r="C11" s="62">
        <f>SUM(C12:C16)</f>
        <v>34705</v>
      </c>
      <c r="D11" s="63"/>
      <c r="E11" s="62">
        <f>SUM(E12:E16)</f>
        <v>22329</v>
      </c>
      <c r="F11" s="64">
        <v>21</v>
      </c>
      <c r="G11" s="13" t="s">
        <v>9</v>
      </c>
      <c r="H11" s="62">
        <f>SUM(H12:H15)</f>
        <v>0</v>
      </c>
      <c r="I11" s="63"/>
      <c r="J11" s="62">
        <f>SUM(J12:J15)</f>
        <v>0</v>
      </c>
    </row>
    <row r="12" spans="1:10" ht="12.75">
      <c r="A12">
        <v>1105</v>
      </c>
      <c r="B12" t="s">
        <v>51</v>
      </c>
      <c r="C12" s="50">
        <v>0</v>
      </c>
      <c r="D12" s="63"/>
      <c r="E12" s="50">
        <v>0</v>
      </c>
      <c r="F12" s="64">
        <v>2105</v>
      </c>
      <c r="G12" s="21" t="s">
        <v>52</v>
      </c>
      <c r="H12" s="50">
        <v>0</v>
      </c>
      <c r="I12" s="63"/>
      <c r="J12" s="50">
        <v>0</v>
      </c>
    </row>
    <row r="13" spans="1:10" ht="12.75">
      <c r="A13">
        <v>1110</v>
      </c>
      <c r="B13" t="s">
        <v>53</v>
      </c>
      <c r="C13" s="50">
        <v>34705</v>
      </c>
      <c r="D13" s="63"/>
      <c r="E13" s="50">
        <v>22329</v>
      </c>
      <c r="F13" s="64">
        <v>2110</v>
      </c>
      <c r="G13" s="21" t="s">
        <v>54</v>
      </c>
      <c r="H13" s="50"/>
      <c r="I13" s="63"/>
      <c r="J13" s="50"/>
    </row>
    <row r="14" spans="1:10" ht="12.75">
      <c r="A14">
        <v>1115</v>
      </c>
      <c r="B14" t="s">
        <v>55</v>
      </c>
      <c r="C14" s="50">
        <v>0</v>
      </c>
      <c r="D14" s="63"/>
      <c r="E14" s="50">
        <v>0</v>
      </c>
      <c r="F14" s="64"/>
      <c r="G14" s="21" t="s">
        <v>56</v>
      </c>
      <c r="H14" s="50">
        <v>0</v>
      </c>
      <c r="I14" s="63"/>
      <c r="J14" s="50">
        <v>0</v>
      </c>
    </row>
    <row r="15" spans="1:10" ht="12.75">
      <c r="A15">
        <v>1120</v>
      </c>
      <c r="B15" t="s">
        <v>57</v>
      </c>
      <c r="C15" s="50">
        <v>0</v>
      </c>
      <c r="D15" s="63"/>
      <c r="E15" s="50">
        <v>0</v>
      </c>
      <c r="F15" s="64">
        <v>2115</v>
      </c>
      <c r="G15" s="21" t="s">
        <v>58</v>
      </c>
      <c r="H15" s="50">
        <v>0</v>
      </c>
      <c r="I15" s="63"/>
      <c r="J15" s="50">
        <v>0</v>
      </c>
    </row>
    <row r="16" spans="1:10" ht="12.75">
      <c r="A16">
        <v>1125</v>
      </c>
      <c r="B16" t="s">
        <v>59</v>
      </c>
      <c r="C16" s="50">
        <v>0</v>
      </c>
      <c r="D16" s="63"/>
      <c r="E16" s="50">
        <v>0</v>
      </c>
      <c r="F16" s="64"/>
      <c r="H16" s="50"/>
      <c r="I16" s="63"/>
      <c r="J16" s="50"/>
    </row>
    <row r="17" spans="3:10" ht="12.75">
      <c r="C17" s="50"/>
      <c r="D17" s="63"/>
      <c r="E17" s="50"/>
      <c r="F17" s="64"/>
      <c r="H17" s="50"/>
      <c r="I17" s="63"/>
      <c r="J17" s="50"/>
    </row>
    <row r="18" spans="1:10" ht="12.75">
      <c r="A18">
        <v>12</v>
      </c>
      <c r="B18" s="13" t="s">
        <v>10</v>
      </c>
      <c r="C18" s="62">
        <f>SUM(C19:C22)</f>
        <v>11114931</v>
      </c>
      <c r="D18" s="63"/>
      <c r="E18" s="62">
        <f>SUM(E19:E22)</f>
        <v>8339108</v>
      </c>
      <c r="F18" s="64">
        <v>22</v>
      </c>
      <c r="G18" s="13" t="s">
        <v>11</v>
      </c>
      <c r="H18" s="62">
        <f>SUM(H19:H20)</f>
        <v>0</v>
      </c>
      <c r="I18" s="63"/>
      <c r="J18" s="62">
        <f>SUM(J19:J20)</f>
        <v>0</v>
      </c>
    </row>
    <row r="19" spans="1:10" ht="12.75">
      <c r="A19">
        <v>1201</v>
      </c>
      <c r="B19" t="s">
        <v>254</v>
      </c>
      <c r="C19" s="50">
        <v>11114931</v>
      </c>
      <c r="D19" s="63"/>
      <c r="E19" s="50">
        <v>8339108</v>
      </c>
      <c r="F19" s="64">
        <v>2205</v>
      </c>
      <c r="G19" s="21" t="s">
        <v>61</v>
      </c>
      <c r="H19" s="50">
        <v>0</v>
      </c>
      <c r="I19" s="63"/>
      <c r="J19" s="50">
        <v>0</v>
      </c>
    </row>
    <row r="20" spans="1:10" ht="12.75">
      <c r="A20">
        <v>1202</v>
      </c>
      <c r="B20" t="s">
        <v>253</v>
      </c>
      <c r="C20" s="50">
        <v>0</v>
      </c>
      <c r="D20" s="63"/>
      <c r="E20" s="50">
        <v>0</v>
      </c>
      <c r="F20" s="64">
        <v>2210</v>
      </c>
      <c r="G20" s="21" t="s">
        <v>63</v>
      </c>
      <c r="H20" s="50">
        <v>0</v>
      </c>
      <c r="I20" s="63"/>
      <c r="J20" s="50">
        <v>0</v>
      </c>
    </row>
    <row r="21" spans="1:10" ht="12.75">
      <c r="A21">
        <v>1203</v>
      </c>
      <c r="B21" t="s">
        <v>255</v>
      </c>
      <c r="C21" s="50">
        <v>0</v>
      </c>
      <c r="D21" s="63"/>
      <c r="E21" s="50">
        <v>0</v>
      </c>
      <c r="H21" s="50"/>
      <c r="I21" s="63"/>
      <c r="J21" s="50"/>
    </row>
    <row r="22" spans="1:10" ht="12.75">
      <c r="A22">
        <v>1206</v>
      </c>
      <c r="B22" t="s">
        <v>256</v>
      </c>
      <c r="C22" s="50">
        <v>0</v>
      </c>
      <c r="D22" s="63"/>
      <c r="E22" s="50">
        <v>0</v>
      </c>
      <c r="F22" s="64"/>
      <c r="H22" s="50"/>
      <c r="I22" s="63"/>
      <c r="J22" s="50"/>
    </row>
    <row r="23" spans="3:10" ht="12.75">
      <c r="C23" s="50"/>
      <c r="D23" s="63"/>
      <c r="E23" s="50"/>
      <c r="F23" s="64"/>
      <c r="H23" s="50"/>
      <c r="I23" s="63"/>
      <c r="J23" s="50"/>
    </row>
    <row r="24" spans="1:10" ht="12.75">
      <c r="A24">
        <v>13</v>
      </c>
      <c r="B24" s="13" t="s">
        <v>12</v>
      </c>
      <c r="C24" s="62">
        <f>SUM(C25:C28)</f>
        <v>0</v>
      </c>
      <c r="D24" s="63"/>
      <c r="E24" s="62">
        <f>SUM(E25:E28)</f>
        <v>0</v>
      </c>
      <c r="F24" s="64">
        <v>23</v>
      </c>
      <c r="G24" s="13" t="s">
        <v>13</v>
      </c>
      <c r="H24" s="62">
        <f>SUM(H25:H26)</f>
        <v>0</v>
      </c>
      <c r="I24" s="63"/>
      <c r="J24" s="62">
        <f>SUM(J25:J26)</f>
        <v>0</v>
      </c>
    </row>
    <row r="25" spans="1:10" ht="12.75">
      <c r="A25">
        <v>1305</v>
      </c>
      <c r="B25" t="s">
        <v>66</v>
      </c>
      <c r="C25" s="50">
        <v>0</v>
      </c>
      <c r="D25" s="63"/>
      <c r="E25" s="50">
        <v>0</v>
      </c>
      <c r="F25" s="64">
        <v>2305</v>
      </c>
      <c r="G25" s="21" t="s">
        <v>67</v>
      </c>
      <c r="H25" s="50">
        <v>0</v>
      </c>
      <c r="I25" s="63"/>
      <c r="J25" s="50">
        <v>0</v>
      </c>
    </row>
    <row r="26" spans="1:10" ht="12.75">
      <c r="A26">
        <v>1310</v>
      </c>
      <c r="B26" t="s">
        <v>68</v>
      </c>
      <c r="C26" s="50">
        <v>0</v>
      </c>
      <c r="D26" s="63"/>
      <c r="E26" s="50">
        <v>0</v>
      </c>
      <c r="F26" s="64">
        <v>2310</v>
      </c>
      <c r="G26" s="21" t="s">
        <v>69</v>
      </c>
      <c r="H26" s="50">
        <v>0</v>
      </c>
      <c r="I26" s="63"/>
      <c r="J26" s="50">
        <v>0</v>
      </c>
    </row>
    <row r="27" spans="1:10" ht="12.75">
      <c r="A27">
        <v>1315</v>
      </c>
      <c r="B27" t="s">
        <v>70</v>
      </c>
      <c r="C27" s="50">
        <v>0</v>
      </c>
      <c r="D27" s="63"/>
      <c r="E27" s="50">
        <v>0</v>
      </c>
      <c r="H27" s="50"/>
      <c r="I27" s="63"/>
      <c r="J27" s="50"/>
    </row>
    <row r="28" spans="1:10" ht="12.75">
      <c r="A28">
        <v>1380</v>
      </c>
      <c r="B28" t="s">
        <v>71</v>
      </c>
      <c r="C28" s="50">
        <v>0</v>
      </c>
      <c r="D28" s="63"/>
      <c r="E28" s="50">
        <v>0</v>
      </c>
      <c r="F28" s="64"/>
      <c r="H28" s="50"/>
      <c r="I28" s="63"/>
      <c r="J28" s="50"/>
    </row>
    <row r="29" spans="3:10" ht="12.75">
      <c r="C29" s="50"/>
      <c r="D29" s="63"/>
      <c r="E29" s="50"/>
      <c r="F29" s="64">
        <v>24</v>
      </c>
      <c r="G29" s="13" t="s">
        <v>15</v>
      </c>
      <c r="H29" s="62">
        <f>SUM(H30:H50)</f>
        <v>245359</v>
      </c>
      <c r="I29" s="63"/>
      <c r="J29" s="62">
        <f>SUM(J30:J50)</f>
        <v>229113</v>
      </c>
    </row>
    <row r="30" spans="1:10" ht="12.75">
      <c r="A30">
        <v>14</v>
      </c>
      <c r="B30" s="13" t="s">
        <v>14</v>
      </c>
      <c r="C30" s="62">
        <f>SUM(C31:C42)</f>
        <v>449707</v>
      </c>
      <c r="D30" s="63"/>
      <c r="E30" s="62">
        <f>SUM(E31:E42)</f>
        <v>268399</v>
      </c>
      <c r="F30" s="64">
        <v>2401</v>
      </c>
      <c r="G30" s="21" t="s">
        <v>260</v>
      </c>
      <c r="H30" s="50">
        <v>5894</v>
      </c>
      <c r="I30" s="63"/>
      <c r="J30" s="50">
        <v>46038</v>
      </c>
    </row>
    <row r="31" spans="1:10" ht="12.75">
      <c r="A31">
        <v>1401</v>
      </c>
      <c r="B31" s="21" t="s">
        <v>258</v>
      </c>
      <c r="C31" s="50">
        <v>917294</v>
      </c>
      <c r="D31" s="63"/>
      <c r="E31" s="50">
        <v>1262688</v>
      </c>
      <c r="F31" s="64">
        <v>2403</v>
      </c>
      <c r="G31" s="21" t="s">
        <v>210</v>
      </c>
      <c r="H31" s="50">
        <v>0</v>
      </c>
      <c r="I31" s="63"/>
      <c r="J31" s="50">
        <v>0</v>
      </c>
    </row>
    <row r="32" spans="1:10" ht="12.75">
      <c r="A32">
        <v>1402</v>
      </c>
      <c r="B32" s="21" t="s">
        <v>259</v>
      </c>
      <c r="C32" s="50">
        <v>0</v>
      </c>
      <c r="D32" s="63"/>
      <c r="E32" s="50">
        <v>0</v>
      </c>
      <c r="F32" s="64">
        <v>2406</v>
      </c>
      <c r="G32" s="21" t="s">
        <v>261</v>
      </c>
      <c r="H32" s="50">
        <v>0</v>
      </c>
      <c r="I32" s="63"/>
      <c r="J32" s="50">
        <v>0</v>
      </c>
    </row>
    <row r="33" spans="1:10" ht="12.75">
      <c r="A33">
        <v>1403</v>
      </c>
      <c r="B33" s="21" t="s">
        <v>232</v>
      </c>
      <c r="C33" s="50">
        <v>0</v>
      </c>
      <c r="D33" s="63"/>
      <c r="E33" s="50">
        <v>0</v>
      </c>
      <c r="F33" s="64">
        <v>2415</v>
      </c>
      <c r="G33" s="21" t="s">
        <v>78</v>
      </c>
      <c r="H33" s="50">
        <v>0</v>
      </c>
      <c r="I33" s="63"/>
      <c r="J33" s="50">
        <v>0</v>
      </c>
    </row>
    <row r="34" spans="1:10" ht="12.75">
      <c r="A34">
        <v>1404</v>
      </c>
      <c r="B34" t="s">
        <v>257</v>
      </c>
      <c r="C34" s="50">
        <v>0</v>
      </c>
      <c r="D34" s="63"/>
      <c r="E34" s="50">
        <v>0</v>
      </c>
      <c r="F34" s="64">
        <v>2420</v>
      </c>
      <c r="G34" s="21" t="s">
        <v>80</v>
      </c>
      <c r="H34" s="50">
        <v>0</v>
      </c>
      <c r="I34" s="63"/>
      <c r="J34" s="50">
        <v>0</v>
      </c>
    </row>
    <row r="35" spans="1:11" ht="12.75">
      <c r="A35">
        <v>1406</v>
      </c>
      <c r="B35" t="s">
        <v>233</v>
      </c>
      <c r="C35" s="50">
        <v>0</v>
      </c>
      <c r="D35" s="63"/>
      <c r="E35" s="50">
        <v>0</v>
      </c>
      <c r="F35" s="64">
        <v>2425</v>
      </c>
      <c r="G35" s="21" t="s">
        <v>82</v>
      </c>
      <c r="H35" s="50">
        <v>210349</v>
      </c>
      <c r="I35" s="63"/>
      <c r="J35" s="50">
        <v>183075</v>
      </c>
      <c r="K35" s="32"/>
    </row>
    <row r="36" spans="1:10" ht="12.75">
      <c r="A36">
        <v>1415</v>
      </c>
      <c r="B36" t="s">
        <v>77</v>
      </c>
      <c r="C36" s="50">
        <v>0</v>
      </c>
      <c r="D36" s="63"/>
      <c r="E36" s="50">
        <v>0</v>
      </c>
      <c r="F36" s="64">
        <v>2430</v>
      </c>
      <c r="G36" s="21" t="s">
        <v>84</v>
      </c>
      <c r="H36" s="50">
        <v>0</v>
      </c>
      <c r="I36" s="63"/>
      <c r="J36" s="50">
        <v>0</v>
      </c>
    </row>
    <row r="37" spans="1:10" ht="12.75">
      <c r="A37">
        <v>1420</v>
      </c>
      <c r="B37" t="s">
        <v>79</v>
      </c>
      <c r="C37" s="50">
        <v>61</v>
      </c>
      <c r="D37" s="63"/>
      <c r="E37" s="50">
        <v>61</v>
      </c>
      <c r="F37" s="64">
        <v>2420</v>
      </c>
      <c r="G37" s="21" t="s">
        <v>80</v>
      </c>
      <c r="H37" s="50">
        <v>0</v>
      </c>
      <c r="I37" s="63"/>
      <c r="J37" s="50">
        <v>0</v>
      </c>
    </row>
    <row r="38" spans="1:10" ht="12.75">
      <c r="A38">
        <v>1422</v>
      </c>
      <c r="B38" t="s">
        <v>81</v>
      </c>
      <c r="C38" s="50">
        <v>0</v>
      </c>
      <c r="D38" s="63"/>
      <c r="E38" s="50">
        <v>0</v>
      </c>
      <c r="F38" s="64">
        <v>2436</v>
      </c>
      <c r="G38" s="21" t="s">
        <v>262</v>
      </c>
      <c r="H38" s="50">
        <v>27163</v>
      </c>
      <c r="I38" s="63"/>
      <c r="J38" s="50">
        <v>0</v>
      </c>
    </row>
    <row r="39" spans="1:10" ht="12.75">
      <c r="A39">
        <v>1425</v>
      </c>
      <c r="B39" t="s">
        <v>83</v>
      </c>
      <c r="C39" s="50">
        <v>12000</v>
      </c>
      <c r="D39" s="63"/>
      <c r="E39" s="50">
        <v>0</v>
      </c>
      <c r="F39" s="64">
        <v>2437</v>
      </c>
      <c r="G39" s="21" t="s">
        <v>263</v>
      </c>
      <c r="H39" s="50">
        <v>1953</v>
      </c>
      <c r="I39" s="63"/>
      <c r="J39" s="50">
        <v>0</v>
      </c>
    </row>
    <row r="40" spans="1:10" ht="12.75">
      <c r="A40">
        <v>1470</v>
      </c>
      <c r="B40" t="s">
        <v>85</v>
      </c>
      <c r="C40" s="50">
        <v>414</v>
      </c>
      <c r="D40" s="63"/>
      <c r="E40" s="50">
        <v>130</v>
      </c>
      <c r="F40" s="64">
        <v>2440</v>
      </c>
      <c r="G40" s="21" t="s">
        <v>89</v>
      </c>
      <c r="H40" s="50">
        <v>0</v>
      </c>
      <c r="I40" s="63"/>
      <c r="J40" s="50">
        <v>0</v>
      </c>
    </row>
    <row r="41" spans="1:10" ht="12.75">
      <c r="A41">
        <v>1475</v>
      </c>
      <c r="B41" t="s">
        <v>87</v>
      </c>
      <c r="C41" s="50">
        <v>0</v>
      </c>
      <c r="D41" s="63"/>
      <c r="E41" s="50">
        <v>0</v>
      </c>
      <c r="F41" s="64">
        <v>2445</v>
      </c>
      <c r="G41" s="21" t="s">
        <v>91</v>
      </c>
      <c r="H41" s="50">
        <v>0</v>
      </c>
      <c r="I41" s="63"/>
      <c r="J41" s="50">
        <v>0</v>
      </c>
    </row>
    <row r="42" spans="1:10" ht="12.75">
      <c r="A42">
        <v>1480</v>
      </c>
      <c r="B42" t="s">
        <v>88</v>
      </c>
      <c r="C42" s="50">
        <v>-480062</v>
      </c>
      <c r="D42" s="63"/>
      <c r="E42" s="50">
        <v>-994480</v>
      </c>
      <c r="F42" s="64">
        <v>2450</v>
      </c>
      <c r="G42" s="21" t="s">
        <v>93</v>
      </c>
      <c r="H42" s="50">
        <v>0</v>
      </c>
      <c r="I42" s="63"/>
      <c r="J42" s="50">
        <v>0</v>
      </c>
    </row>
    <row r="43" spans="3:10" ht="12.75">
      <c r="C43" s="50"/>
      <c r="D43" s="63"/>
      <c r="E43" s="50"/>
      <c r="F43" s="64">
        <v>2455</v>
      </c>
      <c r="G43" s="21" t="s">
        <v>95</v>
      </c>
      <c r="H43" s="50">
        <v>0</v>
      </c>
      <c r="I43" s="63"/>
      <c r="J43" s="50">
        <v>0</v>
      </c>
    </row>
    <row r="44" spans="1:10" ht="12.75">
      <c r="A44">
        <v>15</v>
      </c>
      <c r="B44" s="13" t="s">
        <v>16</v>
      </c>
      <c r="C44" s="62">
        <f>SUM(C45:C52)</f>
        <v>0</v>
      </c>
      <c r="D44" s="63"/>
      <c r="E44" s="62">
        <f>SUM(E45:E52)</f>
        <v>0</v>
      </c>
      <c r="F44" s="64">
        <v>2460</v>
      </c>
      <c r="G44" s="21" t="s">
        <v>97</v>
      </c>
      <c r="H44" s="50">
        <v>0</v>
      </c>
      <c r="I44" s="63"/>
      <c r="J44" s="50">
        <v>0</v>
      </c>
    </row>
    <row r="45" spans="1:10" ht="12.75">
      <c r="A45">
        <v>1505</v>
      </c>
      <c r="B45" t="s">
        <v>90</v>
      </c>
      <c r="C45" s="50">
        <v>0</v>
      </c>
      <c r="D45" s="63"/>
      <c r="E45" s="50">
        <v>0</v>
      </c>
      <c r="F45" s="64">
        <v>2465</v>
      </c>
      <c r="G45" s="21" t="s">
        <v>99</v>
      </c>
      <c r="H45" s="50">
        <v>0</v>
      </c>
      <c r="I45" s="63"/>
      <c r="J45" s="50">
        <v>0</v>
      </c>
    </row>
    <row r="46" spans="1:10" ht="12.75">
      <c r="A46">
        <v>1510</v>
      </c>
      <c r="B46" t="s">
        <v>92</v>
      </c>
      <c r="C46" s="50">
        <v>0</v>
      </c>
      <c r="D46" s="63"/>
      <c r="E46" s="50">
        <v>0</v>
      </c>
      <c r="F46" s="64">
        <v>2470</v>
      </c>
      <c r="G46" s="21" t="s">
        <v>264</v>
      </c>
      <c r="H46" s="50">
        <v>0</v>
      </c>
      <c r="I46" s="63"/>
      <c r="J46" s="50">
        <v>0</v>
      </c>
    </row>
    <row r="47" spans="1:10" ht="12.75">
      <c r="A47">
        <v>1515</v>
      </c>
      <c r="B47" t="s">
        <v>94</v>
      </c>
      <c r="C47" s="50">
        <v>0</v>
      </c>
      <c r="D47" s="63"/>
      <c r="E47" s="50">
        <v>0</v>
      </c>
      <c r="F47" s="64">
        <v>2475</v>
      </c>
      <c r="G47" s="21" t="s">
        <v>265</v>
      </c>
      <c r="H47" s="50">
        <v>0</v>
      </c>
      <c r="I47" s="63"/>
      <c r="J47" s="50">
        <v>0</v>
      </c>
    </row>
    <row r="48" spans="1:10" ht="12.75">
      <c r="A48">
        <v>1519</v>
      </c>
      <c r="B48" t="s">
        <v>96</v>
      </c>
      <c r="C48" s="50">
        <v>0</v>
      </c>
      <c r="D48" s="63"/>
      <c r="E48" s="50">
        <v>0</v>
      </c>
      <c r="F48" s="64">
        <v>2490</v>
      </c>
      <c r="G48" s="21" t="s">
        <v>101</v>
      </c>
      <c r="H48" s="50">
        <v>0</v>
      </c>
      <c r="I48" s="63"/>
      <c r="J48" s="50">
        <v>0</v>
      </c>
    </row>
    <row r="49" spans="1:10" ht="12.75">
      <c r="A49">
        <v>1520</v>
      </c>
      <c r="B49" t="s">
        <v>98</v>
      </c>
      <c r="C49" s="50">
        <v>0</v>
      </c>
      <c r="D49" s="63"/>
      <c r="E49" s="50">
        <v>0</v>
      </c>
      <c r="F49" s="64"/>
      <c r="H49" s="50"/>
      <c r="I49" s="63"/>
      <c r="J49" s="50"/>
    </row>
    <row r="50" spans="1:10" ht="12.75">
      <c r="A50">
        <v>1525</v>
      </c>
      <c r="B50" t="s">
        <v>100</v>
      </c>
      <c r="C50" s="50">
        <v>0</v>
      </c>
      <c r="D50" s="63"/>
      <c r="E50" s="50">
        <v>0</v>
      </c>
      <c r="F50" s="64"/>
      <c r="H50" s="50"/>
      <c r="I50" s="63"/>
      <c r="J50" s="50"/>
    </row>
    <row r="51" spans="1:10" ht="12.75">
      <c r="A51">
        <v>1530</v>
      </c>
      <c r="B51" t="s">
        <v>102</v>
      </c>
      <c r="C51" s="50">
        <v>0</v>
      </c>
      <c r="D51" s="63"/>
      <c r="E51" s="50">
        <v>0</v>
      </c>
      <c r="H51" s="50"/>
      <c r="I51" s="63"/>
      <c r="J51" s="50"/>
    </row>
    <row r="52" spans="1:10" ht="12.75">
      <c r="A52">
        <v>1580</v>
      </c>
      <c r="B52" t="s">
        <v>103</v>
      </c>
      <c r="C52" s="50">
        <v>0</v>
      </c>
      <c r="D52" s="63"/>
      <c r="E52" s="50">
        <v>0</v>
      </c>
      <c r="H52" s="50"/>
      <c r="I52" s="63"/>
      <c r="J52" s="50"/>
    </row>
    <row r="53" spans="3:10" ht="12.75">
      <c r="C53" s="50"/>
      <c r="D53" s="63"/>
      <c r="E53" s="50"/>
      <c r="F53" s="64">
        <v>25</v>
      </c>
      <c r="G53" s="13" t="s">
        <v>17</v>
      </c>
      <c r="H53" s="62">
        <f>SUM(H54:H55)</f>
        <v>223954</v>
      </c>
      <c r="I53" s="63"/>
      <c r="J53" s="62">
        <f>SUM(J54:J55)</f>
        <v>238877</v>
      </c>
    </row>
    <row r="54" spans="1:10" ht="12.75">
      <c r="A54">
        <v>19</v>
      </c>
      <c r="B54" s="13" t="s">
        <v>18</v>
      </c>
      <c r="C54" s="62">
        <f>SUM(C55:C75)</f>
        <v>48158</v>
      </c>
      <c r="D54" s="63"/>
      <c r="E54" s="62">
        <f>SUM(E55:E75)</f>
        <v>57513</v>
      </c>
      <c r="F54" s="64">
        <v>2505</v>
      </c>
      <c r="G54" s="21" t="s">
        <v>104</v>
      </c>
      <c r="H54" s="50">
        <v>223954</v>
      </c>
      <c r="I54" s="63"/>
      <c r="J54" s="50">
        <v>238877</v>
      </c>
    </row>
    <row r="55" spans="1:10" ht="12.75">
      <c r="A55">
        <v>1905</v>
      </c>
      <c r="B55" t="s">
        <v>105</v>
      </c>
      <c r="C55" s="50">
        <v>23538</v>
      </c>
      <c r="D55" s="63"/>
      <c r="E55" s="50">
        <v>14430</v>
      </c>
      <c r="F55" s="64">
        <v>2510</v>
      </c>
      <c r="G55" s="21" t="s">
        <v>106</v>
      </c>
      <c r="H55" s="50">
        <v>0</v>
      </c>
      <c r="I55" s="63"/>
      <c r="J55" s="50">
        <v>0</v>
      </c>
    </row>
    <row r="56" spans="1:10" ht="12.75">
      <c r="A56">
        <v>1910</v>
      </c>
      <c r="B56" t="s">
        <v>107</v>
      </c>
      <c r="C56" s="50">
        <v>24620</v>
      </c>
      <c r="D56" s="63"/>
      <c r="E56" s="50">
        <v>43083</v>
      </c>
      <c r="H56" s="50"/>
      <c r="I56" s="63"/>
      <c r="J56" s="50"/>
    </row>
    <row r="57" spans="1:10" ht="12.75">
      <c r="A57">
        <v>1915</v>
      </c>
      <c r="B57" t="s">
        <v>108</v>
      </c>
      <c r="C57" s="50">
        <v>0</v>
      </c>
      <c r="D57" s="63"/>
      <c r="E57" s="50">
        <v>0</v>
      </c>
      <c r="F57" s="64">
        <v>26</v>
      </c>
      <c r="G57" s="13" t="s">
        <v>19</v>
      </c>
      <c r="H57" s="62">
        <f>SUM(H58:H62)</f>
        <v>0</v>
      </c>
      <c r="I57" s="63"/>
      <c r="J57" s="62">
        <f>SUM(J58:J62)</f>
        <v>0</v>
      </c>
    </row>
    <row r="58" spans="1:10" ht="12.75">
      <c r="A58">
        <v>1920</v>
      </c>
      <c r="B58" t="s">
        <v>109</v>
      </c>
      <c r="C58" s="50">
        <v>0</v>
      </c>
      <c r="D58" s="63"/>
      <c r="E58" s="50">
        <v>0</v>
      </c>
      <c r="F58" s="64">
        <v>2605</v>
      </c>
      <c r="G58" s="21" t="s">
        <v>110</v>
      </c>
      <c r="H58" s="50">
        <v>0</v>
      </c>
      <c r="I58" s="63"/>
      <c r="J58" s="50">
        <v>0</v>
      </c>
    </row>
    <row r="59" spans="1:10" ht="12.75">
      <c r="A59">
        <v>1925</v>
      </c>
      <c r="B59" t="s">
        <v>111</v>
      </c>
      <c r="C59" s="50">
        <v>0</v>
      </c>
      <c r="D59" s="63"/>
      <c r="E59" s="50">
        <v>0</v>
      </c>
      <c r="F59" s="64">
        <v>2610</v>
      </c>
      <c r="G59" s="21" t="s">
        <v>112</v>
      </c>
      <c r="H59" s="50">
        <v>0</v>
      </c>
      <c r="I59" s="63"/>
      <c r="J59" s="50">
        <v>0</v>
      </c>
    </row>
    <row r="60" spans="1:10" ht="12.75">
      <c r="A60">
        <v>1926</v>
      </c>
      <c r="B60" t="s">
        <v>113</v>
      </c>
      <c r="C60" s="50">
        <v>0</v>
      </c>
      <c r="D60" s="63"/>
      <c r="E60" s="50">
        <v>0</v>
      </c>
      <c r="F60" s="64">
        <v>2615</v>
      </c>
      <c r="G60" s="21" t="s">
        <v>114</v>
      </c>
      <c r="H60" s="50">
        <v>0</v>
      </c>
      <c r="I60" s="63"/>
      <c r="J60" s="50">
        <v>0</v>
      </c>
    </row>
    <row r="61" spans="1:10" ht="12.75">
      <c r="A61">
        <v>1930</v>
      </c>
      <c r="B61" t="s">
        <v>115</v>
      </c>
      <c r="C61" s="50">
        <v>0</v>
      </c>
      <c r="D61" s="63"/>
      <c r="E61" s="50">
        <v>0</v>
      </c>
      <c r="F61" s="64">
        <v>2620</v>
      </c>
      <c r="G61" s="21" t="s">
        <v>116</v>
      </c>
      <c r="H61" s="50">
        <v>0</v>
      </c>
      <c r="I61" s="63"/>
      <c r="J61" s="50">
        <v>0</v>
      </c>
    </row>
    <row r="62" spans="1:10" ht="12.75">
      <c r="A62">
        <v>1935</v>
      </c>
      <c r="B62" t="s">
        <v>117</v>
      </c>
      <c r="C62" s="50">
        <v>0</v>
      </c>
      <c r="D62" s="63"/>
      <c r="E62" s="50">
        <v>0</v>
      </c>
      <c r="F62" s="64">
        <v>2690</v>
      </c>
      <c r="G62" s="21" t="s">
        <v>118</v>
      </c>
      <c r="H62" s="50">
        <v>0</v>
      </c>
      <c r="I62" s="63"/>
      <c r="J62" s="50">
        <v>0</v>
      </c>
    </row>
    <row r="63" spans="1:10" ht="12.75">
      <c r="A63">
        <v>1940</v>
      </c>
      <c r="B63" t="s">
        <v>119</v>
      </c>
      <c r="C63" s="50">
        <v>0</v>
      </c>
      <c r="D63" s="63"/>
      <c r="E63" s="50">
        <v>0</v>
      </c>
      <c r="F63" s="64"/>
      <c r="H63" s="50"/>
      <c r="I63" s="63"/>
      <c r="J63" s="50"/>
    </row>
    <row r="64" spans="1:10" ht="12.75">
      <c r="A64">
        <v>1941</v>
      </c>
      <c r="B64" t="s">
        <v>120</v>
      </c>
      <c r="C64" s="50">
        <v>0</v>
      </c>
      <c r="D64" s="63"/>
      <c r="E64" s="50">
        <v>0</v>
      </c>
      <c r="H64" s="50"/>
      <c r="I64" s="63"/>
      <c r="J64" s="50"/>
    </row>
    <row r="65" spans="1:10" ht="12.75">
      <c r="A65">
        <v>1942</v>
      </c>
      <c r="B65" t="s">
        <v>121</v>
      </c>
      <c r="C65" s="50">
        <v>0</v>
      </c>
      <c r="D65" s="63"/>
      <c r="E65" s="50">
        <v>0</v>
      </c>
      <c r="F65" s="64">
        <v>27</v>
      </c>
      <c r="G65" s="13" t="s">
        <v>21</v>
      </c>
      <c r="H65" s="62">
        <f>SUM(H66:H71)</f>
        <v>7000</v>
      </c>
      <c r="I65" s="63"/>
      <c r="J65" s="62">
        <f>SUM(J66:J71)</f>
        <v>199187</v>
      </c>
    </row>
    <row r="66" spans="1:10" ht="12.75">
      <c r="A66">
        <v>1943</v>
      </c>
      <c r="B66" t="s">
        <v>122</v>
      </c>
      <c r="C66" s="50">
        <v>0</v>
      </c>
      <c r="D66" s="63"/>
      <c r="E66" s="50">
        <v>0</v>
      </c>
      <c r="F66" s="64">
        <v>2705</v>
      </c>
      <c r="G66" s="21" t="s">
        <v>123</v>
      </c>
      <c r="H66" s="50">
        <v>0</v>
      </c>
      <c r="I66" s="63"/>
      <c r="J66" s="50">
        <v>0</v>
      </c>
    </row>
    <row r="67" spans="1:10" ht="12.75">
      <c r="A67">
        <v>1945</v>
      </c>
      <c r="B67" t="s">
        <v>124</v>
      </c>
      <c r="C67" s="50">
        <v>0</v>
      </c>
      <c r="D67" s="63"/>
      <c r="E67" s="50">
        <v>0</v>
      </c>
      <c r="F67" s="64">
        <v>2710</v>
      </c>
      <c r="G67" s="21" t="s">
        <v>125</v>
      </c>
      <c r="H67" s="50">
        <v>7000</v>
      </c>
      <c r="I67" s="63"/>
      <c r="J67" s="50">
        <v>199187</v>
      </c>
    </row>
    <row r="68" spans="1:10" ht="12.75">
      <c r="A68">
        <v>1950</v>
      </c>
      <c r="B68" t="s">
        <v>126</v>
      </c>
      <c r="C68" s="50">
        <v>0</v>
      </c>
      <c r="D68" s="63"/>
      <c r="E68" s="50">
        <v>0</v>
      </c>
      <c r="F68" s="64">
        <v>2715</v>
      </c>
      <c r="G68" s="21" t="s">
        <v>127</v>
      </c>
      <c r="H68" s="50">
        <v>0</v>
      </c>
      <c r="I68" s="63"/>
      <c r="J68" s="50">
        <v>0</v>
      </c>
    </row>
    <row r="69" spans="1:10" ht="12.75">
      <c r="A69">
        <v>1955</v>
      </c>
      <c r="B69" t="s">
        <v>128</v>
      </c>
      <c r="C69" s="50">
        <v>0</v>
      </c>
      <c r="D69" s="63"/>
      <c r="E69" s="50">
        <v>0</v>
      </c>
      <c r="F69" s="64">
        <v>2720</v>
      </c>
      <c r="G69" s="21" t="s">
        <v>129</v>
      </c>
      <c r="H69" s="50">
        <v>0</v>
      </c>
      <c r="I69" s="63"/>
      <c r="J69" s="50">
        <v>0</v>
      </c>
    </row>
    <row r="70" spans="1:10" ht="12.75">
      <c r="A70">
        <v>1960</v>
      </c>
      <c r="B70" t="s">
        <v>130</v>
      </c>
      <c r="C70" s="50">
        <v>0</v>
      </c>
      <c r="D70" s="63"/>
      <c r="E70" s="50">
        <v>0</v>
      </c>
      <c r="F70" s="64">
        <v>2725</v>
      </c>
      <c r="G70" s="21" t="s">
        <v>131</v>
      </c>
      <c r="H70" s="50">
        <v>0</v>
      </c>
      <c r="I70" s="63"/>
      <c r="J70" s="50">
        <v>0</v>
      </c>
    </row>
    <row r="71" spans="1:10" ht="12.75">
      <c r="A71">
        <v>1965</v>
      </c>
      <c r="B71" t="s">
        <v>132</v>
      </c>
      <c r="C71" s="50">
        <v>0</v>
      </c>
      <c r="D71" s="63"/>
      <c r="E71" s="50">
        <v>0</v>
      </c>
      <c r="F71" s="64">
        <v>2790</v>
      </c>
      <c r="G71" s="21" t="s">
        <v>133</v>
      </c>
      <c r="H71" s="50">
        <v>0</v>
      </c>
      <c r="I71" s="63"/>
      <c r="J71" s="50">
        <v>0</v>
      </c>
    </row>
    <row r="72" spans="1:10" ht="12.75">
      <c r="A72">
        <v>1970</v>
      </c>
      <c r="B72" t="s">
        <v>134</v>
      </c>
      <c r="C72" s="50">
        <v>0</v>
      </c>
      <c r="D72" s="63"/>
      <c r="E72" s="50">
        <v>0</v>
      </c>
      <c r="F72" s="64"/>
      <c r="H72" s="50"/>
      <c r="I72" s="63"/>
      <c r="J72" s="50"/>
    </row>
    <row r="73" spans="1:10" ht="12.75">
      <c r="A73">
        <v>1975</v>
      </c>
      <c r="B73" t="s">
        <v>135</v>
      </c>
      <c r="C73" s="50">
        <v>0</v>
      </c>
      <c r="D73" s="63"/>
      <c r="E73" s="50">
        <v>0</v>
      </c>
      <c r="H73" s="50"/>
      <c r="I73" s="63"/>
      <c r="J73" s="50"/>
    </row>
    <row r="74" spans="1:10" ht="12.75">
      <c r="A74">
        <v>1995</v>
      </c>
      <c r="B74" t="s">
        <v>136</v>
      </c>
      <c r="C74" s="50">
        <v>0</v>
      </c>
      <c r="D74" s="63"/>
      <c r="E74" s="50">
        <v>0</v>
      </c>
      <c r="F74" s="64">
        <v>29</v>
      </c>
      <c r="G74" s="13" t="s">
        <v>23</v>
      </c>
      <c r="H74" s="62">
        <f>SUM(H75:H78)</f>
        <v>0</v>
      </c>
      <c r="I74" s="63"/>
      <c r="J74" s="62">
        <f>SUM(J75:J78)</f>
        <v>0</v>
      </c>
    </row>
    <row r="75" spans="1:10" ht="12.75">
      <c r="A75">
        <v>1999</v>
      </c>
      <c r="B75" t="s">
        <v>137</v>
      </c>
      <c r="C75" s="50">
        <v>0</v>
      </c>
      <c r="D75" s="63"/>
      <c r="E75" s="50">
        <v>0</v>
      </c>
      <c r="F75" s="64">
        <v>2905</v>
      </c>
      <c r="G75" s="21" t="s">
        <v>138</v>
      </c>
      <c r="H75" s="50">
        <v>0</v>
      </c>
      <c r="I75" s="63"/>
      <c r="J75" s="50">
        <v>0</v>
      </c>
    </row>
    <row r="76" spans="3:10" ht="12.75">
      <c r="C76" s="63"/>
      <c r="D76" s="63"/>
      <c r="E76" s="63"/>
      <c r="F76" s="64">
        <v>2910</v>
      </c>
      <c r="G76" s="21" t="s">
        <v>139</v>
      </c>
      <c r="H76" s="50">
        <v>0</v>
      </c>
      <c r="I76" s="63"/>
      <c r="J76" s="50">
        <v>0</v>
      </c>
    </row>
    <row r="77" spans="2:10" ht="12.75">
      <c r="B77" s="25" t="s">
        <v>20</v>
      </c>
      <c r="C77" s="65"/>
      <c r="D77" s="50"/>
      <c r="E77" s="65"/>
      <c r="F77" s="64">
        <v>2915</v>
      </c>
      <c r="G77" s="21" t="s">
        <v>140</v>
      </c>
      <c r="H77" s="50">
        <v>0</v>
      </c>
      <c r="I77" s="63"/>
      <c r="J77" s="50">
        <v>0</v>
      </c>
    </row>
    <row r="78" spans="2:10" ht="12.75">
      <c r="B78" s="25" t="s">
        <v>22</v>
      </c>
      <c r="C78" s="65">
        <v>0</v>
      </c>
      <c r="D78" s="63"/>
      <c r="E78" s="65">
        <v>0</v>
      </c>
      <c r="F78" s="64">
        <v>2920</v>
      </c>
      <c r="G78" s="21" t="s">
        <v>141</v>
      </c>
      <c r="H78" s="50">
        <v>0</v>
      </c>
      <c r="I78" s="63"/>
      <c r="J78" s="50">
        <v>0</v>
      </c>
    </row>
    <row r="79" spans="1:10" ht="12.75">
      <c r="A79" s="3"/>
      <c r="B79" s="3"/>
      <c r="C79" s="30"/>
      <c r="D79" s="3"/>
      <c r="E79" s="30"/>
      <c r="F79" s="3"/>
      <c r="G79" s="3"/>
      <c r="H79" s="3"/>
      <c r="I79" s="3"/>
      <c r="J79" s="3"/>
    </row>
    <row r="80" spans="1:10" ht="12.75">
      <c r="A80" s="3" t="s">
        <v>250</v>
      </c>
      <c r="B80" s="3"/>
      <c r="C80" s="30"/>
      <c r="D80" s="3"/>
      <c r="E80" s="3"/>
      <c r="F80" s="3"/>
      <c r="G80" s="3"/>
      <c r="H80" s="3"/>
      <c r="I80" s="3"/>
      <c r="J80" s="3"/>
    </row>
    <row r="81" spans="1:10" ht="12.75">
      <c r="A81" s="3" t="s">
        <v>0</v>
      </c>
      <c r="B81" s="3"/>
      <c r="C81" s="30"/>
      <c r="D81" s="3"/>
      <c r="E81" s="3"/>
      <c r="F81" s="3"/>
      <c r="G81" s="3"/>
      <c r="H81" s="3"/>
      <c r="I81" s="3"/>
      <c r="J81" s="3"/>
    </row>
    <row r="82" spans="1:10" ht="12.75">
      <c r="A82" s="3" t="s">
        <v>276</v>
      </c>
      <c r="B82" s="3"/>
      <c r="C82" s="30"/>
      <c r="D82" s="3"/>
      <c r="E82" s="3"/>
      <c r="F82" s="3"/>
      <c r="G82" s="3"/>
      <c r="H82" s="3"/>
      <c r="I82" s="3"/>
      <c r="J82" s="3"/>
    </row>
    <row r="83" spans="1:10" ht="12.75">
      <c r="A83" s="29" t="s">
        <v>1</v>
      </c>
      <c r="B83" s="29"/>
      <c r="C83" s="43"/>
      <c r="D83" s="29"/>
      <c r="E83" s="29"/>
      <c r="F83" s="29"/>
      <c r="G83" s="29"/>
      <c r="H83" s="29"/>
      <c r="I83" s="29"/>
      <c r="J83" s="29"/>
    </row>
    <row r="84" spans="3:10" ht="12.75">
      <c r="C84" s="44"/>
      <c r="D84" s="12"/>
      <c r="E84" s="44"/>
      <c r="F84" s="13"/>
      <c r="G84" s="13"/>
      <c r="H84" s="13"/>
      <c r="I84" s="12"/>
      <c r="J84" s="13"/>
    </row>
    <row r="85" spans="3:10" ht="25.5">
      <c r="C85" s="83" t="s">
        <v>311</v>
      </c>
      <c r="D85" s="84"/>
      <c r="E85" s="83" t="s">
        <v>291</v>
      </c>
      <c r="F85" s="13"/>
      <c r="H85" s="83" t="s">
        <v>311</v>
      </c>
      <c r="I85" s="84"/>
      <c r="J85" s="83" t="s">
        <v>291</v>
      </c>
    </row>
    <row r="86" spans="2:7" ht="12.75">
      <c r="B86" s="24" t="s">
        <v>142</v>
      </c>
      <c r="C86" s="50"/>
      <c r="D86" s="63"/>
      <c r="E86" s="50"/>
      <c r="F86" s="59"/>
      <c r="G86" s="24" t="s">
        <v>143</v>
      </c>
    </row>
    <row r="87" spans="2:10" ht="12.75">
      <c r="B87" s="13" t="s">
        <v>144</v>
      </c>
      <c r="C87" s="62">
        <f>+C89+C95+C100+C111+C135+C142+C158</f>
        <v>2390298</v>
      </c>
      <c r="D87" s="63"/>
      <c r="E87" s="62">
        <f>+E89+E95+E100+E111+E135+E142+E158</f>
        <v>2574550</v>
      </c>
      <c r="F87" s="59"/>
      <c r="G87" s="13" t="s">
        <v>145</v>
      </c>
      <c r="H87" s="70">
        <f>+H94+H101+H120+H124+H132+H140+H146</f>
        <v>0</v>
      </c>
      <c r="I87" s="56"/>
      <c r="J87" s="70">
        <f>+J94+J101+J120+J124+J132+J140+J146</f>
        <v>0</v>
      </c>
    </row>
    <row r="88" spans="3:10" ht="12.75">
      <c r="C88" s="63"/>
      <c r="D88" s="63"/>
      <c r="E88" s="63"/>
      <c r="H88" s="56"/>
      <c r="I88" s="56"/>
      <c r="J88" s="56"/>
    </row>
    <row r="89" spans="1:10" ht="12.75">
      <c r="A89">
        <v>12</v>
      </c>
      <c r="B89" s="13" t="s">
        <v>10</v>
      </c>
      <c r="C89" s="62">
        <f>SUM(C90:C93)</f>
        <v>0</v>
      </c>
      <c r="D89" s="63"/>
      <c r="E89" s="62">
        <f>SUM(E90:E93)</f>
        <v>0</v>
      </c>
      <c r="F89" s="64">
        <v>22</v>
      </c>
      <c r="G89" s="13" t="s">
        <v>11</v>
      </c>
      <c r="H89" s="70">
        <f>SUM(H90:H91)</f>
        <v>0</v>
      </c>
      <c r="I89" s="56"/>
      <c r="J89" s="70">
        <f>SUM(J90:J91)</f>
        <v>0</v>
      </c>
    </row>
    <row r="90" spans="1:10" ht="12.75">
      <c r="A90">
        <v>1205</v>
      </c>
      <c r="B90" t="s">
        <v>60</v>
      </c>
      <c r="C90" s="50">
        <v>0</v>
      </c>
      <c r="D90" s="63"/>
      <c r="E90" s="50">
        <v>0</v>
      </c>
      <c r="F90" s="64">
        <v>2205</v>
      </c>
      <c r="G90" s="21" t="s">
        <v>61</v>
      </c>
      <c r="H90" s="71">
        <v>0</v>
      </c>
      <c r="I90" s="56"/>
      <c r="J90" s="71">
        <v>0</v>
      </c>
    </row>
    <row r="91" spans="1:10" ht="12.75">
      <c r="A91">
        <v>1210</v>
      </c>
      <c r="B91" t="s">
        <v>62</v>
      </c>
      <c r="C91" s="50">
        <v>0</v>
      </c>
      <c r="D91" s="63"/>
      <c r="E91" s="50">
        <v>0</v>
      </c>
      <c r="F91" s="64">
        <v>2210</v>
      </c>
      <c r="G91" s="21" t="s">
        <v>63</v>
      </c>
      <c r="H91" s="71">
        <v>0</v>
      </c>
      <c r="I91" s="56"/>
      <c r="J91" s="71">
        <v>0</v>
      </c>
    </row>
    <row r="92" spans="1:10" ht="12.75">
      <c r="A92">
        <v>1215</v>
      </c>
      <c r="B92" t="s">
        <v>64</v>
      </c>
      <c r="C92" s="50">
        <v>0</v>
      </c>
      <c r="D92" s="63"/>
      <c r="E92" s="50">
        <v>0</v>
      </c>
      <c r="H92" s="71"/>
      <c r="I92" s="56"/>
      <c r="J92" s="71"/>
    </row>
    <row r="93" spans="1:10" ht="12.75">
      <c r="A93">
        <v>1280</v>
      </c>
      <c r="B93" t="s">
        <v>65</v>
      </c>
      <c r="C93" s="50">
        <v>0</v>
      </c>
      <c r="D93" s="63"/>
      <c r="E93" s="50">
        <v>0</v>
      </c>
      <c r="H93" s="71"/>
      <c r="I93" s="56"/>
      <c r="J93" s="71"/>
    </row>
    <row r="94" spans="3:10" ht="12.75">
      <c r="C94" s="50"/>
      <c r="D94" s="63"/>
      <c r="E94" s="50"/>
      <c r="F94" s="64">
        <v>23</v>
      </c>
      <c r="G94" s="13" t="s">
        <v>13</v>
      </c>
      <c r="H94" s="70">
        <f>SUM(H95:H96)</f>
        <v>0</v>
      </c>
      <c r="I94" s="56"/>
      <c r="J94" s="70">
        <f>SUM(J95:J96)</f>
        <v>0</v>
      </c>
    </row>
    <row r="95" spans="1:10" ht="12.75">
      <c r="A95">
        <v>13</v>
      </c>
      <c r="B95" s="13" t="s">
        <v>12</v>
      </c>
      <c r="C95" s="62">
        <f>SUM(C96:C98)</f>
        <v>0</v>
      </c>
      <c r="D95" s="63"/>
      <c r="E95" s="62">
        <f>SUM(E96:E98)</f>
        <v>0</v>
      </c>
      <c r="F95" s="64">
        <v>2305</v>
      </c>
      <c r="G95" s="21" t="s">
        <v>67</v>
      </c>
      <c r="H95" s="71">
        <v>0</v>
      </c>
      <c r="I95" s="56"/>
      <c r="J95" s="71">
        <v>0</v>
      </c>
    </row>
    <row r="96" spans="1:10" ht="12.75">
      <c r="A96">
        <v>1310</v>
      </c>
      <c r="B96" t="s">
        <v>68</v>
      </c>
      <c r="C96" s="50">
        <v>0</v>
      </c>
      <c r="D96" s="63"/>
      <c r="E96" s="50">
        <v>0</v>
      </c>
      <c r="F96" s="64">
        <v>2310</v>
      </c>
      <c r="G96" s="21" t="s">
        <v>69</v>
      </c>
      <c r="H96" s="71">
        <v>0</v>
      </c>
      <c r="I96" s="56"/>
      <c r="J96" s="71">
        <v>0</v>
      </c>
    </row>
    <row r="97" spans="1:10" ht="12.75">
      <c r="A97">
        <v>1315</v>
      </c>
      <c r="B97" t="s">
        <v>70</v>
      </c>
      <c r="C97" s="50">
        <v>0</v>
      </c>
      <c r="D97" s="63"/>
      <c r="E97" s="50">
        <v>0</v>
      </c>
      <c r="H97" s="71"/>
      <c r="I97" s="56"/>
      <c r="J97" s="71"/>
    </row>
    <row r="98" spans="1:10" ht="12.75">
      <c r="A98">
        <v>1380</v>
      </c>
      <c r="B98" t="s">
        <v>71</v>
      </c>
      <c r="C98" s="50">
        <v>0</v>
      </c>
      <c r="D98" s="63"/>
      <c r="E98" s="50">
        <v>0</v>
      </c>
      <c r="H98" s="71"/>
      <c r="I98" s="56"/>
      <c r="J98" s="71"/>
    </row>
    <row r="99" spans="3:10" ht="12.75">
      <c r="C99" s="50"/>
      <c r="D99" s="63"/>
      <c r="E99" s="50"/>
      <c r="F99" s="64"/>
      <c r="H99" s="71"/>
      <c r="I99" s="56"/>
      <c r="J99" s="71"/>
    </row>
    <row r="100" spans="1:10" ht="12.75">
      <c r="A100">
        <v>14</v>
      </c>
      <c r="B100" s="13" t="s">
        <v>14</v>
      </c>
      <c r="C100" s="62">
        <f>SUM(C101:C109)</f>
        <v>5930</v>
      </c>
      <c r="D100" s="63"/>
      <c r="E100" s="62">
        <f>SUM(E101:E109)</f>
        <v>21306</v>
      </c>
      <c r="F100" s="64"/>
      <c r="H100" s="71"/>
      <c r="I100" s="56"/>
      <c r="J100" s="71"/>
    </row>
    <row r="101" spans="1:10" ht="12.75">
      <c r="A101">
        <v>1405</v>
      </c>
      <c r="B101" t="s">
        <v>73</v>
      </c>
      <c r="C101" s="50">
        <v>0</v>
      </c>
      <c r="D101" s="63"/>
      <c r="E101" s="50">
        <v>0</v>
      </c>
      <c r="F101" s="64">
        <v>24</v>
      </c>
      <c r="G101" s="13" t="s">
        <v>15</v>
      </c>
      <c r="H101" s="70">
        <f>SUM(H102:H117)</f>
        <v>0</v>
      </c>
      <c r="I101" s="56"/>
      <c r="J101" s="70">
        <f>SUM(J102:J117)</f>
        <v>0</v>
      </c>
    </row>
    <row r="102" spans="1:10" ht="12.75">
      <c r="A102">
        <v>1410</v>
      </c>
      <c r="B102" t="s">
        <v>75</v>
      </c>
      <c r="C102" s="50">
        <v>0</v>
      </c>
      <c r="D102" s="63"/>
      <c r="E102" s="50">
        <v>0</v>
      </c>
      <c r="F102" s="64">
        <v>2405</v>
      </c>
      <c r="G102" s="21" t="s">
        <v>72</v>
      </c>
      <c r="H102" s="71">
        <v>0</v>
      </c>
      <c r="I102" s="56"/>
      <c r="J102" s="71">
        <v>0</v>
      </c>
    </row>
    <row r="103" spans="1:10" ht="12.75">
      <c r="A103">
        <v>1415</v>
      </c>
      <c r="B103" t="s">
        <v>77</v>
      </c>
      <c r="C103" s="50">
        <v>0</v>
      </c>
      <c r="D103" s="63"/>
      <c r="E103" s="50">
        <v>0</v>
      </c>
      <c r="F103" s="64">
        <v>2406</v>
      </c>
      <c r="G103" s="21" t="s">
        <v>74</v>
      </c>
      <c r="H103" s="71">
        <v>0</v>
      </c>
      <c r="I103" s="56"/>
      <c r="J103" s="71">
        <v>0</v>
      </c>
    </row>
    <row r="104" spans="1:10" ht="12.75">
      <c r="A104">
        <v>1420</v>
      </c>
      <c r="B104" t="s">
        <v>79</v>
      </c>
      <c r="C104" s="50">
        <v>0</v>
      </c>
      <c r="D104" s="63"/>
      <c r="E104" s="50">
        <v>0</v>
      </c>
      <c r="F104" s="64">
        <v>2410</v>
      </c>
      <c r="G104" s="21" t="s">
        <v>76</v>
      </c>
      <c r="H104" s="71">
        <v>0</v>
      </c>
      <c r="I104" s="56"/>
      <c r="J104" s="71">
        <v>0</v>
      </c>
    </row>
    <row r="105" spans="1:10" ht="12.75">
      <c r="A105">
        <v>1422</v>
      </c>
      <c r="B105" t="s">
        <v>146</v>
      </c>
      <c r="C105" s="50">
        <v>0</v>
      </c>
      <c r="D105" s="63"/>
      <c r="E105" s="50">
        <v>0</v>
      </c>
      <c r="F105" s="64">
        <v>2415</v>
      </c>
      <c r="G105" s="21" t="s">
        <v>78</v>
      </c>
      <c r="H105" s="71">
        <v>0</v>
      </c>
      <c r="I105" s="56"/>
      <c r="J105" s="71">
        <v>0</v>
      </c>
    </row>
    <row r="106" spans="1:10" ht="12.75">
      <c r="A106">
        <v>1425</v>
      </c>
      <c r="B106" t="s">
        <v>83</v>
      </c>
      <c r="C106" s="50">
        <v>5930</v>
      </c>
      <c r="D106" s="63"/>
      <c r="E106" s="50">
        <v>21306</v>
      </c>
      <c r="F106" s="64">
        <v>2420</v>
      </c>
      <c r="G106" s="21" t="s">
        <v>80</v>
      </c>
      <c r="H106" s="71">
        <v>0</v>
      </c>
      <c r="I106" s="56"/>
      <c r="J106" s="71">
        <v>0</v>
      </c>
    </row>
    <row r="107" spans="1:10" ht="12.75">
      <c r="A107">
        <v>1470</v>
      </c>
      <c r="B107" t="s">
        <v>85</v>
      </c>
      <c r="C107" s="50">
        <v>0</v>
      </c>
      <c r="D107" s="63"/>
      <c r="E107" s="50">
        <v>0</v>
      </c>
      <c r="F107" s="64">
        <v>2425</v>
      </c>
      <c r="G107" s="21" t="s">
        <v>82</v>
      </c>
      <c r="H107" s="71">
        <v>0</v>
      </c>
      <c r="I107" s="56"/>
      <c r="J107" s="71">
        <v>0</v>
      </c>
    </row>
    <row r="108" spans="1:10" ht="12.75">
      <c r="A108">
        <v>1475</v>
      </c>
      <c r="B108" t="s">
        <v>87</v>
      </c>
      <c r="C108" s="50">
        <v>0</v>
      </c>
      <c r="D108" s="63"/>
      <c r="E108" s="50">
        <v>0</v>
      </c>
      <c r="F108" s="64">
        <v>2430</v>
      </c>
      <c r="G108" s="21" t="s">
        <v>84</v>
      </c>
      <c r="H108" s="71">
        <v>0</v>
      </c>
      <c r="I108" s="56"/>
      <c r="J108" s="71">
        <v>0</v>
      </c>
    </row>
    <row r="109" spans="1:10" ht="12.75">
      <c r="A109">
        <v>1480</v>
      </c>
      <c r="B109" t="s">
        <v>88</v>
      </c>
      <c r="C109" s="50">
        <v>0</v>
      </c>
      <c r="D109" s="63"/>
      <c r="E109" s="50">
        <v>0</v>
      </c>
      <c r="F109" s="64">
        <v>2435</v>
      </c>
      <c r="G109" s="21" t="s">
        <v>86</v>
      </c>
      <c r="H109" s="71">
        <v>0</v>
      </c>
      <c r="I109" s="56"/>
      <c r="J109" s="71">
        <v>0</v>
      </c>
    </row>
    <row r="110" spans="3:10" ht="12.75">
      <c r="C110" s="50"/>
      <c r="D110" s="63"/>
      <c r="E110" s="50"/>
      <c r="F110" s="64">
        <v>2437</v>
      </c>
      <c r="G110" s="21" t="s">
        <v>147</v>
      </c>
      <c r="H110" s="71">
        <v>0</v>
      </c>
      <c r="I110" s="56"/>
      <c r="J110" s="71">
        <v>0</v>
      </c>
    </row>
    <row r="111" spans="1:10" ht="12.75">
      <c r="A111">
        <v>16</v>
      </c>
      <c r="B111" s="13" t="s">
        <v>26</v>
      </c>
      <c r="C111" s="62">
        <f>SUM(C112:C133)</f>
        <v>2160036</v>
      </c>
      <c r="D111" s="63"/>
      <c r="E111" s="62">
        <f>SUM(E112:E133)</f>
        <v>2286772</v>
      </c>
      <c r="F111" s="64">
        <v>2440</v>
      </c>
      <c r="G111" s="21" t="s">
        <v>89</v>
      </c>
      <c r="H111" s="71">
        <v>0</v>
      </c>
      <c r="I111" s="56"/>
      <c r="J111" s="71">
        <v>0</v>
      </c>
    </row>
    <row r="112" spans="1:10" ht="12.75">
      <c r="A112">
        <v>1605</v>
      </c>
      <c r="B112" t="s">
        <v>148</v>
      </c>
      <c r="C112" s="50">
        <v>0</v>
      </c>
      <c r="D112" s="63"/>
      <c r="E112" s="50">
        <v>0</v>
      </c>
      <c r="F112" s="64">
        <v>2445</v>
      </c>
      <c r="G112" s="21" t="s">
        <v>91</v>
      </c>
      <c r="H112" s="71">
        <v>0</v>
      </c>
      <c r="I112" s="56"/>
      <c r="J112" s="71">
        <v>0</v>
      </c>
    </row>
    <row r="113" spans="1:10" ht="12.75">
      <c r="A113">
        <v>1610</v>
      </c>
      <c r="B113" t="s">
        <v>149</v>
      </c>
      <c r="C113" s="50">
        <v>0</v>
      </c>
      <c r="D113" s="63"/>
      <c r="E113" s="50">
        <v>0</v>
      </c>
      <c r="F113" s="64">
        <v>2450</v>
      </c>
      <c r="G113" s="21" t="s">
        <v>93</v>
      </c>
      <c r="H113" s="71">
        <v>0</v>
      </c>
      <c r="I113" s="56"/>
      <c r="J113" s="71">
        <v>0</v>
      </c>
    </row>
    <row r="114" spans="1:10" ht="12.75">
      <c r="A114">
        <v>1615</v>
      </c>
      <c r="B114" t="s">
        <v>150</v>
      </c>
      <c r="C114" s="50">
        <v>0</v>
      </c>
      <c r="D114" s="63"/>
      <c r="E114" s="50">
        <v>0</v>
      </c>
      <c r="F114" s="64">
        <v>2455</v>
      </c>
      <c r="G114" s="21" t="s">
        <v>95</v>
      </c>
      <c r="H114" s="71">
        <v>0</v>
      </c>
      <c r="I114" s="56"/>
      <c r="J114" s="71">
        <v>0</v>
      </c>
    </row>
    <row r="115" spans="1:10" ht="12.75">
      <c r="A115">
        <v>1620</v>
      </c>
      <c r="B115" t="s">
        <v>151</v>
      </c>
      <c r="C115" s="50">
        <v>0</v>
      </c>
      <c r="D115" s="63"/>
      <c r="E115" s="50">
        <v>0</v>
      </c>
      <c r="F115" s="64">
        <v>2460</v>
      </c>
      <c r="G115" s="21" t="s">
        <v>97</v>
      </c>
      <c r="H115" s="71">
        <v>0</v>
      </c>
      <c r="I115" s="56"/>
      <c r="J115" s="71">
        <v>0</v>
      </c>
    </row>
    <row r="116" spans="1:10" ht="12.75">
      <c r="A116">
        <v>1625</v>
      </c>
      <c r="B116" t="s">
        <v>152</v>
      </c>
      <c r="C116" s="50">
        <v>0</v>
      </c>
      <c r="D116" s="63"/>
      <c r="E116" s="50">
        <v>0</v>
      </c>
      <c r="F116" s="64">
        <v>2465</v>
      </c>
      <c r="G116" s="21" t="s">
        <v>99</v>
      </c>
      <c r="H116" s="71">
        <v>0</v>
      </c>
      <c r="I116" s="56"/>
      <c r="J116" s="71">
        <v>0</v>
      </c>
    </row>
    <row r="117" spans="1:10" ht="12.75">
      <c r="A117">
        <v>1630</v>
      </c>
      <c r="B117" t="s">
        <v>153</v>
      </c>
      <c r="C117" s="50">
        <v>0</v>
      </c>
      <c r="D117" s="63"/>
      <c r="E117" s="50">
        <v>0</v>
      </c>
      <c r="F117" s="64">
        <v>2490</v>
      </c>
      <c r="G117" s="21" t="s">
        <v>101</v>
      </c>
      <c r="H117" s="71">
        <v>0</v>
      </c>
      <c r="I117" s="56"/>
      <c r="J117" s="71">
        <v>0</v>
      </c>
    </row>
    <row r="118" spans="1:10" ht="12.75">
      <c r="A118">
        <v>1635</v>
      </c>
      <c r="B118" t="s">
        <v>154</v>
      </c>
      <c r="C118" s="50">
        <v>4090</v>
      </c>
      <c r="D118" s="63"/>
      <c r="E118" s="50">
        <v>348</v>
      </c>
      <c r="H118" s="71"/>
      <c r="I118" s="56"/>
      <c r="J118" s="71"/>
    </row>
    <row r="119" spans="1:10" ht="12.75">
      <c r="A119">
        <v>1636</v>
      </c>
      <c r="B119" t="s">
        <v>155</v>
      </c>
      <c r="C119" s="50">
        <v>0</v>
      </c>
      <c r="D119" s="63"/>
      <c r="E119" s="50">
        <v>0</v>
      </c>
      <c r="H119" s="71"/>
      <c r="I119" s="56"/>
      <c r="J119" s="71"/>
    </row>
    <row r="120" spans="1:10" ht="12.75">
      <c r="A120">
        <v>1640</v>
      </c>
      <c r="B120" t="s">
        <v>156</v>
      </c>
      <c r="C120" s="50">
        <v>1362600</v>
      </c>
      <c r="D120" s="63"/>
      <c r="E120" s="50">
        <v>1362600</v>
      </c>
      <c r="F120" s="64">
        <v>25</v>
      </c>
      <c r="G120" s="13" t="s">
        <v>17</v>
      </c>
      <c r="H120" s="70">
        <f>SUM(H121:H122)</f>
        <v>0</v>
      </c>
      <c r="I120" s="56"/>
      <c r="J120" s="70">
        <f>SUM(J121:J122)</f>
        <v>0</v>
      </c>
    </row>
    <row r="121" spans="1:10" ht="12.75">
      <c r="A121">
        <v>1643</v>
      </c>
      <c r="B121" t="s">
        <v>157</v>
      </c>
      <c r="C121" s="50">
        <v>0</v>
      </c>
      <c r="D121" s="63"/>
      <c r="E121" s="50">
        <v>0</v>
      </c>
      <c r="F121" s="64">
        <v>2505</v>
      </c>
      <c r="G121" s="21" t="s">
        <v>104</v>
      </c>
      <c r="H121" s="71">
        <v>0</v>
      </c>
      <c r="I121" s="56"/>
      <c r="J121" s="71">
        <v>0</v>
      </c>
    </row>
    <row r="122" spans="1:10" ht="12.75">
      <c r="A122">
        <v>1645</v>
      </c>
      <c r="B122" t="s">
        <v>158</v>
      </c>
      <c r="C122" s="50">
        <v>0</v>
      </c>
      <c r="D122" s="63"/>
      <c r="E122" s="50">
        <v>0</v>
      </c>
      <c r="F122" s="64">
        <v>2510</v>
      </c>
      <c r="G122" s="21" t="s">
        <v>106</v>
      </c>
      <c r="H122" s="71">
        <v>0</v>
      </c>
      <c r="I122" s="56"/>
      <c r="J122" s="71">
        <v>0</v>
      </c>
    </row>
    <row r="123" spans="1:10" ht="12.75">
      <c r="A123">
        <v>1650</v>
      </c>
      <c r="B123" t="s">
        <v>159</v>
      </c>
      <c r="C123" s="50">
        <v>0</v>
      </c>
      <c r="D123" s="63"/>
      <c r="E123" s="50">
        <v>0</v>
      </c>
      <c r="F123" s="64"/>
      <c r="H123" s="71"/>
      <c r="I123" s="56"/>
      <c r="J123" s="71"/>
    </row>
    <row r="124" spans="1:10" ht="12.75">
      <c r="A124">
        <v>1655</v>
      </c>
      <c r="B124" t="s">
        <v>160</v>
      </c>
      <c r="C124" s="50">
        <v>0</v>
      </c>
      <c r="D124" s="63"/>
      <c r="E124" s="50">
        <v>0</v>
      </c>
      <c r="F124" s="64">
        <v>26</v>
      </c>
      <c r="G124" s="13" t="s">
        <v>19</v>
      </c>
      <c r="H124" s="70">
        <f>SUM(H125:H129)</f>
        <v>0</v>
      </c>
      <c r="I124" s="56"/>
      <c r="J124" s="70">
        <f>SUM(J125:J129)</f>
        <v>0</v>
      </c>
    </row>
    <row r="125" spans="1:10" ht="12.75">
      <c r="A125">
        <v>1660</v>
      </c>
      <c r="B125" t="s">
        <v>161</v>
      </c>
      <c r="C125" s="50">
        <v>0</v>
      </c>
      <c r="D125" s="63"/>
      <c r="E125" s="50">
        <v>0</v>
      </c>
      <c r="F125" s="64">
        <v>2605</v>
      </c>
      <c r="G125" s="21" t="s">
        <v>110</v>
      </c>
      <c r="H125" s="71">
        <v>0</v>
      </c>
      <c r="I125" s="56"/>
      <c r="J125" s="71">
        <v>0</v>
      </c>
    </row>
    <row r="126" spans="1:10" ht="12.75">
      <c r="A126">
        <v>1665</v>
      </c>
      <c r="B126" t="s">
        <v>162</v>
      </c>
      <c r="C126" s="50">
        <v>747348</v>
      </c>
      <c r="D126" s="63"/>
      <c r="E126" s="50">
        <v>744482</v>
      </c>
      <c r="F126" s="64">
        <v>2610</v>
      </c>
      <c r="G126" s="21" t="s">
        <v>112</v>
      </c>
      <c r="H126" s="71">
        <v>0</v>
      </c>
      <c r="I126" s="56"/>
      <c r="J126" s="71">
        <v>0</v>
      </c>
    </row>
    <row r="127" spans="1:10" ht="12.75">
      <c r="A127">
        <v>1670</v>
      </c>
      <c r="B127" t="s">
        <v>163</v>
      </c>
      <c r="C127" s="50">
        <v>1166706</v>
      </c>
      <c r="D127" s="63"/>
      <c r="E127" s="50">
        <v>1017961</v>
      </c>
      <c r="F127" s="64">
        <v>2615</v>
      </c>
      <c r="G127" s="21" t="s">
        <v>114</v>
      </c>
      <c r="H127" s="71">
        <v>0</v>
      </c>
      <c r="I127" s="56"/>
      <c r="J127" s="71">
        <v>0</v>
      </c>
    </row>
    <row r="128" spans="1:10" ht="12.75">
      <c r="A128">
        <v>1675</v>
      </c>
      <c r="B128" t="s">
        <v>164</v>
      </c>
      <c r="C128" s="50">
        <v>84828</v>
      </c>
      <c r="D128" s="63"/>
      <c r="E128" s="50">
        <v>84828</v>
      </c>
      <c r="F128" s="64">
        <v>2620</v>
      </c>
      <c r="G128" s="21" t="s">
        <v>116</v>
      </c>
      <c r="H128" s="71">
        <v>0</v>
      </c>
      <c r="I128" s="56"/>
      <c r="J128" s="71">
        <v>0</v>
      </c>
    </row>
    <row r="129" spans="1:10" ht="12.75">
      <c r="A129">
        <v>1680</v>
      </c>
      <c r="B129" t="s">
        <v>165</v>
      </c>
      <c r="C129" s="50">
        <v>0</v>
      </c>
      <c r="D129" s="63"/>
      <c r="E129" s="50">
        <v>0</v>
      </c>
      <c r="F129" s="64">
        <v>2690</v>
      </c>
      <c r="G129" s="21" t="s">
        <v>118</v>
      </c>
      <c r="H129" s="71">
        <v>0</v>
      </c>
      <c r="I129" s="56"/>
      <c r="J129" s="71">
        <v>0</v>
      </c>
    </row>
    <row r="130" spans="1:11" ht="12.75">
      <c r="A130">
        <v>1685</v>
      </c>
      <c r="B130" t="s">
        <v>166</v>
      </c>
      <c r="C130" s="50">
        <v>-1205536</v>
      </c>
      <c r="D130" s="63"/>
      <c r="E130" s="50">
        <v>-923447</v>
      </c>
      <c r="F130" s="64"/>
      <c r="H130" s="71"/>
      <c r="I130" s="56"/>
      <c r="J130" s="71"/>
      <c r="K130" s="32"/>
    </row>
    <row r="131" spans="1:10" ht="12.75">
      <c r="A131">
        <v>1686</v>
      </c>
      <c r="B131" t="s">
        <v>167</v>
      </c>
      <c r="C131" s="50">
        <v>0</v>
      </c>
      <c r="D131" s="63"/>
      <c r="E131" s="50">
        <v>0</v>
      </c>
      <c r="F131" s="64"/>
      <c r="H131" s="71"/>
      <c r="I131" s="56"/>
      <c r="J131" s="71"/>
    </row>
    <row r="132" spans="1:10" ht="12.75">
      <c r="A132">
        <v>1690</v>
      </c>
      <c r="B132" t="s">
        <v>168</v>
      </c>
      <c r="C132" s="50">
        <v>0</v>
      </c>
      <c r="D132" s="63"/>
      <c r="E132" s="50">
        <v>0</v>
      </c>
      <c r="F132" s="64">
        <v>27</v>
      </c>
      <c r="G132" s="13" t="s">
        <v>21</v>
      </c>
      <c r="H132" s="70">
        <f>SUM(H133:H137)</f>
        <v>0</v>
      </c>
      <c r="I132" s="56"/>
      <c r="J132" s="70">
        <f>SUM(J133:J137)</f>
        <v>0</v>
      </c>
    </row>
    <row r="133" spans="1:10" ht="12.75">
      <c r="A133">
        <v>1695</v>
      </c>
      <c r="B133" t="s">
        <v>169</v>
      </c>
      <c r="C133" s="50">
        <v>0</v>
      </c>
      <c r="D133" s="63"/>
      <c r="E133" s="50">
        <v>0</v>
      </c>
      <c r="F133" s="64">
        <v>2705</v>
      </c>
      <c r="G133" s="21" t="s">
        <v>123</v>
      </c>
      <c r="H133" s="71">
        <v>0</v>
      </c>
      <c r="I133" s="56"/>
      <c r="J133" s="71">
        <v>0</v>
      </c>
    </row>
    <row r="134" spans="3:10" ht="12.75">
      <c r="C134" s="50"/>
      <c r="D134" s="63"/>
      <c r="E134" s="50"/>
      <c r="F134" s="64">
        <v>2710</v>
      </c>
      <c r="G134" s="21" t="s">
        <v>125</v>
      </c>
      <c r="H134" s="71">
        <v>0</v>
      </c>
      <c r="I134" s="56"/>
      <c r="J134" s="71">
        <v>0</v>
      </c>
    </row>
    <row r="135" spans="1:10" ht="12.75">
      <c r="A135">
        <v>17</v>
      </c>
      <c r="B135" s="13" t="s">
        <v>27</v>
      </c>
      <c r="C135" s="62">
        <f>SUM(C136:C140)</f>
        <v>0</v>
      </c>
      <c r="D135" s="63"/>
      <c r="E135" s="62">
        <f>SUM(E136:E140)</f>
        <v>0</v>
      </c>
      <c r="F135" s="64">
        <v>2720</v>
      </c>
      <c r="G135" s="21" t="s">
        <v>129</v>
      </c>
      <c r="H135" s="71">
        <v>0</v>
      </c>
      <c r="I135" s="56"/>
      <c r="J135" s="71">
        <v>0</v>
      </c>
    </row>
    <row r="136" spans="1:10" ht="12.75">
      <c r="A136">
        <v>1704</v>
      </c>
      <c r="B136" t="s">
        <v>170</v>
      </c>
      <c r="C136" s="50">
        <v>0</v>
      </c>
      <c r="D136" s="63"/>
      <c r="E136" s="50">
        <v>0</v>
      </c>
      <c r="F136" s="64">
        <v>2725</v>
      </c>
      <c r="G136" s="21" t="s">
        <v>131</v>
      </c>
      <c r="H136" s="71">
        <v>0</v>
      </c>
      <c r="I136" s="56"/>
      <c r="J136" s="71">
        <v>0</v>
      </c>
    </row>
    <row r="137" spans="1:10" ht="12.75">
      <c r="A137">
        <v>1705</v>
      </c>
      <c r="B137" t="s">
        <v>171</v>
      </c>
      <c r="C137" s="50">
        <v>0</v>
      </c>
      <c r="D137" s="63"/>
      <c r="E137" s="50">
        <v>0</v>
      </c>
      <c r="F137" s="64">
        <v>2790</v>
      </c>
      <c r="G137" s="21" t="s">
        <v>133</v>
      </c>
      <c r="H137" s="71">
        <v>0</v>
      </c>
      <c r="I137" s="56"/>
      <c r="J137" s="71">
        <v>0</v>
      </c>
    </row>
    <row r="138" spans="1:10" ht="12.75">
      <c r="A138">
        <v>1710</v>
      </c>
      <c r="B138" t="s">
        <v>172</v>
      </c>
      <c r="C138" s="50">
        <v>0</v>
      </c>
      <c r="D138" s="63"/>
      <c r="E138" s="50">
        <v>0</v>
      </c>
      <c r="H138" s="71"/>
      <c r="I138" s="56"/>
      <c r="J138" s="71"/>
    </row>
    <row r="139" spans="1:10" ht="12.75">
      <c r="A139">
        <v>1715</v>
      </c>
      <c r="B139" t="s">
        <v>173</v>
      </c>
      <c r="C139" s="50">
        <v>0</v>
      </c>
      <c r="D139" s="63"/>
      <c r="E139" s="50">
        <v>0</v>
      </c>
      <c r="F139" s="64"/>
      <c r="H139" s="71"/>
      <c r="I139" s="56"/>
      <c r="J139" s="71"/>
    </row>
    <row r="140" spans="1:10" ht="12.75">
      <c r="A140">
        <v>1785</v>
      </c>
      <c r="B140" t="s">
        <v>174</v>
      </c>
      <c r="C140" s="50">
        <v>0</v>
      </c>
      <c r="D140" s="63"/>
      <c r="E140" s="50">
        <v>0</v>
      </c>
      <c r="F140" s="64">
        <v>29</v>
      </c>
      <c r="G140" s="13" t="s">
        <v>175</v>
      </c>
      <c r="H140" s="70">
        <f>SUM(H141:H144)</f>
        <v>0</v>
      </c>
      <c r="I140" s="56"/>
      <c r="J140" s="70">
        <f>SUM(J141:J144)</f>
        <v>0</v>
      </c>
    </row>
    <row r="141" spans="3:10" ht="12.75">
      <c r="C141" s="50"/>
      <c r="D141" s="63"/>
      <c r="E141" s="50"/>
      <c r="F141" s="64">
        <v>2905</v>
      </c>
      <c r="G141" s="21" t="s">
        <v>138</v>
      </c>
      <c r="H141" s="71">
        <v>0</v>
      </c>
      <c r="I141" s="56"/>
      <c r="J141" s="71">
        <v>0</v>
      </c>
    </row>
    <row r="142" spans="1:10" ht="12.75">
      <c r="A142">
        <v>18</v>
      </c>
      <c r="B142" s="13" t="s">
        <v>28</v>
      </c>
      <c r="C142" s="62">
        <f>SUM(C143:C148)</f>
        <v>0</v>
      </c>
      <c r="D142" s="63"/>
      <c r="E142" s="62">
        <f>SUM(E143:E148)</f>
        <v>0</v>
      </c>
      <c r="F142" s="64">
        <v>2910</v>
      </c>
      <c r="G142" s="21" t="s">
        <v>139</v>
      </c>
      <c r="H142" s="71">
        <v>0</v>
      </c>
      <c r="I142" s="56"/>
      <c r="J142" s="71">
        <v>0</v>
      </c>
    </row>
    <row r="143" spans="1:10" ht="12.75">
      <c r="A143">
        <v>1805</v>
      </c>
      <c r="B143" t="s">
        <v>176</v>
      </c>
      <c r="C143" s="50">
        <v>0</v>
      </c>
      <c r="D143" s="63"/>
      <c r="E143" s="50">
        <v>0</v>
      </c>
      <c r="F143" s="64">
        <v>2915</v>
      </c>
      <c r="G143" s="21" t="s">
        <v>177</v>
      </c>
      <c r="H143" s="71">
        <v>0</v>
      </c>
      <c r="I143" s="56"/>
      <c r="J143" s="71">
        <v>0</v>
      </c>
    </row>
    <row r="144" spans="1:10" ht="12.75">
      <c r="A144">
        <v>1810</v>
      </c>
      <c r="B144" t="s">
        <v>178</v>
      </c>
      <c r="C144" s="50">
        <v>0</v>
      </c>
      <c r="D144" s="63"/>
      <c r="E144" s="50">
        <v>0</v>
      </c>
      <c r="F144" s="64">
        <v>2920</v>
      </c>
      <c r="G144" s="21" t="s">
        <v>141</v>
      </c>
      <c r="H144" s="71">
        <v>0</v>
      </c>
      <c r="I144" s="56"/>
      <c r="J144" s="71">
        <v>0</v>
      </c>
    </row>
    <row r="145" spans="1:10" ht="12.75">
      <c r="A145">
        <v>1815</v>
      </c>
      <c r="B145" t="s">
        <v>179</v>
      </c>
      <c r="C145" s="50">
        <v>0</v>
      </c>
      <c r="D145" s="63"/>
      <c r="E145" s="50">
        <v>0</v>
      </c>
      <c r="H145" s="71"/>
      <c r="I145" s="56"/>
      <c r="J145" s="71"/>
    </row>
    <row r="146" spans="1:10" ht="12.75">
      <c r="A146">
        <v>1820</v>
      </c>
      <c r="B146" t="s">
        <v>180</v>
      </c>
      <c r="C146" s="50">
        <v>0</v>
      </c>
      <c r="D146" s="63"/>
      <c r="E146" s="50">
        <v>0</v>
      </c>
      <c r="G146" s="13" t="s">
        <v>29</v>
      </c>
      <c r="H146" s="70">
        <f>SUM(H147:H148)</f>
        <v>0</v>
      </c>
      <c r="I146" s="56"/>
      <c r="J146" s="70">
        <f>SUM(J147:J148)</f>
        <v>0</v>
      </c>
    </row>
    <row r="147" spans="1:10" ht="12.75">
      <c r="A147">
        <v>1825</v>
      </c>
      <c r="B147" t="s">
        <v>181</v>
      </c>
      <c r="C147" s="50">
        <v>0</v>
      </c>
      <c r="D147" s="63"/>
      <c r="E147" s="50">
        <v>0</v>
      </c>
      <c r="G147" s="21" t="s">
        <v>30</v>
      </c>
      <c r="H147" s="71">
        <v>0</v>
      </c>
      <c r="I147" s="56"/>
      <c r="J147" s="71">
        <v>0</v>
      </c>
    </row>
    <row r="148" spans="1:10" ht="12.75">
      <c r="A148">
        <v>1830</v>
      </c>
      <c r="B148" t="s">
        <v>182</v>
      </c>
      <c r="C148" s="50">
        <v>0</v>
      </c>
      <c r="D148" s="63"/>
      <c r="E148" s="50">
        <v>0</v>
      </c>
      <c r="G148" s="21" t="s">
        <v>31</v>
      </c>
      <c r="H148" s="71">
        <v>0</v>
      </c>
      <c r="I148" s="39"/>
      <c r="J148" s="71">
        <v>0</v>
      </c>
    </row>
    <row r="149" spans="1:10" ht="12.75">
      <c r="A149" s="3"/>
      <c r="B149" s="3"/>
      <c r="C149" s="30"/>
      <c r="D149" s="3"/>
      <c r="E149" s="30"/>
      <c r="F149" s="3"/>
      <c r="G149" s="3"/>
      <c r="H149" s="3"/>
      <c r="I149" s="3"/>
      <c r="J149" s="3"/>
    </row>
    <row r="150" spans="1:10" ht="12.75">
      <c r="A150" s="3" t="s">
        <v>250</v>
      </c>
      <c r="B150" s="3"/>
      <c r="C150" s="30"/>
      <c r="D150" s="3"/>
      <c r="E150" s="3"/>
      <c r="F150" s="3"/>
      <c r="G150" s="3"/>
      <c r="H150" s="3"/>
      <c r="I150" s="3"/>
      <c r="J150" s="3"/>
    </row>
    <row r="151" spans="1:10" ht="12.75">
      <c r="A151" s="3" t="s">
        <v>0</v>
      </c>
      <c r="B151" s="3"/>
      <c r="C151" s="30"/>
      <c r="D151" s="3"/>
      <c r="E151" s="3"/>
      <c r="F151" s="3"/>
      <c r="G151" s="3"/>
      <c r="H151" s="3"/>
      <c r="I151" s="3"/>
      <c r="J151" s="3"/>
    </row>
    <row r="152" spans="1:10" ht="12.75">
      <c r="A152" s="3" t="s">
        <v>276</v>
      </c>
      <c r="B152" s="3"/>
      <c r="C152" s="30"/>
      <c r="D152" s="3"/>
      <c r="E152" s="3"/>
      <c r="F152" s="3"/>
      <c r="G152" s="3"/>
      <c r="H152" s="3"/>
      <c r="I152" s="3"/>
      <c r="J152" s="3"/>
    </row>
    <row r="153" spans="1:10" ht="12.75">
      <c r="A153" s="29" t="s">
        <v>1</v>
      </c>
      <c r="B153" s="29"/>
      <c r="C153" s="43"/>
      <c r="D153" s="29"/>
      <c r="E153" s="29"/>
      <c r="F153" s="29"/>
      <c r="G153" s="29"/>
      <c r="H153" s="29"/>
      <c r="I153" s="29"/>
      <c r="J153" s="29"/>
    </row>
    <row r="154" spans="3:10" ht="12.75">
      <c r="C154" s="44"/>
      <c r="D154" s="12"/>
      <c r="E154" s="13"/>
      <c r="F154" s="59"/>
      <c r="G154" s="13"/>
      <c r="H154" s="13"/>
      <c r="I154" s="12"/>
      <c r="J154" s="13"/>
    </row>
    <row r="155" spans="3:10" ht="12.75">
      <c r="C155" s="44"/>
      <c r="D155" s="12"/>
      <c r="E155" s="13"/>
      <c r="F155" s="64"/>
      <c r="G155" s="13"/>
      <c r="H155" s="13"/>
      <c r="I155" s="12"/>
      <c r="J155" s="13"/>
    </row>
    <row r="156" spans="2:10" ht="25.5">
      <c r="B156" s="26" t="s">
        <v>3</v>
      </c>
      <c r="C156" s="83" t="s">
        <v>311</v>
      </c>
      <c r="D156" s="84"/>
      <c r="E156" s="83" t="s">
        <v>291</v>
      </c>
      <c r="F156" s="64"/>
      <c r="G156" s="24" t="s">
        <v>4</v>
      </c>
      <c r="H156" s="83" t="s">
        <v>311</v>
      </c>
      <c r="I156" s="84"/>
      <c r="J156" s="83" t="s">
        <v>291</v>
      </c>
    </row>
    <row r="157" spans="3:10" ht="12.75">
      <c r="C157" s="66"/>
      <c r="D157" s="58"/>
      <c r="E157" s="66"/>
      <c r="H157" s="59"/>
      <c r="I157" s="58"/>
      <c r="J157" s="59"/>
    </row>
    <row r="158" spans="1:10" ht="12.75">
      <c r="A158">
        <v>19</v>
      </c>
      <c r="B158" s="13" t="s">
        <v>18</v>
      </c>
      <c r="C158" s="62">
        <f>SUM(C159:C179)</f>
        <v>224332</v>
      </c>
      <c r="D158" s="63"/>
      <c r="E158" s="62">
        <f>SUM(E159:E179)</f>
        <v>266472</v>
      </c>
      <c r="G158" s="24" t="s">
        <v>32</v>
      </c>
      <c r="H158" s="70">
        <f>+H160+H169</f>
        <v>13561486</v>
      </c>
      <c r="I158" s="72"/>
      <c r="J158" s="70">
        <f>+J160+J169</f>
        <v>10594722</v>
      </c>
    </row>
    <row r="159" spans="1:10" ht="13.5" thickBot="1">
      <c r="A159">
        <v>1905</v>
      </c>
      <c r="B159" t="s">
        <v>105</v>
      </c>
      <c r="C159" s="50">
        <v>0</v>
      </c>
      <c r="D159" s="63"/>
      <c r="E159" s="50">
        <v>0</v>
      </c>
      <c r="H159" s="46"/>
      <c r="I159" s="72"/>
      <c r="J159" s="46"/>
    </row>
    <row r="160" spans="1:10" ht="13.5" thickTop="1">
      <c r="A160">
        <v>1910</v>
      </c>
      <c r="B160" t="s">
        <v>107</v>
      </c>
      <c r="C160" s="50">
        <v>0</v>
      </c>
      <c r="D160" s="63"/>
      <c r="E160" s="50">
        <v>0</v>
      </c>
      <c r="F160" s="21">
        <v>31</v>
      </c>
      <c r="G160" s="13" t="s">
        <v>33</v>
      </c>
      <c r="H160" s="70">
        <v>0</v>
      </c>
      <c r="I160" s="74"/>
      <c r="J160" s="70">
        <v>0</v>
      </c>
    </row>
    <row r="161" spans="1:10" ht="12.75">
      <c r="A161">
        <v>1915</v>
      </c>
      <c r="B161" t="s">
        <v>108</v>
      </c>
      <c r="C161" s="50">
        <v>0</v>
      </c>
      <c r="D161" s="63"/>
      <c r="E161" s="50">
        <v>0</v>
      </c>
      <c r="F161" s="21">
        <v>3105</v>
      </c>
      <c r="G161" s="21" t="s">
        <v>183</v>
      </c>
      <c r="H161" s="75">
        <v>0</v>
      </c>
      <c r="I161" s="74"/>
      <c r="J161" s="75">
        <v>0</v>
      </c>
    </row>
    <row r="162" spans="1:10" ht="12.75">
      <c r="A162">
        <v>1920</v>
      </c>
      <c r="B162" t="s">
        <v>109</v>
      </c>
      <c r="C162" s="50">
        <v>0</v>
      </c>
      <c r="D162" s="63"/>
      <c r="E162" s="50">
        <v>0</v>
      </c>
      <c r="F162" s="21">
        <v>3110</v>
      </c>
      <c r="G162" s="21" t="s">
        <v>184</v>
      </c>
      <c r="H162" s="75">
        <v>0</v>
      </c>
      <c r="I162" s="74"/>
      <c r="J162" s="75">
        <v>0</v>
      </c>
    </row>
    <row r="163" spans="1:10" ht="12.75">
      <c r="A163">
        <v>1925</v>
      </c>
      <c r="B163" t="s">
        <v>185</v>
      </c>
      <c r="C163" s="50">
        <v>0</v>
      </c>
      <c r="D163" s="63"/>
      <c r="E163" s="50">
        <v>0</v>
      </c>
      <c r="F163" s="21">
        <v>3115</v>
      </c>
      <c r="G163" s="21" t="s">
        <v>186</v>
      </c>
      <c r="H163" s="75">
        <v>0</v>
      </c>
      <c r="I163" s="74"/>
      <c r="J163" s="75">
        <v>0</v>
      </c>
    </row>
    <row r="164" spans="1:10" ht="12.75">
      <c r="A164">
        <v>1926</v>
      </c>
      <c r="B164" t="s">
        <v>113</v>
      </c>
      <c r="C164" s="50">
        <v>0</v>
      </c>
      <c r="D164" s="63"/>
      <c r="E164" s="50">
        <v>0</v>
      </c>
      <c r="F164" s="21">
        <v>3120</v>
      </c>
      <c r="G164" s="21" t="s">
        <v>187</v>
      </c>
      <c r="H164" s="75">
        <v>0</v>
      </c>
      <c r="I164" s="74"/>
      <c r="J164" s="75">
        <v>0</v>
      </c>
    </row>
    <row r="165" spans="1:10" ht="12.75">
      <c r="A165">
        <v>1930</v>
      </c>
      <c r="B165" t="s">
        <v>115</v>
      </c>
      <c r="C165" s="50">
        <v>0</v>
      </c>
      <c r="D165" s="63"/>
      <c r="E165" s="50">
        <v>0</v>
      </c>
      <c r="F165" s="21">
        <v>3125</v>
      </c>
      <c r="G165" s="21" t="s">
        <v>188</v>
      </c>
      <c r="H165" s="75">
        <v>0</v>
      </c>
      <c r="I165" s="74"/>
      <c r="J165" s="75">
        <v>0</v>
      </c>
    </row>
    <row r="166" spans="1:10" ht="12.75">
      <c r="A166">
        <v>1935</v>
      </c>
      <c r="B166" t="s">
        <v>189</v>
      </c>
      <c r="C166" s="50">
        <v>0</v>
      </c>
      <c r="D166" s="63"/>
      <c r="E166" s="50">
        <v>0</v>
      </c>
      <c r="F166" s="21">
        <v>3130</v>
      </c>
      <c r="G166" s="21" t="s">
        <v>190</v>
      </c>
      <c r="H166" s="75">
        <v>0</v>
      </c>
      <c r="I166" s="74"/>
      <c r="J166" s="75">
        <v>0</v>
      </c>
    </row>
    <row r="167" spans="1:10" ht="12.75">
      <c r="A167">
        <v>1940</v>
      </c>
      <c r="B167" t="s">
        <v>191</v>
      </c>
      <c r="C167" s="50">
        <v>0</v>
      </c>
      <c r="D167" s="63"/>
      <c r="E167" s="50">
        <v>0</v>
      </c>
      <c r="F167" s="21">
        <v>3135</v>
      </c>
      <c r="G167" s="21" t="s">
        <v>192</v>
      </c>
      <c r="H167" s="75">
        <v>0</v>
      </c>
      <c r="I167" s="74"/>
      <c r="J167" s="75">
        <v>0</v>
      </c>
    </row>
    <row r="168" spans="1:10" ht="12.75">
      <c r="A168">
        <v>1941</v>
      </c>
      <c r="B168" t="s">
        <v>120</v>
      </c>
      <c r="C168" s="50">
        <v>0</v>
      </c>
      <c r="D168" s="63"/>
      <c r="E168" s="50">
        <v>0</v>
      </c>
      <c r="H168" s="73"/>
      <c r="I168" s="72"/>
      <c r="J168" s="73"/>
    </row>
    <row r="169" spans="1:11" ht="12.75">
      <c r="A169">
        <v>1942</v>
      </c>
      <c r="B169" t="s">
        <v>193</v>
      </c>
      <c r="C169" s="50">
        <v>0</v>
      </c>
      <c r="D169" s="63"/>
      <c r="E169" s="50">
        <v>0</v>
      </c>
      <c r="F169" s="67">
        <v>32</v>
      </c>
      <c r="G169" s="13" t="s">
        <v>194</v>
      </c>
      <c r="H169" s="70">
        <f>SUM(H170:H181)</f>
        <v>13561486</v>
      </c>
      <c r="I169" s="56"/>
      <c r="J169" s="70">
        <f>SUM(J170:J181)</f>
        <v>10594722</v>
      </c>
      <c r="K169" s="32"/>
    </row>
    <row r="170" spans="1:10" ht="12.75">
      <c r="A170">
        <v>1943</v>
      </c>
      <c r="B170" t="s">
        <v>195</v>
      </c>
      <c r="C170" s="50">
        <v>0</v>
      </c>
      <c r="D170" s="63"/>
      <c r="E170" s="50">
        <v>0</v>
      </c>
      <c r="F170" s="67">
        <v>3205</v>
      </c>
      <c r="G170" s="21" t="s">
        <v>196</v>
      </c>
      <c r="H170" s="71">
        <v>0</v>
      </c>
      <c r="I170" s="56"/>
      <c r="J170" s="71">
        <v>0</v>
      </c>
    </row>
    <row r="171" spans="1:10" ht="12.75">
      <c r="A171">
        <v>1945</v>
      </c>
      <c r="B171" t="s">
        <v>124</v>
      </c>
      <c r="C171" s="50">
        <v>0</v>
      </c>
      <c r="D171" s="63"/>
      <c r="E171" s="50">
        <v>0</v>
      </c>
      <c r="F171" s="67">
        <v>3208</v>
      </c>
      <c r="G171" s="21" t="s">
        <v>183</v>
      </c>
      <c r="H171" s="71">
        <v>24054</v>
      </c>
      <c r="I171" s="56"/>
      <c r="J171" s="71">
        <v>24054</v>
      </c>
    </row>
    <row r="172" spans="1:10" ht="12.75">
      <c r="A172">
        <v>1950</v>
      </c>
      <c r="B172" t="s">
        <v>126</v>
      </c>
      <c r="C172" s="50">
        <v>0</v>
      </c>
      <c r="D172" s="63"/>
      <c r="E172" s="50">
        <v>0</v>
      </c>
      <c r="F172" s="67">
        <v>3210</v>
      </c>
      <c r="G172" s="21" t="s">
        <v>197</v>
      </c>
      <c r="H172" s="71">
        <v>0</v>
      </c>
      <c r="I172" s="56"/>
      <c r="J172" s="71">
        <v>0</v>
      </c>
    </row>
    <row r="173" spans="1:10" ht="12.75">
      <c r="A173">
        <v>1955</v>
      </c>
      <c r="B173" t="s">
        <v>128</v>
      </c>
      <c r="C173" s="50">
        <v>0</v>
      </c>
      <c r="D173" s="63"/>
      <c r="E173" s="50">
        <v>0</v>
      </c>
      <c r="F173" s="67">
        <v>3215</v>
      </c>
      <c r="G173" s="21" t="s">
        <v>198</v>
      </c>
      <c r="H173" s="71">
        <v>0</v>
      </c>
      <c r="I173" s="56"/>
      <c r="J173" s="71">
        <v>0</v>
      </c>
    </row>
    <row r="174" spans="1:10" ht="12.75">
      <c r="A174">
        <v>1960</v>
      </c>
      <c r="B174" t="s">
        <v>130</v>
      </c>
      <c r="C174" s="50">
        <v>0</v>
      </c>
      <c r="D174" s="63"/>
      <c r="E174" s="50">
        <v>0</v>
      </c>
      <c r="F174" s="67">
        <v>3220</v>
      </c>
      <c r="G174" s="21" t="s">
        <v>199</v>
      </c>
      <c r="H174" s="71">
        <v>0</v>
      </c>
      <c r="I174" s="56"/>
      <c r="J174" s="71">
        <v>0</v>
      </c>
    </row>
    <row r="175" spans="1:11" ht="12.75">
      <c r="A175">
        <v>1965</v>
      </c>
      <c r="B175" t="s">
        <v>132</v>
      </c>
      <c r="C175" s="50">
        <v>0</v>
      </c>
      <c r="D175" s="63"/>
      <c r="E175" s="50">
        <v>0</v>
      </c>
      <c r="F175" s="67">
        <v>3225</v>
      </c>
      <c r="G175" s="21" t="s">
        <v>200</v>
      </c>
      <c r="H175" s="101">
        <f>6829712+1263519+1629596</f>
        <v>9722827</v>
      </c>
      <c r="I175" s="56"/>
      <c r="J175" s="101">
        <f>6829712+1263519</f>
        <v>8093231</v>
      </c>
      <c r="K175" s="32"/>
    </row>
    <row r="176" spans="1:10" ht="12.75">
      <c r="A176">
        <v>1970</v>
      </c>
      <c r="B176" t="s">
        <v>134</v>
      </c>
      <c r="C176" s="50">
        <v>686286</v>
      </c>
      <c r="D176" s="63"/>
      <c r="E176" s="50">
        <v>596365</v>
      </c>
      <c r="F176" s="67">
        <v>3230</v>
      </c>
      <c r="G176" s="21" t="s">
        <v>184</v>
      </c>
      <c r="H176" s="101">
        <f>+ANEXO3!J49</f>
        <v>2966765</v>
      </c>
      <c r="I176" s="56"/>
      <c r="J176" s="101">
        <f>+ANEXO3!L49</f>
        <v>1629597</v>
      </c>
    </row>
    <row r="177" spans="1:11" ht="12.75">
      <c r="A177">
        <v>1975</v>
      </c>
      <c r="B177" t="s">
        <v>135</v>
      </c>
      <c r="C177" s="50">
        <v>-461954</v>
      </c>
      <c r="D177" s="63"/>
      <c r="E177" s="50">
        <v>-329893</v>
      </c>
      <c r="F177" s="67">
        <v>3235</v>
      </c>
      <c r="G177" s="21" t="s">
        <v>187</v>
      </c>
      <c r="H177" s="101">
        <v>847840</v>
      </c>
      <c r="I177" s="56"/>
      <c r="J177" s="101">
        <v>847840</v>
      </c>
      <c r="K177" s="32"/>
    </row>
    <row r="178" spans="1:10" ht="12.75">
      <c r="A178">
        <v>1995</v>
      </c>
      <c r="B178" t="s">
        <v>136</v>
      </c>
      <c r="C178" s="50">
        <v>0</v>
      </c>
      <c r="D178" s="63"/>
      <c r="E178" s="50">
        <v>0</v>
      </c>
      <c r="F178" s="67">
        <v>3240</v>
      </c>
      <c r="G178" s="21" t="s">
        <v>186</v>
      </c>
      <c r="H178" s="101">
        <v>0</v>
      </c>
      <c r="I178" s="56"/>
      <c r="J178" s="101">
        <v>0</v>
      </c>
    </row>
    <row r="179" spans="1:10" ht="12.75">
      <c r="A179">
        <v>1999</v>
      </c>
      <c r="B179" t="s">
        <v>137</v>
      </c>
      <c r="C179" s="50">
        <v>0</v>
      </c>
      <c r="D179" s="63"/>
      <c r="E179" s="50">
        <v>0</v>
      </c>
      <c r="F179" s="67">
        <v>3245</v>
      </c>
      <c r="G179" s="21" t="s">
        <v>201</v>
      </c>
      <c r="H179" s="101">
        <v>0</v>
      </c>
      <c r="I179" s="56"/>
      <c r="J179" s="101">
        <v>0</v>
      </c>
    </row>
    <row r="180" spans="3:11" ht="12.75">
      <c r="C180" s="68"/>
      <c r="D180" s="69"/>
      <c r="E180" s="68"/>
      <c r="F180" s="67">
        <v>3250</v>
      </c>
      <c r="G180" s="21" t="s">
        <v>192</v>
      </c>
      <c r="H180" s="101">
        <v>0</v>
      </c>
      <c r="I180" s="56"/>
      <c r="J180" s="101">
        <v>0</v>
      </c>
      <c r="K180" s="32"/>
    </row>
    <row r="181" spans="2:10" ht="12.75">
      <c r="B181" s="25" t="s">
        <v>20</v>
      </c>
      <c r="C181" s="68"/>
      <c r="D181" s="69"/>
      <c r="E181" s="68"/>
      <c r="F181" s="67">
        <v>3255</v>
      </c>
      <c r="G181" s="21" t="s">
        <v>202</v>
      </c>
      <c r="H181" s="71">
        <v>0</v>
      </c>
      <c r="I181" s="56"/>
      <c r="J181" s="71">
        <v>0</v>
      </c>
    </row>
    <row r="182" spans="2:10" ht="12.75">
      <c r="B182" s="25" t="s">
        <v>22</v>
      </c>
      <c r="C182" s="62">
        <v>0</v>
      </c>
      <c r="D182" s="63"/>
      <c r="E182" s="62">
        <v>0</v>
      </c>
      <c r="H182" s="71"/>
      <c r="I182" s="56"/>
      <c r="J182" s="71"/>
    </row>
    <row r="183" spans="3:10" ht="12.75">
      <c r="C183" s="50"/>
      <c r="D183" s="63"/>
      <c r="E183" s="50"/>
      <c r="H183" s="73"/>
      <c r="I183" s="72"/>
      <c r="J183" s="73"/>
    </row>
    <row r="184" spans="2:10" ht="13.5" thickBot="1">
      <c r="B184" s="13" t="s">
        <v>35</v>
      </c>
      <c r="C184" s="48">
        <f>+C9+C87</f>
        <v>14037799</v>
      </c>
      <c r="D184" s="49"/>
      <c r="E184" s="48">
        <f>+E9+E87</f>
        <v>11261899</v>
      </c>
      <c r="G184" s="13" t="s">
        <v>36</v>
      </c>
      <c r="H184" s="40">
        <f>+H9+H87+H158</f>
        <v>14037799</v>
      </c>
      <c r="I184" s="47"/>
      <c r="J184" s="40">
        <f>+J9+J87+J158</f>
        <v>11261899</v>
      </c>
    </row>
    <row r="185" spans="3:10" ht="13.5" thickTop="1">
      <c r="C185" s="50"/>
      <c r="D185" s="63"/>
      <c r="E185" s="50"/>
      <c r="F185" s="58"/>
      <c r="H185" s="96">
        <f>+H184-C184</f>
        <v>0</v>
      </c>
      <c r="I185" s="72"/>
      <c r="J185" s="96">
        <f>+J184-E184</f>
        <v>0</v>
      </c>
    </row>
    <row r="186" spans="3:10" ht="12.75">
      <c r="C186" s="50"/>
      <c r="D186" s="63"/>
      <c r="E186" s="50"/>
      <c r="F186" s="64"/>
      <c r="H186" s="73"/>
      <c r="I186" s="72"/>
      <c r="J186" s="73"/>
    </row>
    <row r="187" spans="3:10" ht="12.75">
      <c r="C187" s="50"/>
      <c r="D187" s="63"/>
      <c r="E187" s="50"/>
      <c r="H187" s="73"/>
      <c r="I187" s="72"/>
      <c r="J187" s="73"/>
    </row>
    <row r="188" spans="3:10" ht="12.75">
      <c r="C188" s="50"/>
      <c r="D188" s="63"/>
      <c r="E188" s="50"/>
      <c r="H188" s="73"/>
      <c r="I188" s="72"/>
      <c r="J188" s="73"/>
    </row>
    <row r="189" spans="2:10" ht="12.75">
      <c r="B189" s="13" t="s">
        <v>37</v>
      </c>
      <c r="C189" s="62">
        <f>SUM(C191:C195)</f>
        <v>0</v>
      </c>
      <c r="D189" s="63"/>
      <c r="E189" s="62">
        <f>SUM(E191:E195)</f>
        <v>0</v>
      </c>
      <c r="G189" s="13" t="s">
        <v>38</v>
      </c>
      <c r="H189" s="70">
        <f>SUM(H191:H195)</f>
        <v>0</v>
      </c>
      <c r="I189" s="56"/>
      <c r="J189" s="70">
        <f>SUM(J191:J195)</f>
        <v>0</v>
      </c>
    </row>
    <row r="190" spans="3:10" ht="12.75">
      <c r="C190" s="50"/>
      <c r="D190" s="63"/>
      <c r="E190" s="50"/>
      <c r="H190" s="71"/>
      <c r="I190" s="56"/>
      <c r="J190" s="71"/>
    </row>
    <row r="191" spans="1:10" ht="12.75">
      <c r="A191">
        <v>81</v>
      </c>
      <c r="B191" t="s">
        <v>39</v>
      </c>
      <c r="C191" s="50">
        <v>0</v>
      </c>
      <c r="D191" s="63"/>
      <c r="E191" s="50">
        <v>0</v>
      </c>
      <c r="F191" s="21">
        <v>91</v>
      </c>
      <c r="G191" s="21" t="s">
        <v>40</v>
      </c>
      <c r="H191" s="37">
        <v>516266608</v>
      </c>
      <c r="I191" s="56"/>
      <c r="J191" s="71">
        <v>756221061</v>
      </c>
    </row>
    <row r="192" spans="1:10" ht="12.75">
      <c r="A192">
        <v>82</v>
      </c>
      <c r="B192" t="s">
        <v>41</v>
      </c>
      <c r="C192" s="50">
        <v>0</v>
      </c>
      <c r="D192" s="63"/>
      <c r="E192" s="50">
        <v>0</v>
      </c>
      <c r="F192" s="64">
        <v>92</v>
      </c>
      <c r="G192" s="21" t="s">
        <v>42</v>
      </c>
      <c r="H192" s="71">
        <v>0</v>
      </c>
      <c r="I192" s="56"/>
      <c r="J192" s="71">
        <v>0</v>
      </c>
    </row>
    <row r="193" spans="1:10" ht="12.75">
      <c r="A193">
        <v>83</v>
      </c>
      <c r="B193" t="s">
        <v>43</v>
      </c>
      <c r="C193" s="50">
        <f>-C195</f>
        <v>4293038</v>
      </c>
      <c r="D193" s="63"/>
      <c r="E193" s="50">
        <f>-E195</f>
        <v>2852807</v>
      </c>
      <c r="F193" s="64">
        <v>93</v>
      </c>
      <c r="G193" s="21" t="s">
        <v>44</v>
      </c>
      <c r="H193" s="37">
        <v>567533</v>
      </c>
      <c r="I193" s="56"/>
      <c r="J193" s="37">
        <v>561116</v>
      </c>
    </row>
    <row r="194" spans="1:10" ht="12.75">
      <c r="A194">
        <v>84</v>
      </c>
      <c r="B194" t="s">
        <v>45</v>
      </c>
      <c r="C194" s="50">
        <v>0</v>
      </c>
      <c r="D194" s="63"/>
      <c r="E194" s="50">
        <v>0</v>
      </c>
      <c r="F194" s="64">
        <v>94</v>
      </c>
      <c r="G194" s="21" t="s">
        <v>46</v>
      </c>
      <c r="H194" s="71">
        <v>0</v>
      </c>
      <c r="I194" s="56"/>
      <c r="J194" s="71">
        <v>0</v>
      </c>
    </row>
    <row r="195" spans="1:10" ht="12.75">
      <c r="A195">
        <v>89</v>
      </c>
      <c r="B195" t="s">
        <v>47</v>
      </c>
      <c r="C195" s="37">
        <v>-4293038</v>
      </c>
      <c r="D195" s="63"/>
      <c r="E195" s="37">
        <v>-2852807</v>
      </c>
      <c r="F195" s="64">
        <v>99</v>
      </c>
      <c r="G195" s="21" t="s">
        <v>48</v>
      </c>
      <c r="H195" s="37">
        <f>-H191-H193</f>
        <v>-516834141</v>
      </c>
      <c r="I195" s="56"/>
      <c r="J195" s="37">
        <f>-J191-J193</f>
        <v>-756782177</v>
      </c>
    </row>
    <row r="196" spans="3:5" ht="12.75">
      <c r="C196" s="68"/>
      <c r="D196" s="69"/>
      <c r="E196" s="68"/>
    </row>
    <row r="197" spans="3:5" ht="12.75">
      <c r="C197" s="68"/>
      <c r="D197" s="69"/>
      <c r="E197" s="68"/>
    </row>
    <row r="198" spans="3:5" ht="12.75">
      <c r="C198" s="68"/>
      <c r="D198" s="69"/>
      <c r="E198" s="68"/>
    </row>
    <row r="202" spans="2:6" ht="12.75">
      <c r="B202" s="13" t="s">
        <v>282</v>
      </c>
      <c r="C202" s="13"/>
      <c r="D202" s="12"/>
      <c r="E202" s="95"/>
      <c r="F202" s="13" t="s">
        <v>284</v>
      </c>
    </row>
    <row r="203" spans="2:6" ht="12.75">
      <c r="B203" t="s">
        <v>283</v>
      </c>
      <c r="C203"/>
      <c r="D203" s="42"/>
      <c r="E203" s="42"/>
      <c r="F203" s="22" t="s">
        <v>286</v>
      </c>
    </row>
    <row r="204" spans="3:6" ht="12.75">
      <c r="C204" s="37"/>
      <c r="D204" s="42"/>
      <c r="E204" s="42"/>
      <c r="F204" s="100" t="s">
        <v>252</v>
      </c>
    </row>
    <row r="205" spans="3:6" ht="12.75">
      <c r="C205" s="37"/>
      <c r="D205" s="42"/>
      <c r="E205" s="42"/>
      <c r="F205" s="100"/>
    </row>
    <row r="208" ht="12.75">
      <c r="B208" s="13"/>
    </row>
  </sheetData>
  <printOptions horizontalCentered="1"/>
  <pageMargins left="0.5905511811023623" right="0.3937007874015748" top="0.5511811023622047" bottom="0.5118110236220472" header="0.31496062992125984" footer="0.1968503937007874"/>
  <pageSetup horizontalDpi="600" verticalDpi="600" orientation="portrait" scale="69" r:id="rId1"/>
  <rowBreaks count="2" manualBreakCount="2">
    <brk id="79" max="255" man="1"/>
    <brk id="1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47"/>
  <sheetViews>
    <sheetView workbookViewId="0" topLeftCell="E43">
      <selection activeCell="J41" sqref="J41"/>
    </sheetView>
  </sheetViews>
  <sheetFormatPr defaultColWidth="11.421875" defaultRowHeight="12.75"/>
  <cols>
    <col min="1" max="1" width="8.00390625" style="0" customWidth="1"/>
    <col min="2" max="7" width="8.00390625" style="11" customWidth="1"/>
    <col min="8" max="8" width="7.28125" style="11" customWidth="1"/>
    <col min="9" max="9" width="15.00390625" style="0" customWidth="1"/>
    <col min="10" max="10" width="13.140625" style="0" customWidth="1"/>
    <col min="11" max="11" width="9.421875" style="11" customWidth="1"/>
    <col min="12" max="12" width="13.7109375" style="0" customWidth="1"/>
    <col min="13" max="13" width="10.57421875" style="0" customWidth="1"/>
  </cols>
  <sheetData>
    <row r="1" spans="1:12" ht="12.75">
      <c r="A1" s="11"/>
      <c r="I1" s="11"/>
      <c r="J1" s="11"/>
      <c r="L1" s="11"/>
    </row>
    <row r="2" spans="1:12" ht="12.75">
      <c r="A2" s="10"/>
      <c r="B2" s="10"/>
      <c r="C2" s="10"/>
      <c r="D2" s="10"/>
      <c r="E2" s="10"/>
      <c r="F2" s="10"/>
      <c r="G2" s="10"/>
      <c r="H2" s="10"/>
      <c r="I2" s="9"/>
      <c r="J2" s="10"/>
      <c r="K2" s="10"/>
      <c r="L2" s="9"/>
    </row>
    <row r="3" spans="1:12" ht="12.75">
      <c r="A3" s="10"/>
      <c r="B3" s="154" t="s">
        <v>250</v>
      </c>
      <c r="C3" s="154"/>
      <c r="D3" s="154"/>
      <c r="E3" s="154"/>
      <c r="F3" s="154"/>
      <c r="G3" s="154"/>
      <c r="H3" s="154"/>
      <c r="I3" s="154"/>
      <c r="J3" s="154"/>
      <c r="K3" s="154"/>
      <c r="L3" s="10"/>
    </row>
    <row r="4" spans="1:12" ht="12.75">
      <c r="A4" s="10" t="s">
        <v>203</v>
      </c>
      <c r="B4" s="10"/>
      <c r="C4" s="10"/>
      <c r="D4" s="10"/>
      <c r="E4" s="10"/>
      <c r="F4" s="10"/>
      <c r="G4" s="10"/>
      <c r="H4" s="10"/>
      <c r="I4" s="9"/>
      <c r="J4" s="10"/>
      <c r="K4" s="10"/>
      <c r="L4" s="10"/>
    </row>
    <row r="5" spans="1:12" ht="12.75">
      <c r="A5" s="10" t="s">
        <v>276</v>
      </c>
      <c r="B5" s="10"/>
      <c r="C5" s="10"/>
      <c r="D5" s="10"/>
      <c r="E5" s="10"/>
      <c r="F5" s="10"/>
      <c r="G5" s="10"/>
      <c r="H5" s="10"/>
      <c r="I5" s="9"/>
      <c r="J5" s="10"/>
      <c r="K5" s="10"/>
      <c r="L5" s="10"/>
    </row>
    <row r="6" spans="1:12" ht="12.75">
      <c r="A6" s="10" t="s">
        <v>1</v>
      </c>
      <c r="B6" s="10"/>
      <c r="C6" s="10"/>
      <c r="D6" s="10"/>
      <c r="E6" s="10"/>
      <c r="F6" s="10"/>
      <c r="G6" s="10"/>
      <c r="H6" s="10"/>
      <c r="I6" s="9"/>
      <c r="J6" s="9"/>
      <c r="K6" s="9"/>
      <c r="L6" s="9"/>
    </row>
    <row r="7" spans="1:12" ht="12.75">
      <c r="A7" s="12"/>
      <c r="B7" s="12"/>
      <c r="C7" s="12"/>
      <c r="D7" s="12"/>
      <c r="E7" s="12"/>
      <c r="F7" s="12"/>
      <c r="G7" s="12"/>
      <c r="H7" s="12"/>
      <c r="I7" s="11"/>
      <c r="J7" s="11"/>
      <c r="L7" s="11"/>
    </row>
    <row r="8" spans="1:12" ht="25.5">
      <c r="A8" s="8" t="s">
        <v>2</v>
      </c>
      <c r="B8" s="15" t="s">
        <v>204</v>
      </c>
      <c r="C8" s="15"/>
      <c r="D8" s="15"/>
      <c r="E8" s="15"/>
      <c r="F8" s="15"/>
      <c r="G8" s="15"/>
      <c r="H8" s="15"/>
      <c r="I8" s="11"/>
      <c r="J8" s="83" t="s">
        <v>312</v>
      </c>
      <c r="K8" s="84"/>
      <c r="L8" s="83" t="s">
        <v>289</v>
      </c>
    </row>
    <row r="9" spans="1:12" ht="12.75">
      <c r="A9" s="8"/>
      <c r="B9" s="8"/>
      <c r="C9" s="8"/>
      <c r="D9" s="8"/>
      <c r="E9" s="8"/>
      <c r="F9" s="8"/>
      <c r="G9" s="8"/>
      <c r="H9" s="8"/>
      <c r="I9" s="11"/>
      <c r="J9" s="8"/>
      <c r="K9" s="8"/>
      <c r="L9" s="8"/>
    </row>
    <row r="10" spans="1:12" ht="12.75">
      <c r="A10" s="8"/>
      <c r="B10" s="8"/>
      <c r="C10" s="8"/>
      <c r="D10" s="8"/>
      <c r="E10" s="8"/>
      <c r="F10" s="8"/>
      <c r="G10" s="8"/>
      <c r="H10" s="8"/>
      <c r="I10" s="11"/>
      <c r="J10" s="8"/>
      <c r="K10" s="8"/>
      <c r="L10" s="8"/>
    </row>
    <row r="11" spans="1:13" ht="12.75">
      <c r="A11" s="11"/>
      <c r="I11" s="11"/>
      <c r="J11" s="19" t="s">
        <v>205</v>
      </c>
      <c r="K11" s="5"/>
      <c r="L11" s="19" t="s">
        <v>205</v>
      </c>
      <c r="M11" s="11"/>
    </row>
    <row r="12" spans="1:13" ht="12.75">
      <c r="A12" s="14"/>
      <c r="B12" s="12" t="s">
        <v>206</v>
      </c>
      <c r="I12" s="35"/>
      <c r="J12" s="54">
        <f>SUM(J13:J18)</f>
        <v>7257726</v>
      </c>
      <c r="K12" s="39"/>
      <c r="L12" s="54">
        <f>SUM(L13:L18)</f>
        <v>6628744</v>
      </c>
      <c r="M12" s="11"/>
    </row>
    <row r="13" spans="1:13" ht="12.75">
      <c r="A13" s="14">
        <v>41</v>
      </c>
      <c r="B13" s="11" t="s">
        <v>207</v>
      </c>
      <c r="I13" s="11"/>
      <c r="J13" s="45">
        <f>7059683+9444</f>
        <v>7069127</v>
      </c>
      <c r="K13" s="45"/>
      <c r="L13" s="45">
        <v>6127936</v>
      </c>
      <c r="M13" s="35"/>
    </row>
    <row r="14" spans="1:12" ht="12.75">
      <c r="A14" s="14">
        <v>42</v>
      </c>
      <c r="B14" s="11" t="s">
        <v>208</v>
      </c>
      <c r="I14" s="11"/>
      <c r="J14" s="45">
        <v>0</v>
      </c>
      <c r="K14" s="45"/>
      <c r="L14" s="45">
        <v>0</v>
      </c>
    </row>
    <row r="15" spans="1:12" ht="12.75">
      <c r="A15" s="14">
        <v>43</v>
      </c>
      <c r="B15" s="11" t="s">
        <v>209</v>
      </c>
      <c r="I15" s="11"/>
      <c r="J15" s="45">
        <v>0</v>
      </c>
      <c r="K15" s="45"/>
      <c r="L15" s="45">
        <v>0</v>
      </c>
    </row>
    <row r="16" spans="1:12" ht="12.75">
      <c r="A16" s="14">
        <v>44</v>
      </c>
      <c r="B16" s="11" t="s">
        <v>210</v>
      </c>
      <c r="I16" s="11"/>
      <c r="J16" s="45">
        <v>0</v>
      </c>
      <c r="K16" s="45"/>
      <c r="L16" s="45">
        <v>0</v>
      </c>
    </row>
    <row r="17" spans="1:12" ht="12.75">
      <c r="A17" s="14">
        <v>47</v>
      </c>
      <c r="B17" s="11" t="s">
        <v>211</v>
      </c>
      <c r="I17" s="11"/>
      <c r="J17" s="45">
        <v>188599</v>
      </c>
      <c r="K17" s="45"/>
      <c r="L17" s="45">
        <v>500808</v>
      </c>
    </row>
    <row r="18" spans="1:12" ht="12.75">
      <c r="A18" s="14">
        <v>57</v>
      </c>
      <c r="B18" s="11" t="s">
        <v>212</v>
      </c>
      <c r="I18" s="11"/>
      <c r="J18" s="45">
        <v>0</v>
      </c>
      <c r="K18" s="45"/>
      <c r="L18" s="45">
        <v>0</v>
      </c>
    </row>
    <row r="19" spans="1:12" ht="12.75">
      <c r="A19" s="14"/>
      <c r="I19" s="11"/>
      <c r="J19" s="55"/>
      <c r="K19" s="45"/>
      <c r="L19" s="55"/>
    </row>
    <row r="20" spans="1:12" ht="12.75">
      <c r="A20" s="14"/>
      <c r="B20" s="12" t="s">
        <v>213</v>
      </c>
      <c r="I20" s="11"/>
      <c r="J20" s="54">
        <f>+J21</f>
        <v>0</v>
      </c>
      <c r="K20" s="39"/>
      <c r="L20" s="54">
        <f>+L21</f>
        <v>0</v>
      </c>
    </row>
    <row r="21" spans="1:12" ht="12.75">
      <c r="A21" s="14">
        <v>61</v>
      </c>
      <c r="B21" s="11" t="s">
        <v>214</v>
      </c>
      <c r="I21" s="11"/>
      <c r="J21" s="45">
        <v>0</v>
      </c>
      <c r="K21" s="45"/>
      <c r="L21" s="45">
        <v>0</v>
      </c>
    </row>
    <row r="22" spans="1:12" ht="12.75">
      <c r="A22" s="14"/>
      <c r="I22" s="11"/>
      <c r="J22" s="45"/>
      <c r="K22" s="45"/>
      <c r="L22" s="45"/>
    </row>
    <row r="23" spans="1:12" ht="12.75">
      <c r="A23" s="14"/>
      <c r="I23" s="11"/>
      <c r="J23" s="55"/>
      <c r="K23" s="45"/>
      <c r="L23" s="55"/>
    </row>
    <row r="24" spans="1:14" ht="12.75">
      <c r="A24" s="14"/>
      <c r="B24" s="12" t="s">
        <v>215</v>
      </c>
      <c r="I24" s="35"/>
      <c r="J24" s="54">
        <f>SUM(J25:J28)</f>
        <v>5575067</v>
      </c>
      <c r="K24" s="39"/>
      <c r="L24" s="54">
        <f>SUM(L25:L28)</f>
        <v>5942461</v>
      </c>
      <c r="N24" s="32"/>
    </row>
    <row r="25" spans="1:12" ht="12.75">
      <c r="A25" s="14">
        <v>51</v>
      </c>
      <c r="B25" s="11" t="s">
        <v>216</v>
      </c>
      <c r="I25" s="11"/>
      <c r="J25" s="45">
        <v>2572097</v>
      </c>
      <c r="K25" s="45"/>
      <c r="L25" s="45">
        <v>2428711</v>
      </c>
    </row>
    <row r="26" spans="1:12" ht="12.75">
      <c r="A26" s="14">
        <v>52</v>
      </c>
      <c r="B26" s="11" t="s">
        <v>217</v>
      </c>
      <c r="I26" s="35"/>
      <c r="J26" s="45">
        <v>2580131</v>
      </c>
      <c r="K26" s="45"/>
      <c r="L26" s="45">
        <v>2334018</v>
      </c>
    </row>
    <row r="27" spans="1:12" ht="12.75">
      <c r="A27" s="14">
        <v>53</v>
      </c>
      <c r="B27" s="11" t="s">
        <v>218</v>
      </c>
      <c r="I27" s="11"/>
      <c r="J27" s="45">
        <v>422839</v>
      </c>
      <c r="K27" s="45"/>
      <c r="L27" s="45">
        <v>1179732</v>
      </c>
    </row>
    <row r="28" spans="1:12" ht="12.75">
      <c r="A28" s="14">
        <v>54</v>
      </c>
      <c r="B28" s="11" t="s">
        <v>210</v>
      </c>
      <c r="I28" s="11"/>
      <c r="J28" s="45">
        <v>0</v>
      </c>
      <c r="K28" s="45"/>
      <c r="L28" s="45">
        <v>0</v>
      </c>
    </row>
    <row r="29" spans="1:12" ht="12.75">
      <c r="A29" s="14"/>
      <c r="I29" s="11"/>
      <c r="J29" s="55"/>
      <c r="K29" s="45"/>
      <c r="L29" s="55"/>
    </row>
    <row r="30" spans="1:12" s="13" customFormat="1" ht="12.75">
      <c r="A30" s="15"/>
      <c r="B30" s="12" t="s">
        <v>219</v>
      </c>
      <c r="C30" s="12"/>
      <c r="D30" s="12"/>
      <c r="E30" s="12"/>
      <c r="F30" s="12"/>
      <c r="G30" s="12"/>
      <c r="H30" s="12"/>
      <c r="I30" s="11"/>
      <c r="J30" s="54">
        <f>+J12-J20-J24</f>
        <v>1682659</v>
      </c>
      <c r="K30" s="39"/>
      <c r="L30" s="54">
        <f>+L12-L20-L24</f>
        <v>686283</v>
      </c>
    </row>
    <row r="31" spans="1:12" ht="12.75">
      <c r="A31" s="14"/>
      <c r="I31" s="11"/>
      <c r="J31" s="55"/>
      <c r="K31" s="45"/>
      <c r="L31" s="55"/>
    </row>
    <row r="32" spans="1:12" ht="12.75">
      <c r="A32" s="14"/>
      <c r="B32" s="12" t="s">
        <v>220</v>
      </c>
      <c r="I32" s="11"/>
      <c r="J32" s="53">
        <f>+J33</f>
        <v>1587906</v>
      </c>
      <c r="K32" s="39"/>
      <c r="L32" s="53">
        <f>+L33</f>
        <v>1195063</v>
      </c>
    </row>
    <row r="33" spans="1:12" ht="12.75">
      <c r="A33" s="14">
        <v>48</v>
      </c>
      <c r="B33" s="11" t="s">
        <v>221</v>
      </c>
      <c r="I33" s="11"/>
      <c r="J33" s="45">
        <v>1587906</v>
      </c>
      <c r="K33" s="45"/>
      <c r="L33" s="45">
        <v>1195063</v>
      </c>
    </row>
    <row r="34" spans="1:12" ht="12.75">
      <c r="A34" s="14"/>
      <c r="I34" s="11"/>
      <c r="J34" s="55"/>
      <c r="K34" s="45"/>
      <c r="L34" s="55"/>
    </row>
    <row r="35" spans="1:12" ht="12.75">
      <c r="A35" s="14"/>
      <c r="B35" s="12" t="s">
        <v>222</v>
      </c>
      <c r="I35" s="11"/>
      <c r="J35" s="53">
        <f>+J30+J32</f>
        <v>3270565</v>
      </c>
      <c r="K35" s="39"/>
      <c r="L35" s="53">
        <f>+L30+L32</f>
        <v>1881346</v>
      </c>
    </row>
    <row r="36" spans="1:12" ht="12.75">
      <c r="A36" s="14"/>
      <c r="I36" s="11"/>
      <c r="J36" s="38"/>
      <c r="K36" s="45"/>
      <c r="L36" s="38"/>
    </row>
    <row r="37" spans="1:12" ht="12.75">
      <c r="A37" s="14"/>
      <c r="B37" s="12" t="s">
        <v>223</v>
      </c>
      <c r="I37" s="11"/>
      <c r="J37" s="53">
        <f>+J38</f>
        <v>303800</v>
      </c>
      <c r="K37" s="39"/>
      <c r="L37" s="53">
        <f>+L38</f>
        <v>251749</v>
      </c>
    </row>
    <row r="38" spans="1:12" ht="12.75">
      <c r="A38" s="14">
        <v>58</v>
      </c>
      <c r="B38" s="11" t="s">
        <v>224</v>
      </c>
      <c r="I38" s="11"/>
      <c r="J38" s="45">
        <v>303800</v>
      </c>
      <c r="K38" s="45"/>
      <c r="L38" s="45">
        <v>251749</v>
      </c>
    </row>
    <row r="39" spans="1:12" ht="12.75">
      <c r="A39" s="14"/>
      <c r="I39" s="11"/>
      <c r="J39" s="45"/>
      <c r="K39" s="45"/>
      <c r="L39" s="45"/>
    </row>
    <row r="40" spans="1:12" ht="12.75">
      <c r="A40" s="14"/>
      <c r="I40" s="11"/>
      <c r="J40" s="55"/>
      <c r="K40" s="45"/>
      <c r="L40" s="55"/>
    </row>
    <row r="41" spans="1:12" ht="12.75">
      <c r="A41" s="14"/>
      <c r="B41" s="12" t="s">
        <v>225</v>
      </c>
      <c r="C41" s="12"/>
      <c r="D41" s="12"/>
      <c r="E41" s="12"/>
      <c r="F41" s="12"/>
      <c r="G41" s="12"/>
      <c r="H41" s="12"/>
      <c r="I41" s="11"/>
      <c r="J41" s="54">
        <f>+J35-J37</f>
        <v>2966765</v>
      </c>
      <c r="K41" s="39"/>
      <c r="L41" s="54">
        <f>+L35-L37</f>
        <v>1629597</v>
      </c>
    </row>
    <row r="42" spans="1:12" ht="12.75">
      <c r="A42" s="14"/>
      <c r="I42" s="11"/>
      <c r="J42" s="38"/>
      <c r="K42" s="45"/>
      <c r="L42" s="38"/>
    </row>
    <row r="43" spans="1:12" ht="12.75">
      <c r="A43" s="14"/>
      <c r="B43" s="12" t="s">
        <v>226</v>
      </c>
      <c r="I43" s="11"/>
      <c r="J43" s="54">
        <f>+J44</f>
        <v>0</v>
      </c>
      <c r="K43" s="39"/>
      <c r="L43" s="54">
        <f>+L44</f>
        <v>0</v>
      </c>
    </row>
    <row r="44" spans="1:12" ht="12.75">
      <c r="A44" s="14">
        <v>49</v>
      </c>
      <c r="B44" s="16" t="s">
        <v>227</v>
      </c>
      <c r="I44" s="11"/>
      <c r="J44" s="38">
        <v>0</v>
      </c>
      <c r="K44" s="39"/>
      <c r="L44" s="38">
        <v>0</v>
      </c>
    </row>
    <row r="45" spans="1:12" ht="12.75">
      <c r="A45" s="14"/>
      <c r="B45" s="12"/>
      <c r="I45" s="11"/>
      <c r="J45" s="38"/>
      <c r="K45" s="45"/>
      <c r="L45" s="38"/>
    </row>
    <row r="46" spans="1:12" ht="12.75">
      <c r="A46" s="14"/>
      <c r="B46" s="12" t="s">
        <v>228</v>
      </c>
      <c r="I46" s="11"/>
      <c r="J46" s="53">
        <v>0</v>
      </c>
      <c r="K46" s="39"/>
      <c r="L46" s="53">
        <v>0</v>
      </c>
    </row>
    <row r="47" spans="1:12" ht="12.75">
      <c r="A47" s="14"/>
      <c r="B47" s="12"/>
      <c r="I47" s="11"/>
      <c r="J47" s="45"/>
      <c r="K47" s="45"/>
      <c r="L47" s="45"/>
    </row>
    <row r="48" spans="1:12" ht="12.75">
      <c r="A48" s="14"/>
      <c r="I48" s="11"/>
      <c r="J48" s="55"/>
      <c r="K48" s="45"/>
      <c r="L48" s="55"/>
    </row>
    <row r="49" spans="1:12" s="13" customFormat="1" ht="13.5" thickBot="1">
      <c r="A49" s="15"/>
      <c r="B49" s="12" t="s">
        <v>229</v>
      </c>
      <c r="C49" s="12"/>
      <c r="D49" s="12"/>
      <c r="E49" s="12"/>
      <c r="F49" s="12"/>
      <c r="G49" s="12"/>
      <c r="H49" s="12"/>
      <c r="I49" s="11"/>
      <c r="J49" s="40">
        <f>+J41</f>
        <v>2966765</v>
      </c>
      <c r="K49" s="39"/>
      <c r="L49" s="40">
        <f>+L41</f>
        <v>1629597</v>
      </c>
    </row>
    <row r="50" spans="1:12" ht="13.5" thickTop="1">
      <c r="A50" s="11"/>
      <c r="I50" s="11"/>
      <c r="J50" s="45"/>
      <c r="K50" s="45"/>
      <c r="L50" s="45"/>
    </row>
    <row r="51" spans="1:12" ht="12.75">
      <c r="A51" s="11"/>
      <c r="I51" s="11"/>
      <c r="J51" s="45"/>
      <c r="K51" s="45"/>
      <c r="L51" s="45"/>
    </row>
    <row r="52" spans="1:12" ht="12.75">
      <c r="A52" s="11"/>
      <c r="I52" s="11"/>
      <c r="J52" s="45"/>
      <c r="K52" s="45"/>
      <c r="L52" s="45"/>
    </row>
    <row r="53" spans="1:14" ht="12.75">
      <c r="A53" s="11"/>
      <c r="B53" s="16"/>
      <c r="C53" s="16"/>
      <c r="D53" s="16"/>
      <c r="E53" s="16"/>
      <c r="F53" s="16"/>
      <c r="G53" s="16"/>
      <c r="H53" s="16"/>
      <c r="I53" s="11"/>
      <c r="J53" s="45"/>
      <c r="K53" s="56"/>
      <c r="L53" s="45"/>
      <c r="M53" s="21"/>
      <c r="N53" s="21"/>
    </row>
    <row r="54" spans="2:14" ht="12.75">
      <c r="B54" s="16"/>
      <c r="C54" s="16"/>
      <c r="D54" s="16"/>
      <c r="E54" s="16"/>
      <c r="F54" s="16"/>
      <c r="G54" s="16"/>
      <c r="H54" s="16"/>
      <c r="I54" s="16"/>
      <c r="J54" s="37"/>
      <c r="K54" s="45"/>
      <c r="L54" s="56"/>
      <c r="M54" s="21"/>
      <c r="N54" s="21"/>
    </row>
    <row r="55" spans="2:14" ht="12.75">
      <c r="B55" s="13" t="s">
        <v>282</v>
      </c>
      <c r="D55" s="13"/>
      <c r="E55" s="12"/>
      <c r="F55" s="95"/>
      <c r="H55" s="16"/>
      <c r="I55" s="13" t="s">
        <v>284</v>
      </c>
      <c r="K55" s="45"/>
      <c r="L55" s="56"/>
      <c r="M55" s="21"/>
      <c r="N55" s="21"/>
    </row>
    <row r="56" spans="2:14" ht="12.75">
      <c r="B56" t="s">
        <v>283</v>
      </c>
      <c r="D56"/>
      <c r="E56" s="42"/>
      <c r="F56" s="42"/>
      <c r="H56" s="16"/>
      <c r="I56" s="22" t="s">
        <v>286</v>
      </c>
      <c r="K56" s="45"/>
      <c r="L56" s="56"/>
      <c r="M56" s="22"/>
      <c r="N56" s="21"/>
    </row>
    <row r="57" spans="2:14" ht="12.75">
      <c r="B57" s="16"/>
      <c r="C57"/>
      <c r="D57" s="37"/>
      <c r="E57" s="42"/>
      <c r="F57" s="42"/>
      <c r="H57" s="16"/>
      <c r="I57" s="100" t="s">
        <v>252</v>
      </c>
      <c r="K57" s="45"/>
      <c r="L57" s="56"/>
      <c r="M57" s="22"/>
      <c r="N57" s="21"/>
    </row>
    <row r="58" spans="2:14" ht="12.75">
      <c r="B58" s="23"/>
      <c r="C58"/>
      <c r="D58" s="37"/>
      <c r="E58" s="42"/>
      <c r="F58" s="42"/>
      <c r="H58" s="23"/>
      <c r="I58" s="100"/>
      <c r="K58" s="45"/>
      <c r="L58" s="57"/>
      <c r="M58" s="22"/>
      <c r="N58" s="22"/>
    </row>
    <row r="59" spans="2:14" ht="12.75">
      <c r="B59" s="23"/>
      <c r="C59" s="23"/>
      <c r="D59" s="23"/>
      <c r="E59" s="23"/>
      <c r="F59" s="23"/>
      <c r="H59" s="23"/>
      <c r="I59" s="23"/>
      <c r="J59" s="23"/>
      <c r="K59" s="45"/>
      <c r="L59" s="57"/>
      <c r="M59" s="22"/>
      <c r="N59" s="22"/>
    </row>
    <row r="60" spans="2:14" ht="12.75">
      <c r="B60" s="12"/>
      <c r="C60" s="23"/>
      <c r="D60" s="23"/>
      <c r="E60" s="23"/>
      <c r="F60" s="23"/>
      <c r="G60" s="23"/>
      <c r="H60" s="23"/>
      <c r="I60" s="23"/>
      <c r="J60" s="37"/>
      <c r="K60" s="45"/>
      <c r="L60" s="57"/>
      <c r="M60" s="21"/>
      <c r="N60" s="22"/>
    </row>
    <row r="61" spans="2:14" ht="12.75">
      <c r="B61" s="16"/>
      <c r="C61" s="16"/>
      <c r="D61" s="16"/>
      <c r="E61" s="16"/>
      <c r="F61" s="16"/>
      <c r="G61" s="16"/>
      <c r="H61" s="16"/>
      <c r="I61" s="16"/>
      <c r="J61" s="37"/>
      <c r="K61" s="45"/>
      <c r="L61" s="56"/>
      <c r="M61" s="21"/>
      <c r="N61" s="21"/>
    </row>
    <row r="62" spans="2:14" ht="12.75">
      <c r="B62" s="16"/>
      <c r="C62" s="16"/>
      <c r="D62" s="16"/>
      <c r="E62" s="16"/>
      <c r="F62" s="16"/>
      <c r="G62" s="16"/>
      <c r="H62" s="16"/>
      <c r="I62" s="16"/>
      <c r="J62" s="37"/>
      <c r="K62" s="45"/>
      <c r="L62" s="56"/>
      <c r="M62" s="22"/>
      <c r="N62" s="21"/>
    </row>
    <row r="63" spans="2:14" ht="12.75">
      <c r="B63" s="16"/>
      <c r="C63" s="16"/>
      <c r="D63" s="16"/>
      <c r="E63" s="16"/>
      <c r="F63" s="16"/>
      <c r="G63" s="16"/>
      <c r="H63" s="16"/>
      <c r="I63" s="16"/>
      <c r="J63" s="37"/>
      <c r="K63" s="56"/>
      <c r="L63" s="56"/>
      <c r="M63" s="22"/>
      <c r="N63" s="21"/>
    </row>
    <row r="64" spans="1:14" ht="12.75">
      <c r="A64" s="16"/>
      <c r="B64" s="16"/>
      <c r="C64" s="16"/>
      <c r="D64" s="16"/>
      <c r="E64" s="16"/>
      <c r="F64" s="16"/>
      <c r="G64" s="16"/>
      <c r="H64" s="16"/>
      <c r="I64" s="16"/>
      <c r="J64" s="56"/>
      <c r="K64" s="56"/>
      <c r="L64" s="56"/>
      <c r="M64" s="22"/>
      <c r="N64" s="21"/>
    </row>
    <row r="65" spans="1:14" ht="12.75">
      <c r="A65" s="11"/>
      <c r="B65" s="16"/>
      <c r="C65" s="16"/>
      <c r="D65" s="16"/>
      <c r="E65" s="16"/>
      <c r="F65" s="16"/>
      <c r="G65" s="16"/>
      <c r="H65" s="16"/>
      <c r="I65" s="16"/>
      <c r="J65" s="56"/>
      <c r="K65" s="56"/>
      <c r="L65" s="56"/>
      <c r="M65" s="22"/>
      <c r="N65" s="21"/>
    </row>
    <row r="66" spans="1:12" ht="12.75">
      <c r="A66" s="11"/>
      <c r="I66" s="11"/>
      <c r="J66" s="45"/>
      <c r="K66" s="45"/>
      <c r="L66" s="45"/>
    </row>
    <row r="67" spans="1:12" ht="12.75">
      <c r="A67" s="11"/>
      <c r="I67" s="11"/>
      <c r="J67" s="45"/>
      <c r="K67" s="45"/>
      <c r="L67" s="45"/>
    </row>
    <row r="68" spans="1:12" ht="12.75">
      <c r="A68" s="11"/>
      <c r="I68" s="11"/>
      <c r="J68" s="45"/>
      <c r="K68" s="45"/>
      <c r="L68" s="45"/>
    </row>
    <row r="69" spans="1:12" ht="12.75">
      <c r="A69" s="11"/>
      <c r="I69" s="11"/>
      <c r="J69" s="45"/>
      <c r="K69" s="45"/>
      <c r="L69" s="45"/>
    </row>
    <row r="70" spans="1:12" ht="12.75">
      <c r="A70" s="11"/>
      <c r="I70" s="11"/>
      <c r="J70" s="45"/>
      <c r="K70" s="45"/>
      <c r="L70" s="45"/>
    </row>
    <row r="71" spans="10:12" ht="12.75">
      <c r="J71" s="45"/>
      <c r="K71" s="45"/>
      <c r="L71" s="45"/>
    </row>
    <row r="72" spans="10:12" ht="12.75">
      <c r="J72" s="37"/>
      <c r="K72" s="45"/>
      <c r="L72" s="37"/>
    </row>
    <row r="73" spans="10:12" ht="12.75">
      <c r="J73" s="37"/>
      <c r="K73" s="45"/>
      <c r="L73" s="37"/>
    </row>
    <row r="74" spans="10:12" ht="12.75">
      <c r="J74" s="37"/>
      <c r="K74" s="45"/>
      <c r="L74" s="37"/>
    </row>
    <row r="75" spans="10:12" ht="12.75">
      <c r="J75" s="37"/>
      <c r="K75" s="45"/>
      <c r="L75" s="37"/>
    </row>
    <row r="76" spans="10:12" ht="12.75">
      <c r="J76" s="37"/>
      <c r="K76" s="45"/>
      <c r="L76" s="37"/>
    </row>
    <row r="77" spans="10:12" ht="12.75">
      <c r="J77" s="37"/>
      <c r="K77" s="45"/>
      <c r="L77" s="37"/>
    </row>
    <row r="78" spans="10:12" ht="12.75">
      <c r="J78" s="37"/>
      <c r="K78" s="45"/>
      <c r="L78" s="37"/>
    </row>
    <row r="79" spans="10:12" ht="12.75">
      <c r="J79" s="37"/>
      <c r="K79" s="45"/>
      <c r="L79" s="37"/>
    </row>
    <row r="80" spans="10:12" ht="12.75">
      <c r="J80" s="37"/>
      <c r="K80" s="45"/>
      <c r="L80" s="37"/>
    </row>
    <row r="81" spans="10:12" ht="12.75">
      <c r="J81" s="37"/>
      <c r="K81" s="45"/>
      <c r="L81" s="37"/>
    </row>
    <row r="82" spans="10:12" ht="12.75">
      <c r="J82" s="37"/>
      <c r="K82" s="45"/>
      <c r="L82" s="37"/>
    </row>
    <row r="83" spans="10:12" ht="12.75">
      <c r="J83" s="37"/>
      <c r="K83" s="45"/>
      <c r="L83" s="37"/>
    </row>
    <row r="84" spans="10:12" ht="12.75">
      <c r="J84" s="37"/>
      <c r="K84" s="45"/>
      <c r="L84" s="37"/>
    </row>
    <row r="85" ht="12.75">
      <c r="L85" s="32"/>
    </row>
    <row r="86" ht="12.75">
      <c r="L86" s="32"/>
    </row>
    <row r="87" ht="12.75">
      <c r="L87" s="32"/>
    </row>
    <row r="88" ht="12.75">
      <c r="L88" s="32"/>
    </row>
    <row r="89" ht="12.75">
      <c r="L89" s="32"/>
    </row>
    <row r="90" ht="12.75">
      <c r="L90" s="32"/>
    </row>
    <row r="91" ht="12.75">
      <c r="L91" s="32"/>
    </row>
    <row r="92" ht="12.75">
      <c r="L92" s="32"/>
    </row>
    <row r="93" ht="12.75">
      <c r="L93" s="32"/>
    </row>
    <row r="94" ht="12.75">
      <c r="L94" s="32"/>
    </row>
    <row r="95" ht="12.75">
      <c r="L95" s="32"/>
    </row>
    <row r="96" ht="12.75">
      <c r="L96" s="32"/>
    </row>
    <row r="97" ht="12.75">
      <c r="L97" s="32"/>
    </row>
    <row r="98" ht="12.75">
      <c r="L98" s="32"/>
    </row>
    <row r="99" ht="12.75">
      <c r="L99" s="32"/>
    </row>
    <row r="100" ht="12.75">
      <c r="L100" s="32"/>
    </row>
    <row r="101" ht="12.75">
      <c r="L101" s="32"/>
    </row>
    <row r="102" ht="12.75">
      <c r="L102" s="32"/>
    </row>
    <row r="103" ht="12.75">
      <c r="L103" s="32"/>
    </row>
    <row r="104" ht="12.75">
      <c r="L104" s="32"/>
    </row>
    <row r="105" ht="12.75">
      <c r="L105" s="32"/>
    </row>
    <row r="106" ht="12.75">
      <c r="L106" s="32"/>
    </row>
    <row r="107" ht="12.75">
      <c r="L107" s="32"/>
    </row>
    <row r="108" ht="12.75">
      <c r="L108" s="32"/>
    </row>
    <row r="109" ht="12.75">
      <c r="L109" s="32"/>
    </row>
    <row r="110" ht="12.75">
      <c r="L110" s="32"/>
    </row>
    <row r="111" ht="12.75">
      <c r="L111" s="32"/>
    </row>
    <row r="112" ht="12.75">
      <c r="L112" s="32"/>
    </row>
    <row r="113" ht="12.75">
      <c r="L113" s="32"/>
    </row>
    <row r="114" ht="12.75">
      <c r="L114" s="32"/>
    </row>
    <row r="115" ht="12.75">
      <c r="L115" s="32"/>
    </row>
    <row r="116" ht="12.75">
      <c r="L116" s="32"/>
    </row>
    <row r="117" ht="12.75">
      <c r="L117" s="32"/>
    </row>
    <row r="118" ht="12.75">
      <c r="L118" s="32"/>
    </row>
    <row r="119" ht="12.75">
      <c r="L119" s="32"/>
    </row>
    <row r="120" ht="12.75">
      <c r="L120" s="32"/>
    </row>
    <row r="121" ht="12.75">
      <c r="L121" s="32"/>
    </row>
    <row r="122" ht="12.75">
      <c r="L122" s="32"/>
    </row>
    <row r="123" ht="12.75">
      <c r="L123" s="32"/>
    </row>
    <row r="124" ht="12.75">
      <c r="L124" s="32"/>
    </row>
    <row r="125" ht="12.75">
      <c r="L125" s="32"/>
    </row>
    <row r="126" ht="12.75">
      <c r="L126" s="32"/>
    </row>
    <row r="127" ht="12.75">
      <c r="L127" s="32"/>
    </row>
    <row r="128" ht="12.75">
      <c r="L128" s="32"/>
    </row>
    <row r="129" ht="12.75">
      <c r="L129" s="32"/>
    </row>
    <row r="130" ht="12.75">
      <c r="L130" s="32"/>
    </row>
    <row r="131" ht="12.75">
      <c r="L131" s="32"/>
    </row>
    <row r="132" ht="12.75">
      <c r="L132" s="32"/>
    </row>
    <row r="133" ht="12.75">
      <c r="L133" s="32"/>
    </row>
    <row r="134" ht="12.75">
      <c r="L134" s="32"/>
    </row>
    <row r="135" ht="12.75">
      <c r="L135" s="32"/>
    </row>
    <row r="136" ht="12.75">
      <c r="L136" s="32"/>
    </row>
    <row r="137" ht="12.75">
      <c r="L137" s="32"/>
    </row>
    <row r="138" ht="12.75">
      <c r="L138" s="32"/>
    </row>
    <row r="139" ht="12.75">
      <c r="L139" s="32"/>
    </row>
    <row r="140" ht="12.75">
      <c r="L140" s="32"/>
    </row>
    <row r="141" ht="12.75">
      <c r="L141" s="32"/>
    </row>
    <row r="142" ht="12.75">
      <c r="L142" s="32"/>
    </row>
    <row r="143" ht="12.75">
      <c r="L143" s="32"/>
    </row>
    <row r="144" ht="12.75">
      <c r="L144" s="32"/>
    </row>
    <row r="145" ht="12.75">
      <c r="L145" s="32"/>
    </row>
    <row r="146" ht="12.75">
      <c r="L146" s="32"/>
    </row>
    <row r="147" ht="12.75">
      <c r="L147" s="32"/>
    </row>
    <row r="148" ht="12.75">
      <c r="L148" s="32"/>
    </row>
    <row r="149" ht="12.75">
      <c r="L149" s="32"/>
    </row>
    <row r="150" ht="12.75">
      <c r="L150" s="32"/>
    </row>
    <row r="151" ht="12.75">
      <c r="L151" s="32"/>
    </row>
    <row r="152" ht="12.75">
      <c r="L152" s="32"/>
    </row>
    <row r="153" ht="12.75">
      <c r="L153" s="32"/>
    </row>
    <row r="154" ht="12.75">
      <c r="L154" s="32"/>
    </row>
    <row r="155" ht="12.75">
      <c r="L155" s="32"/>
    </row>
    <row r="156" ht="12.75">
      <c r="L156" s="32"/>
    </row>
    <row r="157" ht="12.75">
      <c r="L157" s="32"/>
    </row>
    <row r="158" ht="12.75">
      <c r="L158" s="32"/>
    </row>
    <row r="159" ht="12.75">
      <c r="L159" s="32"/>
    </row>
    <row r="160" ht="12.75">
      <c r="L160" s="32"/>
    </row>
    <row r="161" ht="12.75">
      <c r="L161" s="32"/>
    </row>
    <row r="162" ht="12.75">
      <c r="L162" s="32"/>
    </row>
    <row r="163" ht="12.75">
      <c r="L163" s="32"/>
    </row>
    <row r="164" ht="12.75">
      <c r="L164" s="32"/>
    </row>
    <row r="165" ht="12.75">
      <c r="L165" s="32"/>
    </row>
    <row r="166" ht="12.75">
      <c r="L166" s="32"/>
    </row>
    <row r="167" ht="12.75">
      <c r="L167" s="32"/>
    </row>
    <row r="168" ht="12.75">
      <c r="L168" s="32"/>
    </row>
    <row r="169" ht="12.75">
      <c r="L169" s="32"/>
    </row>
    <row r="170" ht="12.75">
      <c r="L170" s="32"/>
    </row>
    <row r="171" ht="12.75">
      <c r="L171" s="32"/>
    </row>
    <row r="172" ht="12.75">
      <c r="L172" s="32"/>
    </row>
    <row r="173" ht="12.75">
      <c r="L173" s="32"/>
    </row>
    <row r="174" ht="12.75">
      <c r="L174" s="32"/>
    </row>
    <row r="175" ht="12.75">
      <c r="L175" s="32"/>
    </row>
    <row r="176" ht="12.75">
      <c r="L176" s="32"/>
    </row>
    <row r="177" ht="12.75">
      <c r="L177" s="32"/>
    </row>
    <row r="178" ht="12.75">
      <c r="L178" s="32"/>
    </row>
    <row r="179" ht="12.75">
      <c r="L179" s="32"/>
    </row>
    <row r="180" ht="12.75">
      <c r="L180" s="32"/>
    </row>
    <row r="181" ht="12.75">
      <c r="L181" s="32"/>
    </row>
    <row r="182" ht="12.75">
      <c r="L182" s="32"/>
    </row>
    <row r="183" ht="12.75">
      <c r="L183" s="32"/>
    </row>
    <row r="184" ht="12.75">
      <c r="L184" s="32"/>
    </row>
    <row r="185" ht="12.75">
      <c r="L185" s="32"/>
    </row>
    <row r="186" ht="12.75">
      <c r="L186" s="32"/>
    </row>
    <row r="187" ht="12.75">
      <c r="L187" s="32"/>
    </row>
    <row r="188" ht="12.75">
      <c r="L188" s="32"/>
    </row>
    <row r="189" ht="12.75">
      <c r="L189" s="32"/>
    </row>
    <row r="190" ht="12.75">
      <c r="L190" s="32"/>
    </row>
    <row r="191" ht="12.75">
      <c r="L191" s="32"/>
    </row>
    <row r="192" ht="12.75">
      <c r="L192" s="32"/>
    </row>
    <row r="193" ht="12.75">
      <c r="L193" s="32"/>
    </row>
    <row r="194" ht="12.75">
      <c r="L194" s="32"/>
    </row>
    <row r="195" ht="12.75">
      <c r="L195" s="32"/>
    </row>
    <row r="196" ht="12.75">
      <c r="L196" s="32"/>
    </row>
    <row r="197" ht="12.75">
      <c r="L197" s="32"/>
    </row>
    <row r="198" ht="12.75">
      <c r="L198" s="32"/>
    </row>
    <row r="199" ht="12.75">
      <c r="L199" s="32"/>
    </row>
    <row r="200" ht="12.75">
      <c r="L200" s="32"/>
    </row>
    <row r="201" ht="12.75">
      <c r="L201" s="32"/>
    </row>
    <row r="202" ht="12.75">
      <c r="L202" s="32"/>
    </row>
    <row r="203" ht="12.75">
      <c r="L203" s="32"/>
    </row>
    <row r="204" ht="12.75">
      <c r="L204" s="32"/>
    </row>
    <row r="205" ht="12.75">
      <c r="L205" s="32"/>
    </row>
    <row r="206" ht="12.75">
      <c r="L206" s="32"/>
    </row>
    <row r="207" ht="12.75">
      <c r="L207" s="32"/>
    </row>
    <row r="208" ht="12.75">
      <c r="L208" s="32"/>
    </row>
    <row r="209" ht="12.75">
      <c r="L209" s="32"/>
    </row>
    <row r="210" ht="12.75">
      <c r="L210" s="32"/>
    </row>
    <row r="211" ht="12.75">
      <c r="L211" s="32"/>
    </row>
    <row r="212" ht="12.75">
      <c r="L212" s="32"/>
    </row>
    <row r="213" ht="12.75">
      <c r="L213" s="32"/>
    </row>
    <row r="214" ht="12.75">
      <c r="L214" s="32"/>
    </row>
    <row r="215" ht="12.75">
      <c r="L215" s="32"/>
    </row>
    <row r="216" ht="12.75">
      <c r="L216" s="32"/>
    </row>
    <row r="217" ht="12.75">
      <c r="L217" s="32"/>
    </row>
    <row r="218" ht="12.75">
      <c r="L218" s="32"/>
    </row>
    <row r="219" ht="12.75">
      <c r="L219" s="32"/>
    </row>
    <row r="220" ht="12.75">
      <c r="L220" s="32"/>
    </row>
    <row r="221" ht="12.75">
      <c r="L221" s="32"/>
    </row>
    <row r="222" ht="12.75">
      <c r="L222" s="32"/>
    </row>
    <row r="223" ht="12.75">
      <c r="L223" s="32"/>
    </row>
    <row r="224" ht="12.75">
      <c r="L224" s="32"/>
    </row>
    <row r="225" ht="12.75">
      <c r="L225" s="32"/>
    </row>
    <row r="226" ht="12.75">
      <c r="L226" s="32"/>
    </row>
    <row r="227" ht="12.75">
      <c r="L227" s="32"/>
    </row>
    <row r="228" ht="12.75">
      <c r="L228" s="32"/>
    </row>
    <row r="229" ht="12.75">
      <c r="L229" s="32"/>
    </row>
    <row r="230" ht="12.75">
      <c r="L230" s="32"/>
    </row>
    <row r="231" ht="12.75">
      <c r="L231" s="32"/>
    </row>
    <row r="232" ht="12.75">
      <c r="L232" s="32"/>
    </row>
    <row r="233" ht="12.75">
      <c r="L233" s="32"/>
    </row>
    <row r="234" ht="12.75">
      <c r="L234" s="32"/>
    </row>
    <row r="235" ht="12.75">
      <c r="L235" s="32"/>
    </row>
    <row r="236" ht="12.75">
      <c r="L236" s="32"/>
    </row>
    <row r="237" ht="12.75">
      <c r="L237" s="32"/>
    </row>
    <row r="238" ht="12.75">
      <c r="L238" s="32"/>
    </row>
    <row r="239" ht="12.75">
      <c r="L239" s="32"/>
    </row>
    <row r="240" ht="12.75">
      <c r="L240" s="32"/>
    </row>
    <row r="241" ht="12.75">
      <c r="L241" s="32"/>
    </row>
    <row r="242" ht="12.75">
      <c r="L242" s="32"/>
    </row>
    <row r="243" ht="12.75">
      <c r="L243" s="32"/>
    </row>
    <row r="244" ht="12.75">
      <c r="L244" s="32"/>
    </row>
    <row r="245" ht="12.75">
      <c r="L245" s="32"/>
    </row>
    <row r="246" ht="12.75">
      <c r="L246" s="32"/>
    </row>
    <row r="247" ht="12.75">
      <c r="L247" s="32"/>
    </row>
  </sheetData>
  <mergeCells count="1">
    <mergeCell ref="B3:K3"/>
  </mergeCells>
  <printOptions horizontalCentered="1" verticalCentered="1"/>
  <pageMargins left="0.4724409448818898" right="0.6299212598425197" top="0.4724409448818898" bottom="0.2755905511811024" header="0.2755905511811024" footer="0.1968503937007874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11"/>
  <sheetViews>
    <sheetView workbookViewId="0" topLeftCell="A79">
      <selection activeCell="F81" sqref="F81"/>
    </sheetView>
  </sheetViews>
  <sheetFormatPr defaultColWidth="11.421875" defaultRowHeight="12.75"/>
  <cols>
    <col min="1" max="1" width="7.28125" style="0" customWidth="1"/>
    <col min="2" max="2" width="30.7109375" style="0" customWidth="1"/>
    <col min="3" max="3" width="9.140625" style="0" customWidth="1"/>
    <col min="4" max="4" width="6.421875" style="0" customWidth="1"/>
    <col min="5" max="5" width="18.7109375" style="0" customWidth="1"/>
    <col min="6" max="6" width="13.140625" style="94" customWidth="1"/>
    <col min="7" max="7" width="5.00390625" style="11" customWidth="1"/>
    <col min="8" max="8" width="13.7109375" style="79" bestFit="1" customWidth="1"/>
  </cols>
  <sheetData>
    <row r="1" spans="1:8" ht="12.75">
      <c r="A1" s="10"/>
      <c r="B1" s="1"/>
      <c r="C1" s="1"/>
      <c r="D1" s="1"/>
      <c r="E1" s="1"/>
      <c r="F1" s="86"/>
      <c r="G1" s="10"/>
      <c r="H1" s="76"/>
    </row>
    <row r="2" spans="1:8" ht="12.75">
      <c r="A2" s="10" t="s">
        <v>250</v>
      </c>
      <c r="B2" s="1"/>
      <c r="C2" s="1"/>
      <c r="D2" s="1"/>
      <c r="E2" s="1"/>
      <c r="F2" s="86"/>
      <c r="G2" s="10"/>
      <c r="H2" s="76"/>
    </row>
    <row r="3" spans="1:8" ht="12.75">
      <c r="A3" s="10" t="s">
        <v>203</v>
      </c>
      <c r="B3" s="1"/>
      <c r="C3" s="1"/>
      <c r="D3" s="1"/>
      <c r="E3" s="1"/>
      <c r="F3" s="86"/>
      <c r="G3" s="10"/>
      <c r="H3" s="76"/>
    </row>
    <row r="4" spans="1:8" ht="12.75">
      <c r="A4" s="10" t="s">
        <v>276</v>
      </c>
      <c r="B4" s="1"/>
      <c r="C4" s="1"/>
      <c r="D4" s="1"/>
      <c r="E4" s="1"/>
      <c r="F4" s="86"/>
      <c r="G4" s="10"/>
      <c r="H4" s="76"/>
    </row>
    <row r="5" spans="1:8" ht="12.75">
      <c r="A5" s="10" t="s">
        <v>1</v>
      </c>
      <c r="B5" s="1"/>
      <c r="C5" s="1"/>
      <c r="D5" s="1"/>
      <c r="E5" s="1"/>
      <c r="F5" s="87"/>
      <c r="G5" s="9"/>
      <c r="H5" s="77"/>
    </row>
    <row r="6" spans="1:8" ht="12.75">
      <c r="A6" s="10"/>
      <c r="B6" s="1"/>
      <c r="C6" s="1"/>
      <c r="D6" s="1"/>
      <c r="E6" s="1"/>
      <c r="F6" s="87"/>
      <c r="G6" s="9"/>
      <c r="H6"/>
    </row>
    <row r="7" spans="1:8" ht="25.5">
      <c r="A7" s="8" t="s">
        <v>2</v>
      </c>
      <c r="B7" s="8" t="s">
        <v>230</v>
      </c>
      <c r="C7" s="8"/>
      <c r="D7" s="8"/>
      <c r="F7" s="83" t="s">
        <v>313</v>
      </c>
      <c r="G7" s="84"/>
      <c r="H7" s="83" t="s">
        <v>290</v>
      </c>
    </row>
    <row r="8" spans="1:8" ht="13.5" customHeight="1">
      <c r="A8" s="8"/>
      <c r="B8" s="8"/>
      <c r="C8" s="8"/>
      <c r="D8" s="8"/>
      <c r="F8" s="88"/>
      <c r="G8" s="17"/>
      <c r="H8" s="88"/>
    </row>
    <row r="9" spans="1:8" ht="12.75">
      <c r="A9" s="14"/>
      <c r="B9" s="12"/>
      <c r="C9" s="12"/>
      <c r="D9" s="12"/>
      <c r="F9" s="89" t="s">
        <v>205</v>
      </c>
      <c r="G9" s="5"/>
      <c r="H9" s="89" t="s">
        <v>205</v>
      </c>
    </row>
    <row r="10" spans="1:10" ht="12.75">
      <c r="A10" s="14"/>
      <c r="B10" s="12" t="s">
        <v>206</v>
      </c>
      <c r="C10" s="12"/>
      <c r="D10" s="12"/>
      <c r="F10" s="90">
        <f>+F12+F16+F19-F25</f>
        <v>7257726</v>
      </c>
      <c r="G10" s="8"/>
      <c r="H10" s="90">
        <f>+H12+H16+H19-H25</f>
        <v>6628744</v>
      </c>
      <c r="J10" s="98"/>
    </row>
    <row r="11" spans="1:8" ht="12.75">
      <c r="A11" s="14"/>
      <c r="B11" s="11"/>
      <c r="C11" s="11"/>
      <c r="D11" s="11"/>
      <c r="F11" s="89"/>
      <c r="G11" s="5"/>
      <c r="H11" s="89"/>
    </row>
    <row r="12" spans="1:10" ht="12.75">
      <c r="A12" s="14">
        <v>41</v>
      </c>
      <c r="B12" s="12" t="s">
        <v>231</v>
      </c>
      <c r="C12" s="12"/>
      <c r="D12" s="12"/>
      <c r="F12" s="91">
        <f>SUM(F13:F14)</f>
        <v>7069127</v>
      </c>
      <c r="G12" s="5"/>
      <c r="H12" s="91">
        <f>SUM(H13:H14)</f>
        <v>6127936</v>
      </c>
      <c r="J12" s="98"/>
    </row>
    <row r="13" spans="1:9" ht="12.75">
      <c r="A13" s="14">
        <v>4110</v>
      </c>
      <c r="B13" s="11" t="s">
        <v>281</v>
      </c>
      <c r="C13" s="11"/>
      <c r="D13" s="11"/>
      <c r="F13" s="89">
        <f>7059683+9444</f>
        <v>7069127</v>
      </c>
      <c r="G13" s="27"/>
      <c r="H13" s="89">
        <v>6134083</v>
      </c>
      <c r="I13" s="98"/>
    </row>
    <row r="14" spans="1:8" ht="12.75">
      <c r="A14" s="14">
        <v>4195</v>
      </c>
      <c r="B14" s="11" t="s">
        <v>270</v>
      </c>
      <c r="C14" s="11"/>
      <c r="D14" s="11"/>
      <c r="F14" s="89">
        <v>0</v>
      </c>
      <c r="G14" s="27"/>
      <c r="H14" s="89">
        <v>-6147</v>
      </c>
    </row>
    <row r="15" spans="1:8" ht="12.75">
      <c r="A15" s="14"/>
      <c r="B15" s="11"/>
      <c r="C15" s="11"/>
      <c r="D15" s="11"/>
      <c r="F15" s="89"/>
      <c r="G15" s="5"/>
      <c r="H15" s="89"/>
    </row>
    <row r="16" spans="1:8" ht="12.75">
      <c r="A16" s="14">
        <v>44</v>
      </c>
      <c r="B16" s="12" t="s">
        <v>210</v>
      </c>
      <c r="C16" s="12"/>
      <c r="D16" s="12"/>
      <c r="F16" s="91">
        <f>SUM(F17:F17)</f>
        <v>0</v>
      </c>
      <c r="G16" s="5"/>
      <c r="H16" s="91">
        <f>SUM(H17:H17)</f>
        <v>0</v>
      </c>
    </row>
    <row r="17" spans="1:8" ht="12.75">
      <c r="A17" s="14">
        <v>4403</v>
      </c>
      <c r="B17" s="51" t="s">
        <v>251</v>
      </c>
      <c r="C17" s="12"/>
      <c r="D17" s="12"/>
      <c r="F17" s="89">
        <v>0</v>
      </c>
      <c r="G17" s="5"/>
      <c r="H17" s="89">
        <v>0</v>
      </c>
    </row>
    <row r="18" spans="1:8" ht="12.75">
      <c r="A18" s="14"/>
      <c r="B18" s="11"/>
      <c r="C18" s="11"/>
      <c r="D18" s="11"/>
      <c r="F18" s="89"/>
      <c r="G18" s="27"/>
      <c r="H18" s="89"/>
    </row>
    <row r="19" spans="1:9" ht="12.75">
      <c r="A19" s="14">
        <v>47</v>
      </c>
      <c r="B19" s="12" t="s">
        <v>234</v>
      </c>
      <c r="C19" s="12"/>
      <c r="D19" s="12"/>
      <c r="F19" s="91">
        <f>SUM(F20:F23)</f>
        <v>188599</v>
      </c>
      <c r="G19" s="5"/>
      <c r="H19" s="91">
        <f>SUM(H20:H23)</f>
        <v>500808</v>
      </c>
      <c r="I19" s="98"/>
    </row>
    <row r="20" spans="1:8" ht="12.75">
      <c r="A20" s="14">
        <v>4705</v>
      </c>
      <c r="B20" s="11" t="s">
        <v>235</v>
      </c>
      <c r="C20" s="11"/>
      <c r="D20" s="11"/>
      <c r="F20" s="89">
        <v>188599</v>
      </c>
      <c r="G20" s="27"/>
      <c r="H20" s="89">
        <v>500808</v>
      </c>
    </row>
    <row r="21" spans="1:8" ht="12.75">
      <c r="A21" s="14">
        <v>4720</v>
      </c>
      <c r="B21" s="11" t="s">
        <v>266</v>
      </c>
      <c r="C21" s="11"/>
      <c r="D21" s="11"/>
      <c r="F21" s="89">
        <v>0</v>
      </c>
      <c r="G21" s="27"/>
      <c r="H21" s="89">
        <v>0</v>
      </c>
    </row>
    <row r="22" spans="1:8" ht="12.75">
      <c r="A22" s="14">
        <v>4722</v>
      </c>
      <c r="B22" s="52" t="s">
        <v>267</v>
      </c>
      <c r="C22" s="11"/>
      <c r="D22" s="11"/>
      <c r="F22" s="89">
        <v>0</v>
      </c>
      <c r="G22" s="27"/>
      <c r="H22" s="89">
        <v>0</v>
      </c>
    </row>
    <row r="23" spans="1:8" ht="12.75">
      <c r="A23" s="14">
        <v>4725</v>
      </c>
      <c r="B23" s="52" t="s">
        <v>274</v>
      </c>
      <c r="C23" s="11"/>
      <c r="D23" s="11"/>
      <c r="F23" s="89">
        <v>0</v>
      </c>
      <c r="G23" s="27"/>
      <c r="H23" s="89">
        <v>0</v>
      </c>
    </row>
    <row r="24" spans="1:8" ht="12.75">
      <c r="A24" s="14"/>
      <c r="B24" s="11"/>
      <c r="C24" s="11"/>
      <c r="D24" s="11"/>
      <c r="F24" s="89"/>
      <c r="G24" s="5"/>
      <c r="H24" s="89"/>
    </row>
    <row r="25" spans="1:8" ht="12.75">
      <c r="A25" s="14">
        <v>57</v>
      </c>
      <c r="B25" s="12" t="s">
        <v>234</v>
      </c>
      <c r="C25" s="12"/>
      <c r="D25" s="12"/>
      <c r="F25" s="91">
        <f>SUM(F26:F26)</f>
        <v>0</v>
      </c>
      <c r="G25" s="5"/>
      <c r="H25" s="91">
        <f>SUM(H26:H26)</f>
        <v>0</v>
      </c>
    </row>
    <row r="26" spans="1:8" ht="12.75">
      <c r="A26" s="14">
        <v>5705</v>
      </c>
      <c r="B26" s="11" t="s">
        <v>236</v>
      </c>
      <c r="C26" s="11"/>
      <c r="D26" s="11"/>
      <c r="F26" s="89">
        <v>0</v>
      </c>
      <c r="G26" s="27"/>
      <c r="H26" s="89">
        <v>0</v>
      </c>
    </row>
    <row r="27" spans="1:8" ht="12.75">
      <c r="A27" s="14"/>
      <c r="B27" s="11"/>
      <c r="C27" s="11"/>
      <c r="D27" s="11"/>
      <c r="F27" s="89"/>
      <c r="G27" s="27"/>
      <c r="H27" s="89"/>
    </row>
    <row r="28" spans="1:8" ht="12.75">
      <c r="A28" s="14">
        <v>6</v>
      </c>
      <c r="B28" s="12" t="s">
        <v>213</v>
      </c>
      <c r="C28" s="12"/>
      <c r="D28" s="12"/>
      <c r="F28" s="90">
        <f>+F29</f>
        <v>0</v>
      </c>
      <c r="G28" s="8"/>
      <c r="H28" s="90">
        <f>+H29</f>
        <v>0</v>
      </c>
    </row>
    <row r="29" spans="1:8" ht="12.75">
      <c r="A29" s="14">
        <v>61</v>
      </c>
      <c r="B29" s="18" t="s">
        <v>214</v>
      </c>
      <c r="C29" s="11"/>
      <c r="D29" s="11"/>
      <c r="F29" s="91">
        <v>0</v>
      </c>
      <c r="G29" s="5"/>
      <c r="H29" s="91">
        <v>0</v>
      </c>
    </row>
    <row r="30" spans="1:8" ht="12.75">
      <c r="A30" s="14"/>
      <c r="B30" s="11"/>
      <c r="C30" s="11"/>
      <c r="D30" s="11"/>
      <c r="F30" s="89"/>
      <c r="G30" s="5"/>
      <c r="H30" s="89"/>
    </row>
    <row r="31" spans="1:9" ht="12.75">
      <c r="A31" s="14"/>
      <c r="B31" s="12" t="s">
        <v>215</v>
      </c>
      <c r="C31" s="11"/>
      <c r="D31" s="11"/>
      <c r="F31" s="90">
        <f>+F33+F46+F53+F41</f>
        <v>5575067</v>
      </c>
      <c r="G31" s="8"/>
      <c r="H31" s="90">
        <f>+H33+H46+H53+H41</f>
        <v>5942461</v>
      </c>
      <c r="I31" s="99"/>
    </row>
    <row r="32" spans="1:8" ht="12.75">
      <c r="A32" s="14"/>
      <c r="B32" s="11"/>
      <c r="C32" s="11"/>
      <c r="D32" s="11"/>
      <c r="F32" s="89"/>
      <c r="G32" s="5"/>
      <c r="H32" s="89"/>
    </row>
    <row r="33" spans="1:8" ht="12.75">
      <c r="A33" s="14">
        <v>51</v>
      </c>
      <c r="B33" s="12" t="s">
        <v>216</v>
      </c>
      <c r="C33" s="12"/>
      <c r="D33" s="12"/>
      <c r="F33" s="91">
        <f>SUM(F34:F39)</f>
        <v>2572097</v>
      </c>
      <c r="G33" s="5"/>
      <c r="H33" s="91">
        <f>SUM(H34:H39)</f>
        <v>2428711</v>
      </c>
    </row>
    <row r="34" spans="1:8" ht="12.75">
      <c r="A34" s="14">
        <v>5101</v>
      </c>
      <c r="B34" s="52" t="s">
        <v>271</v>
      </c>
      <c r="C34" s="11"/>
      <c r="D34" s="11"/>
      <c r="F34" s="89">
        <v>909398</v>
      </c>
      <c r="G34" s="27"/>
      <c r="H34" s="89">
        <v>923281</v>
      </c>
    </row>
    <row r="35" spans="1:8" ht="12.75">
      <c r="A35" s="14">
        <v>5102</v>
      </c>
      <c r="B35" s="52" t="s">
        <v>272</v>
      </c>
      <c r="C35" s="11"/>
      <c r="D35" s="11"/>
      <c r="F35" s="89">
        <v>4828</v>
      </c>
      <c r="G35" s="27"/>
      <c r="H35" s="89">
        <v>5950</v>
      </c>
    </row>
    <row r="36" spans="1:8" ht="12.75">
      <c r="A36" s="14">
        <v>5103</v>
      </c>
      <c r="B36" s="11" t="s">
        <v>268</v>
      </c>
      <c r="C36" s="11"/>
      <c r="D36" s="11"/>
      <c r="F36" s="89">
        <v>502153</v>
      </c>
      <c r="G36" s="27"/>
      <c r="H36" s="89">
        <v>468330</v>
      </c>
    </row>
    <row r="37" spans="1:8" ht="12.75">
      <c r="A37" s="14">
        <v>5104</v>
      </c>
      <c r="B37" s="52" t="s">
        <v>269</v>
      </c>
      <c r="C37" s="11"/>
      <c r="D37" s="11"/>
      <c r="F37" s="89">
        <v>114693</v>
      </c>
      <c r="G37" s="27"/>
      <c r="H37" s="89">
        <v>105596</v>
      </c>
    </row>
    <row r="38" spans="1:8" ht="12.75">
      <c r="A38" s="14">
        <v>5111</v>
      </c>
      <c r="B38" s="52" t="s">
        <v>237</v>
      </c>
      <c r="C38" s="11"/>
      <c r="D38" s="11"/>
      <c r="F38" s="89">
        <v>953344</v>
      </c>
      <c r="G38" s="27"/>
      <c r="H38" s="89">
        <v>859508</v>
      </c>
    </row>
    <row r="39" spans="1:8" ht="12.75">
      <c r="A39" s="14">
        <v>5120</v>
      </c>
      <c r="B39" s="52" t="s">
        <v>273</v>
      </c>
      <c r="C39" s="11"/>
      <c r="D39" s="11"/>
      <c r="F39" s="89">
        <v>87681</v>
      </c>
      <c r="G39" s="27"/>
      <c r="H39" s="89">
        <v>66046</v>
      </c>
    </row>
    <row r="40" spans="1:8" ht="12.75">
      <c r="A40" s="14"/>
      <c r="B40" s="11"/>
      <c r="C40" s="11"/>
      <c r="D40" s="11"/>
      <c r="F40" s="89"/>
      <c r="G40" s="5"/>
      <c r="H40" s="89"/>
    </row>
    <row r="41" spans="1:8" ht="12.75">
      <c r="A41" s="14">
        <v>52</v>
      </c>
      <c r="B41" s="85" t="s">
        <v>277</v>
      </c>
      <c r="C41" s="11"/>
      <c r="D41" s="11"/>
      <c r="F41" s="91">
        <f>+F42+F44+F43</f>
        <v>2580131</v>
      </c>
      <c r="G41" s="5"/>
      <c r="H41" s="91">
        <f>+H42+H44</f>
        <v>2334018</v>
      </c>
    </row>
    <row r="42" spans="1:8" ht="12.75">
      <c r="A42" s="14">
        <v>5202</v>
      </c>
      <c r="B42" s="51" t="s">
        <v>271</v>
      </c>
      <c r="C42" s="11"/>
      <c r="D42" s="11"/>
      <c r="F42" s="89">
        <v>2414619</v>
      </c>
      <c r="G42" s="5"/>
      <c r="H42" s="89">
        <v>2195174</v>
      </c>
    </row>
    <row r="43" spans="1:8" ht="12.75">
      <c r="A43" s="14">
        <v>5203</v>
      </c>
      <c r="B43" s="51" t="s">
        <v>272</v>
      </c>
      <c r="C43" s="11"/>
      <c r="D43" s="11"/>
      <c r="F43" s="89">
        <v>6577</v>
      </c>
      <c r="G43" s="5"/>
      <c r="H43" s="89">
        <v>0</v>
      </c>
    </row>
    <row r="44" spans="1:8" ht="12.75">
      <c r="A44" s="14">
        <v>5211</v>
      </c>
      <c r="B44" s="52" t="s">
        <v>237</v>
      </c>
      <c r="C44" s="11"/>
      <c r="D44" s="11"/>
      <c r="F44" s="89">
        <v>158935</v>
      </c>
      <c r="G44" s="5"/>
      <c r="H44" s="89">
        <v>138844</v>
      </c>
    </row>
    <row r="45" spans="1:8" ht="12.75">
      <c r="A45" s="14"/>
      <c r="B45" s="11"/>
      <c r="C45" s="11"/>
      <c r="D45" s="11"/>
      <c r="F45" s="89"/>
      <c r="G45" s="5"/>
      <c r="H45" s="89"/>
    </row>
    <row r="46" spans="1:8" ht="12.75">
      <c r="A46" s="14">
        <v>53</v>
      </c>
      <c r="B46" s="12" t="s">
        <v>238</v>
      </c>
      <c r="C46" s="12"/>
      <c r="D46" s="12"/>
      <c r="F46" s="91">
        <f>SUM(F47:F51)</f>
        <v>422839</v>
      </c>
      <c r="G46" s="5"/>
      <c r="H46" s="91">
        <f>SUM(H47:H51)</f>
        <v>1179732</v>
      </c>
    </row>
    <row r="47" spans="1:8" ht="12.75">
      <c r="A47" s="14">
        <v>5304</v>
      </c>
      <c r="B47" s="51" t="s">
        <v>278</v>
      </c>
      <c r="C47" s="12"/>
      <c r="D47" s="12"/>
      <c r="F47" s="89">
        <v>0</v>
      </c>
      <c r="G47" s="5"/>
      <c r="H47" s="89">
        <v>590807</v>
      </c>
    </row>
    <row r="48" spans="1:8" ht="12.75">
      <c r="A48" s="14">
        <v>5309</v>
      </c>
      <c r="B48" s="51" t="s">
        <v>279</v>
      </c>
      <c r="C48" s="12"/>
      <c r="D48" s="12"/>
      <c r="F48" s="89">
        <v>0</v>
      </c>
      <c r="G48" s="5"/>
      <c r="H48" s="89">
        <v>0</v>
      </c>
    </row>
    <row r="49" spans="1:8" ht="12.75">
      <c r="A49" s="14">
        <v>5314</v>
      </c>
      <c r="B49" s="51" t="s">
        <v>280</v>
      </c>
      <c r="C49" s="12"/>
      <c r="D49" s="12"/>
      <c r="F49" s="89">
        <v>7000</v>
      </c>
      <c r="G49" s="5"/>
      <c r="H49" s="89">
        <v>199187</v>
      </c>
    </row>
    <row r="50" spans="1:8" ht="12.75">
      <c r="A50" s="14">
        <v>5330</v>
      </c>
      <c r="B50" s="11" t="s">
        <v>239</v>
      </c>
      <c r="C50" s="11"/>
      <c r="D50" s="11"/>
      <c r="F50" s="89">
        <v>283780</v>
      </c>
      <c r="G50" s="27"/>
      <c r="H50" s="89">
        <v>309187</v>
      </c>
    </row>
    <row r="51" spans="1:8" ht="12.75">
      <c r="A51" s="14">
        <v>5345</v>
      </c>
      <c r="B51" s="11" t="s">
        <v>240</v>
      </c>
      <c r="C51" s="11"/>
      <c r="D51" s="11"/>
      <c r="F51" s="89">
        <v>132059</v>
      </c>
      <c r="G51" s="27"/>
      <c r="H51" s="89">
        <v>80551</v>
      </c>
    </row>
    <row r="52" spans="1:8" ht="12.75">
      <c r="A52" s="14"/>
      <c r="B52" s="11"/>
      <c r="C52" s="11"/>
      <c r="D52" s="11"/>
      <c r="F52" s="89"/>
      <c r="G52" s="5"/>
      <c r="H52" s="89"/>
    </row>
    <row r="53" spans="1:8" ht="12.75">
      <c r="A53" s="14">
        <v>54</v>
      </c>
      <c r="B53" s="12" t="s">
        <v>210</v>
      </c>
      <c r="C53" s="12"/>
      <c r="D53" s="12"/>
      <c r="F53" s="91">
        <f>+F54+F55</f>
        <v>0</v>
      </c>
      <c r="G53" s="5"/>
      <c r="H53" s="91">
        <f>+H54+H55</f>
        <v>0</v>
      </c>
    </row>
    <row r="54" spans="1:8" ht="12.75">
      <c r="A54" s="14">
        <v>5401</v>
      </c>
      <c r="B54" s="11" t="s">
        <v>241</v>
      </c>
      <c r="C54" s="11"/>
      <c r="D54" s="11"/>
      <c r="F54" s="89">
        <v>0</v>
      </c>
      <c r="G54" s="27"/>
      <c r="H54" s="89">
        <v>0</v>
      </c>
    </row>
    <row r="55" spans="1:8" ht="12.75">
      <c r="A55" s="14">
        <v>5405</v>
      </c>
      <c r="B55" s="11" t="s">
        <v>242</v>
      </c>
      <c r="C55" s="11"/>
      <c r="D55" s="11"/>
      <c r="F55" s="89">
        <v>0</v>
      </c>
      <c r="G55" s="27"/>
      <c r="H55" s="89">
        <v>0</v>
      </c>
    </row>
    <row r="56" spans="1:8" ht="12.75">
      <c r="A56" s="14"/>
      <c r="B56" s="11"/>
      <c r="C56" s="11"/>
      <c r="D56" s="11"/>
      <c r="F56" s="89"/>
      <c r="G56" s="5"/>
      <c r="H56" s="89"/>
    </row>
    <row r="57" spans="1:26" s="13" customFormat="1" ht="12.75">
      <c r="A57" s="15"/>
      <c r="B57" s="12" t="s">
        <v>219</v>
      </c>
      <c r="C57" s="12"/>
      <c r="D57" s="12"/>
      <c r="E57"/>
      <c r="F57" s="90">
        <f>+F10-F31</f>
        <v>1682659</v>
      </c>
      <c r="G57" s="8"/>
      <c r="H57" s="90">
        <f>+H10-H31</f>
        <v>686283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1:26" s="13" customFormat="1" ht="12.75">
      <c r="A58" s="15"/>
      <c r="B58" s="12"/>
      <c r="C58" s="12"/>
      <c r="D58" s="12"/>
      <c r="E58"/>
      <c r="F58" s="88"/>
      <c r="G58" s="8"/>
      <c r="H58" s="8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1:26" s="13" customFormat="1" ht="12.75">
      <c r="A59" s="10"/>
      <c r="B59" s="1"/>
      <c r="C59" s="1"/>
      <c r="D59" s="1"/>
      <c r="E59" s="1"/>
      <c r="F59" s="86"/>
      <c r="G59" s="10"/>
      <c r="H59" s="86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s="13" customFormat="1" ht="12.75">
      <c r="A60" s="10" t="s">
        <v>250</v>
      </c>
      <c r="B60" s="1"/>
      <c r="C60" s="1"/>
      <c r="D60" s="1"/>
      <c r="E60" s="1"/>
      <c r="F60" s="86"/>
      <c r="G60" s="10"/>
      <c r="H60" s="86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1:26" s="13" customFormat="1" ht="12.75">
      <c r="A61" s="10" t="s">
        <v>203</v>
      </c>
      <c r="B61" s="1"/>
      <c r="C61" s="1"/>
      <c r="D61" s="1"/>
      <c r="E61" s="1"/>
      <c r="F61" s="86"/>
      <c r="G61" s="10"/>
      <c r="H61" s="86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1:26" s="13" customFormat="1" ht="12.75">
      <c r="A62" s="10" t="s">
        <v>276</v>
      </c>
      <c r="B62" s="1"/>
      <c r="C62" s="1"/>
      <c r="D62" s="1"/>
      <c r="E62" s="1"/>
      <c r="F62" s="86"/>
      <c r="G62" s="10"/>
      <c r="H62" s="86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1:26" s="13" customFormat="1" ht="12.75">
      <c r="A63" s="10" t="s">
        <v>1</v>
      </c>
      <c r="B63" s="1"/>
      <c r="C63" s="1"/>
      <c r="D63" s="1"/>
      <c r="E63" s="1"/>
      <c r="F63" s="87"/>
      <c r="G63" s="9"/>
      <c r="H63" s="87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1:26" s="13" customFormat="1" ht="12.75">
      <c r="A64" s="11"/>
      <c r="B64" s="8"/>
      <c r="C64" s="8"/>
      <c r="D64" s="8"/>
      <c r="E64"/>
      <c r="F64" s="92"/>
      <c r="G64" s="11"/>
      <c r="H64" s="92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1:26" s="13" customFormat="1" ht="12.75">
      <c r="A65" s="11"/>
      <c r="B65" s="8"/>
      <c r="C65" s="8"/>
      <c r="D65" s="8"/>
      <c r="E65"/>
      <c r="F65" s="92"/>
      <c r="G65" s="11"/>
      <c r="H65" s="92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1:26" s="13" customFormat="1" ht="25.5">
      <c r="A66" s="8" t="s">
        <v>2</v>
      </c>
      <c r="B66" s="8" t="s">
        <v>230</v>
      </c>
      <c r="C66" s="8"/>
      <c r="D66" s="8"/>
      <c r="E66"/>
      <c r="F66" s="83" t="s">
        <v>313</v>
      </c>
      <c r="G66" s="84"/>
      <c r="H66" s="83" t="s">
        <v>290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1:8" ht="12.75">
      <c r="A67" s="8"/>
      <c r="B67" s="8"/>
      <c r="C67" s="8"/>
      <c r="D67" s="8"/>
      <c r="F67" s="88"/>
      <c r="G67" s="8"/>
      <c r="H67" s="88"/>
    </row>
    <row r="68" spans="1:26" s="13" customFormat="1" ht="12.75" customHeight="1">
      <c r="A68" s="15"/>
      <c r="B68" s="12"/>
      <c r="C68" s="12"/>
      <c r="D68" s="12"/>
      <c r="E68"/>
      <c r="F68" s="88"/>
      <c r="G68" s="8"/>
      <c r="H68" s="8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1:8" ht="12.75">
      <c r="A69" s="14">
        <v>48</v>
      </c>
      <c r="B69" s="12" t="s">
        <v>220</v>
      </c>
      <c r="C69" s="12"/>
      <c r="D69" s="12"/>
      <c r="F69" s="90">
        <f>SUM(F70:F72)</f>
        <v>1587906</v>
      </c>
      <c r="G69" s="8"/>
      <c r="H69" s="90">
        <f>SUM(H70:H72)</f>
        <v>1195063</v>
      </c>
    </row>
    <row r="70" spans="1:8" ht="12.75">
      <c r="A70" s="14">
        <v>4805</v>
      </c>
      <c r="B70" s="11" t="s">
        <v>243</v>
      </c>
      <c r="C70" s="11"/>
      <c r="D70" s="11"/>
      <c r="F70" s="89">
        <v>719330</v>
      </c>
      <c r="G70" s="27"/>
      <c r="H70" s="89">
        <v>1165196</v>
      </c>
    </row>
    <row r="71" spans="1:8" ht="12.75">
      <c r="A71" s="14">
        <v>4810</v>
      </c>
      <c r="B71" s="11" t="s">
        <v>244</v>
      </c>
      <c r="C71" s="11"/>
      <c r="D71" s="11"/>
      <c r="F71" s="89">
        <v>536048</v>
      </c>
      <c r="G71" s="27"/>
      <c r="H71" s="89">
        <v>6747</v>
      </c>
    </row>
    <row r="72" spans="1:8" ht="12.75">
      <c r="A72" s="14">
        <v>4815</v>
      </c>
      <c r="B72" s="11" t="s">
        <v>245</v>
      </c>
      <c r="C72" s="11"/>
      <c r="D72" s="11"/>
      <c r="F72" s="89">
        <v>332528</v>
      </c>
      <c r="G72" s="27"/>
      <c r="H72" s="89">
        <v>23120</v>
      </c>
    </row>
    <row r="73" spans="1:26" s="13" customFormat="1" ht="12.75" customHeight="1">
      <c r="A73" s="15"/>
      <c r="B73" s="12"/>
      <c r="C73" s="12"/>
      <c r="D73" s="12"/>
      <c r="E73"/>
      <c r="F73" s="88"/>
      <c r="G73" s="8"/>
      <c r="H73" s="88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1:26" s="13" customFormat="1" ht="12.75" customHeight="1">
      <c r="A74" s="15"/>
      <c r="B74" s="12" t="s">
        <v>222</v>
      </c>
      <c r="C74" s="12"/>
      <c r="D74" s="12"/>
      <c r="E74"/>
      <c r="F74" s="90">
        <v>0</v>
      </c>
      <c r="G74" s="8"/>
      <c r="H74" s="90">
        <v>0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1:26" s="13" customFormat="1" ht="12.75" customHeight="1">
      <c r="A75" s="15"/>
      <c r="B75" s="12"/>
      <c r="C75" s="12"/>
      <c r="D75" s="12"/>
      <c r="E75"/>
      <c r="F75" s="88"/>
      <c r="G75" s="8"/>
      <c r="H75" s="88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</row>
    <row r="76" spans="1:8" ht="12.75">
      <c r="A76" s="14">
        <v>58</v>
      </c>
      <c r="B76" s="12" t="s">
        <v>223</v>
      </c>
      <c r="C76" s="11"/>
      <c r="D76" s="11"/>
      <c r="F76" s="90">
        <f>+F77+F78+F79</f>
        <v>303800</v>
      </c>
      <c r="G76" s="8"/>
      <c r="H76" s="90">
        <f>+H77+H78+H79</f>
        <v>251749</v>
      </c>
    </row>
    <row r="77" spans="1:8" ht="12.75">
      <c r="A77" s="14">
        <v>5805</v>
      </c>
      <c r="B77" s="11" t="s">
        <v>243</v>
      </c>
      <c r="C77" s="11"/>
      <c r="D77" s="11"/>
      <c r="F77" s="89">
        <v>301880</v>
      </c>
      <c r="G77" s="27"/>
      <c r="H77" s="89">
        <v>5817</v>
      </c>
    </row>
    <row r="78" spans="1:8" ht="12.75">
      <c r="A78" s="14">
        <v>5810</v>
      </c>
      <c r="B78" s="11" t="s">
        <v>244</v>
      </c>
      <c r="C78" s="11"/>
      <c r="D78" s="11"/>
      <c r="F78" s="89">
        <v>651</v>
      </c>
      <c r="G78" s="27"/>
      <c r="H78" s="89">
        <v>19260</v>
      </c>
    </row>
    <row r="79" spans="1:8" ht="12.75">
      <c r="A79" s="14">
        <v>5815</v>
      </c>
      <c r="B79" s="11" t="s">
        <v>246</v>
      </c>
      <c r="C79" s="11"/>
      <c r="D79" s="11"/>
      <c r="F79" s="89">
        <v>1269</v>
      </c>
      <c r="G79" s="27"/>
      <c r="H79" s="89">
        <v>226672</v>
      </c>
    </row>
    <row r="80" spans="1:26" s="13" customFormat="1" ht="12.75" customHeight="1">
      <c r="A80" s="15"/>
      <c r="B80" s="12"/>
      <c r="C80" s="12"/>
      <c r="D80" s="12"/>
      <c r="E80"/>
      <c r="F80" s="88"/>
      <c r="G80" s="8"/>
      <c r="H80" s="88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</row>
    <row r="81" spans="1:8" ht="12.75">
      <c r="A81" s="14"/>
      <c r="B81" s="12" t="s">
        <v>247</v>
      </c>
      <c r="C81" s="12"/>
      <c r="D81" s="12"/>
      <c r="F81" s="90">
        <f>+F57+F69+F74-F76</f>
        <v>2966765</v>
      </c>
      <c r="G81" s="8"/>
      <c r="H81" s="90">
        <f>+H57+H69+H74-H76</f>
        <v>1629597</v>
      </c>
    </row>
    <row r="82" ht="12.75">
      <c r="H82" s="94"/>
    </row>
    <row r="83" spans="1:8" ht="12.75">
      <c r="A83" s="14"/>
      <c r="B83" s="12" t="s">
        <v>226</v>
      </c>
      <c r="C83" s="12"/>
      <c r="D83" s="12"/>
      <c r="F83" s="90">
        <f>+F84</f>
        <v>0</v>
      </c>
      <c r="G83" s="8"/>
      <c r="H83" s="90">
        <f>+H84</f>
        <v>0</v>
      </c>
    </row>
    <row r="84" spans="1:8" ht="12.75">
      <c r="A84" s="14">
        <v>4905</v>
      </c>
      <c r="B84" s="11" t="s">
        <v>227</v>
      </c>
      <c r="C84" s="11"/>
      <c r="D84" s="11"/>
      <c r="F84" s="89">
        <v>0</v>
      </c>
      <c r="G84" s="5"/>
      <c r="H84" s="89">
        <v>0</v>
      </c>
    </row>
    <row r="85" spans="1:8" ht="12.75">
      <c r="A85" s="14"/>
      <c r="B85" s="11"/>
      <c r="C85" s="11"/>
      <c r="D85" s="11"/>
      <c r="F85" s="92"/>
      <c r="H85" s="92"/>
    </row>
    <row r="86" spans="1:8" ht="12.75">
      <c r="A86" s="11"/>
      <c r="B86" s="12" t="s">
        <v>248</v>
      </c>
      <c r="C86" s="11"/>
      <c r="D86" s="11"/>
      <c r="F86" s="90">
        <v>0</v>
      </c>
      <c r="G86" s="8"/>
      <c r="H86" s="90">
        <v>0</v>
      </c>
    </row>
    <row r="87" spans="1:8" ht="12.75">
      <c r="A87" s="11"/>
      <c r="B87" s="11"/>
      <c r="C87" s="11"/>
      <c r="D87" s="11"/>
      <c r="F87" s="92"/>
      <c r="H87" s="92"/>
    </row>
    <row r="88" spans="1:8" ht="13.5" thickBot="1">
      <c r="A88" s="11"/>
      <c r="B88" s="13" t="s">
        <v>249</v>
      </c>
      <c r="F88" s="93">
        <f>+F57+F69-F76</f>
        <v>2966765</v>
      </c>
      <c r="G88" s="8"/>
      <c r="H88" s="93">
        <f>+H57+H69-H76</f>
        <v>1629597</v>
      </c>
    </row>
    <row r="89" ht="13.5" thickTop="1"/>
    <row r="94" spans="2:8" ht="12.75">
      <c r="B94" s="13" t="s">
        <v>282</v>
      </c>
      <c r="C94" s="11"/>
      <c r="D94" s="13"/>
      <c r="E94" s="13" t="s">
        <v>285</v>
      </c>
      <c r="H94" s="16"/>
    </row>
    <row r="95" spans="2:8" ht="12.75">
      <c r="B95" t="s">
        <v>283</v>
      </c>
      <c r="C95" s="11"/>
      <c r="E95" s="22" t="s">
        <v>287</v>
      </c>
      <c r="H95" s="16"/>
    </row>
    <row r="96" spans="2:8" ht="12.75">
      <c r="B96" s="16"/>
      <c r="D96" s="37"/>
      <c r="E96" s="100" t="s">
        <v>288</v>
      </c>
      <c r="H96" s="16"/>
    </row>
    <row r="97" spans="1:8" ht="12.75">
      <c r="A97" s="13"/>
      <c r="B97" s="23"/>
      <c r="D97" s="37"/>
      <c r="E97" s="100"/>
      <c r="H97" s="23"/>
    </row>
    <row r="98" spans="4:8" ht="12.75">
      <c r="D98" s="16"/>
      <c r="H98" s="78"/>
    </row>
    <row r="99" spans="2:8" ht="12.75">
      <c r="B99" s="11"/>
      <c r="D99" s="16"/>
      <c r="H99" s="78"/>
    </row>
    <row r="100" spans="2:8" ht="12.75">
      <c r="B100" s="11"/>
      <c r="H100" s="78"/>
    </row>
    <row r="101" spans="2:8" ht="12.75">
      <c r="B101" s="11"/>
      <c r="H101" s="78"/>
    </row>
    <row r="102" spans="2:8" ht="12.75">
      <c r="B102" s="11"/>
      <c r="H102" s="78"/>
    </row>
    <row r="103" spans="2:8" ht="12.75">
      <c r="B103" s="11"/>
      <c r="H103" s="78"/>
    </row>
    <row r="104" spans="2:8" ht="12.75">
      <c r="B104" s="11"/>
      <c r="C104" s="11"/>
      <c r="D104" s="11"/>
      <c r="H104" s="78"/>
    </row>
    <row r="105" spans="2:8" ht="12.75">
      <c r="B105" s="11"/>
      <c r="C105" s="11"/>
      <c r="D105" s="11"/>
      <c r="H105" s="78"/>
    </row>
    <row r="107" spans="1:4" ht="12.75">
      <c r="A107" s="12"/>
      <c r="D107" s="16"/>
    </row>
    <row r="108" spans="1:4" ht="12.75">
      <c r="A108" s="16"/>
      <c r="D108" s="16"/>
    </row>
    <row r="109" spans="1:8" ht="12.75">
      <c r="A109" s="16"/>
      <c r="B109" s="11"/>
      <c r="D109" s="16"/>
      <c r="H109" s="78"/>
    </row>
    <row r="110" ht="12.75">
      <c r="H110" s="78"/>
    </row>
    <row r="111" spans="6:8" ht="12.75">
      <c r="F111" s="92"/>
      <c r="H111" s="78"/>
    </row>
  </sheetData>
  <printOptions/>
  <pageMargins left="0.7874015748031497" right="0.3937007874015748" top="0.7874015748031497" bottom="0.3937007874015748" header="0.5118110236220472" footer="0.1968503937007874"/>
  <pageSetup horizontalDpi="600" verticalDpi="600" orientation="portrait" scale="90" r:id="rId1"/>
  <rowBreaks count="1" manualBreakCount="1">
    <brk id="5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C14" sqref="C14"/>
    </sheetView>
  </sheetViews>
  <sheetFormatPr defaultColWidth="11.421875" defaultRowHeight="12.75"/>
  <cols>
    <col min="2" max="2" width="37.00390625" style="0" customWidth="1"/>
    <col min="3" max="3" width="3.00390625" style="140" customWidth="1"/>
    <col min="5" max="5" width="8.8515625" style="0" customWidth="1"/>
    <col min="6" max="6" width="14.8515625" style="133" bestFit="1" customWidth="1"/>
    <col min="7" max="7" width="13.7109375" style="0" bestFit="1" customWidth="1"/>
    <col min="8" max="8" width="14.7109375" style="0" bestFit="1" customWidth="1"/>
  </cols>
  <sheetData>
    <row r="1" spans="1:8" ht="12.75">
      <c r="A1" s="3"/>
      <c r="B1" s="1"/>
      <c r="C1" s="103"/>
      <c r="D1" s="1"/>
      <c r="E1" s="1"/>
      <c r="F1" s="104"/>
      <c r="G1" s="1"/>
      <c r="H1" s="2"/>
    </row>
    <row r="2" spans="1:10" ht="12.75">
      <c r="A2" s="154" t="s">
        <v>250</v>
      </c>
      <c r="B2" s="154"/>
      <c r="C2" s="154"/>
      <c r="D2" s="154"/>
      <c r="E2" s="154"/>
      <c r="F2" s="154"/>
      <c r="G2" s="154"/>
      <c r="H2" s="105"/>
      <c r="I2" s="105"/>
      <c r="J2" s="105"/>
    </row>
    <row r="3" spans="1:8" ht="12.75">
      <c r="A3" s="10" t="s">
        <v>292</v>
      </c>
      <c r="B3" s="10"/>
      <c r="C3" s="106"/>
      <c r="D3" s="1"/>
      <c r="E3" s="10"/>
      <c r="F3" s="107"/>
      <c r="G3" s="9"/>
      <c r="H3" s="2"/>
    </row>
    <row r="4" spans="1:8" ht="12.75">
      <c r="A4" s="10" t="s">
        <v>314</v>
      </c>
      <c r="B4" s="10"/>
      <c r="C4" s="106"/>
      <c r="D4" s="1"/>
      <c r="E4" s="10"/>
      <c r="F4" s="107"/>
      <c r="G4" s="9"/>
      <c r="H4" s="2"/>
    </row>
    <row r="5" spans="1:8" ht="12.75">
      <c r="A5" s="10" t="s">
        <v>1</v>
      </c>
      <c r="B5" s="10"/>
      <c r="C5" s="106"/>
      <c r="D5" s="1"/>
      <c r="E5" s="10"/>
      <c r="F5" s="107"/>
      <c r="G5" s="9"/>
      <c r="H5" s="2"/>
    </row>
    <row r="6" spans="1:8" ht="12.75">
      <c r="A6" s="9"/>
      <c r="B6" s="9"/>
      <c r="C6" s="108"/>
      <c r="D6" s="1"/>
      <c r="E6" s="9"/>
      <c r="F6" s="109"/>
      <c r="G6" s="9"/>
      <c r="H6" s="2"/>
    </row>
    <row r="7" spans="1:7" ht="12.75">
      <c r="A7" s="110"/>
      <c r="B7" s="111"/>
      <c r="C7" s="112"/>
      <c r="D7" s="111"/>
      <c r="E7" s="111"/>
      <c r="F7" s="113"/>
      <c r="G7" s="114"/>
    </row>
    <row r="8" spans="1:7" ht="12.75">
      <c r="A8" s="115" t="s">
        <v>310</v>
      </c>
      <c r="B8" s="11"/>
      <c r="C8" s="17" t="s">
        <v>293</v>
      </c>
      <c r="D8" s="11"/>
      <c r="E8" s="11"/>
      <c r="F8" s="116">
        <v>10594721</v>
      </c>
      <c r="G8" s="117"/>
    </row>
    <row r="9" spans="1:7" ht="12.75">
      <c r="A9" s="115"/>
      <c r="B9" s="11"/>
      <c r="C9" s="118"/>
      <c r="D9" s="11"/>
      <c r="E9" s="11"/>
      <c r="F9" s="116"/>
      <c r="G9" s="119"/>
    </row>
    <row r="10" spans="1:7" ht="12.75">
      <c r="A10" s="115"/>
      <c r="B10" s="11"/>
      <c r="C10" s="118"/>
      <c r="D10" s="11"/>
      <c r="E10" s="11"/>
      <c r="F10" s="116"/>
      <c r="G10" s="119"/>
    </row>
    <row r="11" spans="1:8" ht="12.75">
      <c r="A11" s="115" t="s">
        <v>315</v>
      </c>
      <c r="B11" s="11"/>
      <c r="C11" s="17" t="s">
        <v>294</v>
      </c>
      <c r="D11" s="11"/>
      <c r="E11" s="11"/>
      <c r="F11" s="116">
        <f>+F20-F27</f>
        <v>2966765</v>
      </c>
      <c r="G11" s="117"/>
      <c r="H11" s="133"/>
    </row>
    <row r="12" spans="1:7" ht="12.75">
      <c r="A12" s="115"/>
      <c r="B12" s="11"/>
      <c r="C12" s="17"/>
      <c r="D12" s="11"/>
      <c r="E12" s="11"/>
      <c r="F12" s="116"/>
      <c r="G12" s="119"/>
    </row>
    <row r="13" spans="1:7" ht="13.5" thickBot="1">
      <c r="A13" s="115"/>
      <c r="B13" s="11"/>
      <c r="C13" s="118"/>
      <c r="D13" s="11"/>
      <c r="E13" s="11"/>
      <c r="F13" s="120"/>
      <c r="G13" s="119"/>
    </row>
    <row r="14" spans="1:8" ht="13.5" thickBot="1">
      <c r="A14" s="115" t="s">
        <v>316</v>
      </c>
      <c r="B14" s="11"/>
      <c r="C14" s="17" t="s">
        <v>295</v>
      </c>
      <c r="D14" s="11"/>
      <c r="E14" s="11"/>
      <c r="F14" s="121">
        <f>+F8+F11</f>
        <v>13561486</v>
      </c>
      <c r="G14" s="117"/>
      <c r="H14" s="133"/>
    </row>
    <row r="15" spans="1:8" ht="13.5" thickTop="1">
      <c r="A15" s="122"/>
      <c r="B15" s="123"/>
      <c r="C15" s="124"/>
      <c r="D15" s="123"/>
      <c r="E15" s="123"/>
      <c r="F15" s="125"/>
      <c r="G15" s="126"/>
      <c r="H15" s="133"/>
    </row>
    <row r="16" spans="1:7" ht="12.75">
      <c r="A16" s="12"/>
      <c r="B16" s="11"/>
      <c r="C16" s="118"/>
      <c r="E16" s="11"/>
      <c r="F16" s="116"/>
      <c r="G16" s="11"/>
    </row>
    <row r="17" spans="1:7" ht="12.75">
      <c r="A17" s="127"/>
      <c r="B17" s="111"/>
      <c r="C17" s="112"/>
      <c r="D17" s="111"/>
      <c r="E17" s="111"/>
      <c r="F17" s="128"/>
      <c r="G17" s="114"/>
    </row>
    <row r="18" spans="1:7" ht="12.75">
      <c r="A18" s="129" t="s">
        <v>296</v>
      </c>
      <c r="B18" s="9"/>
      <c r="C18" s="108"/>
      <c r="D18" s="9"/>
      <c r="E18" s="9"/>
      <c r="F18" s="107"/>
      <c r="G18" s="130"/>
    </row>
    <row r="19" spans="1:7" ht="12.75">
      <c r="A19" s="129"/>
      <c r="B19" s="9"/>
      <c r="C19" s="108"/>
      <c r="D19" s="11"/>
      <c r="E19" s="9"/>
      <c r="F19" s="107"/>
      <c r="G19" s="119"/>
    </row>
    <row r="20" spans="1:8" ht="12.75">
      <c r="A20" s="131"/>
      <c r="B20" s="12" t="s">
        <v>297</v>
      </c>
      <c r="C20" s="17" t="s">
        <v>298</v>
      </c>
      <c r="D20" s="11"/>
      <c r="F20" s="132">
        <f>SUM(F21:F25)</f>
        <v>4596362</v>
      </c>
      <c r="G20" s="117"/>
      <c r="H20" s="133"/>
    </row>
    <row r="21" spans="1:7" ht="12.75">
      <c r="A21" s="131">
        <v>3235</v>
      </c>
      <c r="B21" s="16" t="s">
        <v>299</v>
      </c>
      <c r="C21" s="134"/>
      <c r="D21" s="11"/>
      <c r="F21" s="132">
        <v>0</v>
      </c>
      <c r="G21" s="119"/>
    </row>
    <row r="22" spans="1:8" ht="12.75">
      <c r="A22" s="131">
        <v>3225</v>
      </c>
      <c r="B22" s="16" t="s">
        <v>300</v>
      </c>
      <c r="C22" s="134"/>
      <c r="D22" s="11"/>
      <c r="F22" s="132">
        <f>+ANEXO4!H81</f>
        <v>1629597</v>
      </c>
      <c r="G22" s="119"/>
      <c r="H22" s="133"/>
    </row>
    <row r="23" spans="1:7" ht="12.75">
      <c r="A23" s="131">
        <v>3245</v>
      </c>
      <c r="B23" s="16" t="s">
        <v>301</v>
      </c>
      <c r="C23" s="134"/>
      <c r="D23" s="11"/>
      <c r="F23" s="132">
        <v>0</v>
      </c>
      <c r="G23" s="119"/>
    </row>
    <row r="24" spans="1:7" ht="12.75">
      <c r="A24" s="131">
        <v>3250</v>
      </c>
      <c r="B24" s="16" t="s">
        <v>302</v>
      </c>
      <c r="C24" s="134"/>
      <c r="D24" s="11"/>
      <c r="F24" s="132">
        <v>0</v>
      </c>
      <c r="G24" s="119"/>
    </row>
    <row r="25" spans="1:8" ht="12.75">
      <c r="A25" s="131">
        <v>3230</v>
      </c>
      <c r="B25" s="135" t="s">
        <v>303</v>
      </c>
      <c r="C25" s="134"/>
      <c r="D25" s="11"/>
      <c r="F25" s="132">
        <f>+ANEXO4!F88</f>
        <v>2966765</v>
      </c>
      <c r="G25" s="117"/>
      <c r="H25" s="133"/>
    </row>
    <row r="26" spans="1:7" ht="12.75">
      <c r="A26" s="131"/>
      <c r="B26" s="12"/>
      <c r="C26" s="134"/>
      <c r="D26" s="11"/>
      <c r="F26" s="132"/>
      <c r="G26" s="119"/>
    </row>
    <row r="27" spans="1:8" ht="12.75">
      <c r="A27" s="131"/>
      <c r="B27" s="12" t="s">
        <v>304</v>
      </c>
      <c r="C27" s="17" t="s">
        <v>305</v>
      </c>
      <c r="D27" s="11"/>
      <c r="F27" s="132">
        <f>+F28+F29</f>
        <v>1629597</v>
      </c>
      <c r="G27" s="119"/>
      <c r="H27" s="133"/>
    </row>
    <row r="28" spans="1:7" ht="12.75">
      <c r="A28" s="131">
        <v>3245</v>
      </c>
      <c r="B28" s="16" t="s">
        <v>301</v>
      </c>
      <c r="C28" s="134"/>
      <c r="D28" s="11"/>
      <c r="F28" s="132">
        <v>0</v>
      </c>
      <c r="G28" s="119"/>
    </row>
    <row r="29" spans="1:7" ht="12.75">
      <c r="A29" s="131">
        <v>3230</v>
      </c>
      <c r="B29" s="135" t="s">
        <v>303</v>
      </c>
      <c r="C29" s="134"/>
      <c r="D29" s="11"/>
      <c r="F29" s="132">
        <v>1629597</v>
      </c>
      <c r="G29" s="119"/>
    </row>
    <row r="30" spans="1:7" ht="12.75">
      <c r="A30" s="131"/>
      <c r="B30" s="12"/>
      <c r="C30" s="134"/>
      <c r="D30" s="11"/>
      <c r="F30" s="136"/>
      <c r="G30" s="119"/>
    </row>
    <row r="31" spans="1:7" ht="12.75">
      <c r="A31" s="131"/>
      <c r="B31" s="12"/>
      <c r="C31" s="134"/>
      <c r="D31" s="11"/>
      <c r="F31" s="136"/>
      <c r="G31" s="119"/>
    </row>
    <row r="32" spans="1:7" ht="12.75">
      <c r="A32" s="131"/>
      <c r="B32" s="18" t="s">
        <v>306</v>
      </c>
      <c r="C32" s="17" t="s">
        <v>307</v>
      </c>
      <c r="D32" s="11"/>
      <c r="F32" s="132">
        <f>+F33</f>
        <v>0</v>
      </c>
      <c r="G32" s="119"/>
    </row>
    <row r="33" spans="1:7" ht="12.75">
      <c r="A33" s="131"/>
      <c r="B33" s="16"/>
      <c r="C33" s="17"/>
      <c r="D33" s="11"/>
      <c r="F33" s="132"/>
      <c r="G33" s="119"/>
    </row>
    <row r="34" spans="1:7" ht="12.75">
      <c r="A34" s="137"/>
      <c r="B34" s="123"/>
      <c r="C34" s="138"/>
      <c r="D34" s="123"/>
      <c r="E34" s="19"/>
      <c r="F34" s="139"/>
      <c r="G34" s="126"/>
    </row>
    <row r="37" spans="1:7" s="22" customFormat="1" ht="11.25">
      <c r="A37" s="141"/>
      <c r="B37" s="142"/>
      <c r="C37" s="142"/>
      <c r="D37" s="142"/>
      <c r="E37" s="142"/>
      <c r="F37" s="143"/>
      <c r="G37" s="144"/>
    </row>
    <row r="38" spans="1:7" s="22" customFormat="1" ht="11.25">
      <c r="A38" s="145"/>
      <c r="B38" s="23"/>
      <c r="C38" s="23"/>
      <c r="D38" s="23"/>
      <c r="E38" s="23"/>
      <c r="F38" s="146"/>
      <c r="G38" s="147"/>
    </row>
    <row r="39" spans="1:7" s="22" customFormat="1" ht="11.25">
      <c r="A39" s="145"/>
      <c r="B39" s="23"/>
      <c r="C39" s="23"/>
      <c r="D39" s="23"/>
      <c r="E39" s="23"/>
      <c r="F39" s="146"/>
      <c r="G39" s="147"/>
    </row>
    <row r="40" spans="1:8" s="22" customFormat="1" ht="11.25">
      <c r="A40" s="145"/>
      <c r="B40" s="23"/>
      <c r="C40" s="23"/>
      <c r="D40" s="23"/>
      <c r="F40" s="146"/>
      <c r="G40" s="147"/>
      <c r="H40" s="23"/>
    </row>
    <row r="41" spans="1:8" s="22" customFormat="1" ht="11.25">
      <c r="A41" s="148"/>
      <c r="B41" s="23"/>
      <c r="C41" s="149"/>
      <c r="F41" s="146"/>
      <c r="G41" s="147"/>
      <c r="H41" s="23"/>
    </row>
    <row r="42" spans="1:8" s="22" customFormat="1" ht="11.25">
      <c r="A42" s="145"/>
      <c r="B42" s="23"/>
      <c r="C42" s="23"/>
      <c r="F42" s="146"/>
      <c r="G42" s="147"/>
      <c r="H42" s="23"/>
    </row>
    <row r="43" spans="1:8" s="22" customFormat="1" ht="11.25">
      <c r="A43" s="145"/>
      <c r="B43" s="23"/>
      <c r="C43" s="23"/>
      <c r="F43" s="146"/>
      <c r="G43" s="147"/>
      <c r="H43" s="23"/>
    </row>
    <row r="44" spans="1:8" s="22" customFormat="1" ht="11.25">
      <c r="A44" s="148" t="s">
        <v>282</v>
      </c>
      <c r="B44" s="23"/>
      <c r="C44" s="149" t="s">
        <v>308</v>
      </c>
      <c r="F44" s="146"/>
      <c r="G44" s="147"/>
      <c r="H44" s="23"/>
    </row>
    <row r="45" spans="1:8" s="22" customFormat="1" ht="11.25">
      <c r="A45" s="145" t="s">
        <v>309</v>
      </c>
      <c r="B45" s="23"/>
      <c r="C45" s="22" t="s">
        <v>286</v>
      </c>
      <c r="F45" s="146"/>
      <c r="G45" s="147"/>
      <c r="H45" s="23"/>
    </row>
    <row r="46" spans="1:8" s="22" customFormat="1" ht="12">
      <c r="A46" s="145"/>
      <c r="B46" s="23"/>
      <c r="C46" s="100" t="s">
        <v>252</v>
      </c>
      <c r="F46" s="146"/>
      <c r="G46" s="147"/>
      <c r="H46" s="23"/>
    </row>
    <row r="47" spans="1:8" s="22" customFormat="1" ht="11.25">
      <c r="A47" s="148"/>
      <c r="B47" s="23"/>
      <c r="C47" s="23"/>
      <c r="F47" s="146"/>
      <c r="G47" s="147"/>
      <c r="H47" s="23"/>
    </row>
    <row r="48" spans="1:8" s="22" customFormat="1" ht="11.25">
      <c r="A48" s="145"/>
      <c r="B48" s="23"/>
      <c r="C48" s="23"/>
      <c r="F48" s="146"/>
      <c r="G48" s="147"/>
      <c r="H48" s="23"/>
    </row>
    <row r="49" spans="1:8" s="22" customFormat="1" ht="11.25">
      <c r="A49" s="150"/>
      <c r="B49" s="151"/>
      <c r="C49" s="151"/>
      <c r="D49" s="151"/>
      <c r="E49" s="151"/>
      <c r="F49" s="152"/>
      <c r="G49" s="153"/>
      <c r="H49" s="23"/>
    </row>
  </sheetData>
  <mergeCells count="1">
    <mergeCell ref="A2:G2"/>
  </mergeCells>
  <printOptions/>
  <pageMargins left="0.65" right="0.66" top="1" bottom="1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suribe</cp:lastModifiedBy>
  <cp:lastPrinted>2007-03-05T23:41:15Z</cp:lastPrinted>
  <dcterms:created xsi:type="dcterms:W3CDTF">1998-03-18T15:23:02Z</dcterms:created>
  <dcterms:modified xsi:type="dcterms:W3CDTF">2007-05-03T15:28:22Z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