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60" windowHeight="8655" activeTab="0"/>
  </bookViews>
  <sheets>
    <sheet name="FORMULARIO 1 - INGRESOS" sheetId="1" r:id="rId1"/>
    <sheet name="FORMU.2 GASTOS" sheetId="2" r:id="rId2"/>
    <sheet name="FORMULARIO 3 - CLAS. ECONÓMICA" sheetId="3" r:id="rId3"/>
    <sheet name="FORMULARIO 1A - CAL. INGRESOS" sheetId="4" r:id="rId4"/>
    <sheet name="FORMULARIO 4 - PLANTA" sheetId="5" r:id="rId5"/>
    <sheet name="FORMULARIO 4A - NOMINA" sheetId="6" r:id="rId6"/>
    <sheet name="FORMULARIO 5 - DEUDA PUBLICA" sheetId="7" r:id="rId7"/>
  </sheets>
  <externalReferences>
    <externalReference r:id="rId10"/>
    <externalReference r:id="rId11"/>
  </externalReferences>
  <definedNames>
    <definedName name="_xlnm.Print_Area" localSheetId="1">'FORMU.2 GASTOS'!$A$15:$K$125</definedName>
    <definedName name="_xlnm.Print_Area" localSheetId="4">'FORMULARIO 4 - PLANTA'!$A$1:$AI$44</definedName>
    <definedName name="_xlnm.Print_Titles" localSheetId="1">'FORMU.2 GASTOS'!$1:$14</definedName>
    <definedName name="_xlnm.Print_Titles" localSheetId="4">'FORMULARIO 4 - PLANTA'!$A:$C,'FORMULARIO 4 - PLANTA'!$1:$13</definedName>
  </definedNames>
  <calcPr fullCalcOnLoad="1"/>
</workbook>
</file>

<file path=xl/sharedStrings.xml><?xml version="1.0" encoding="utf-8"?>
<sst xmlns="http://schemas.openxmlformats.org/spreadsheetml/2006/main" count="576" uniqueCount="409">
  <si>
    <t>UNIDAD EJECUTORA:</t>
  </si>
  <si>
    <t>(Millones de pesos)</t>
  </si>
  <si>
    <t>Niv</t>
  </si>
  <si>
    <t>Concepto</t>
  </si>
  <si>
    <t>Ingresos</t>
  </si>
  <si>
    <t>Estimados</t>
  </si>
  <si>
    <t>Programados</t>
  </si>
  <si>
    <t>INGRESOS PROPIOS</t>
  </si>
  <si>
    <t>INGRESOS CORRIENTES</t>
  </si>
  <si>
    <t>Tributarios</t>
  </si>
  <si>
    <t>Contribuciones</t>
  </si>
  <si>
    <t>No Tributarios</t>
  </si>
  <si>
    <t>Venta de Bienes y Servicios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</si>
  <si>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</si>
  <si>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</si>
  <si>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</si>
  <si>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</si>
  <si>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</si>
  <si>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</si>
  <si>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</si>
  <si>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</si>
  <si>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</si>
  <si>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</si>
  <si>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</si>
  <si>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</si>
  <si>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</si>
  <si>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</si>
  <si>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Cancelación de Reservas</t>
  </si>
  <si>
    <t>Recuperación de Cartera</t>
  </si>
  <si>
    <t>Donaciones</t>
  </si>
  <si>
    <t>Funcionamiento</t>
  </si>
  <si>
    <t>Servicio de la Deuda</t>
  </si>
  <si>
    <t>Inversión</t>
  </si>
  <si>
    <t>TOTAL INGRESOS VIGENCIA</t>
  </si>
  <si>
    <t>RESUMEN PRESUPUESTO DE INGRESOS</t>
  </si>
  <si>
    <t>Ingresos Propios</t>
  </si>
  <si>
    <t>Ingresos Corrientes</t>
  </si>
  <si>
    <t>Recursos de Capital</t>
  </si>
  <si>
    <t>Rentas Parafiscales</t>
  </si>
  <si>
    <t>Aportes de la Nación</t>
  </si>
  <si>
    <t>Total Ingresos Vigencia</t>
  </si>
  <si>
    <t>Producto</t>
  </si>
  <si>
    <t>Unidad de</t>
  </si>
  <si>
    <t>Precio</t>
  </si>
  <si>
    <t>Ingreso Año</t>
  </si>
  <si>
    <t>Precio Promedio Unidad</t>
  </si>
  <si>
    <t>Ingreso</t>
  </si>
  <si>
    <t>Año</t>
  </si>
  <si>
    <t>Promedio</t>
  </si>
  <si>
    <t>Factor de</t>
  </si>
  <si>
    <t>Cantidad</t>
  </si>
  <si>
    <t>Unidad</t>
  </si>
  <si>
    <t>(Millones de $)</t>
  </si>
  <si>
    <t>Incremento</t>
  </si>
  <si>
    <t>Base Cero</t>
  </si>
  <si>
    <t>(Miles de $)</t>
  </si>
  <si>
    <t>1. INGRESOS TRIBUTARIOS</t>
  </si>
  <si>
    <t>1.1. CONTRIBUCIONES</t>
  </si>
  <si>
    <t>Total Contribuciones</t>
  </si>
  <si>
    <t>2. INGRESOS NO TRIBUTARIOS</t>
  </si>
  <si>
    <t>2.1. VENTA DE BIENES Y SERVICIOS</t>
  </si>
  <si>
    <t>Subtotal producto 1</t>
  </si>
  <si>
    <t>Subtotal producto 2</t>
  </si>
  <si>
    <t>Subtotal producto 3</t>
  </si>
  <si>
    <t>Total Venta de Bienes y Servicios</t>
  </si>
  <si>
    <t>Total Operación Comercial</t>
  </si>
  <si>
    <t>2.3. OTROS INGRESOS</t>
  </si>
  <si>
    <t>Total Otros Ingresos</t>
  </si>
  <si>
    <t xml:space="preserve"> </t>
  </si>
  <si>
    <t>Clasif.</t>
  </si>
  <si>
    <t>Aportes</t>
  </si>
  <si>
    <t>Recursos</t>
  </si>
  <si>
    <t>Total</t>
  </si>
  <si>
    <t>de la</t>
  </si>
  <si>
    <t>Propios</t>
  </si>
  <si>
    <t>Nación</t>
  </si>
  <si>
    <t>A</t>
  </si>
  <si>
    <t>GASTOS DE FUNCIONAMIENTO</t>
  </si>
  <si>
    <t>Gastos de Personal</t>
  </si>
  <si>
    <t>Servicios Personales Asociados a la nómina</t>
  </si>
  <si>
    <t>Sueldos personal de nómina</t>
  </si>
  <si>
    <t xml:space="preserve">Prima técnica </t>
  </si>
  <si>
    <t xml:space="preserve">Otros </t>
  </si>
  <si>
    <t>Servicios Personales indirectos</t>
  </si>
  <si>
    <t>Gastos Generales</t>
  </si>
  <si>
    <t>Impuestos y multas</t>
  </si>
  <si>
    <t>Transferencias Corrientes</t>
  </si>
  <si>
    <t>Transferencias por convenios al sector privado</t>
  </si>
  <si>
    <t>Programas nacionales que se desarrollan con el sector privado</t>
  </si>
  <si>
    <t>Transferencias al sector público</t>
  </si>
  <si>
    <t>Cuota de auditaje Contranal</t>
  </si>
  <si>
    <t>Empresas Públicas Nacionales no financieras</t>
  </si>
  <si>
    <t>Empresas Públicas Nacionales financieras</t>
  </si>
  <si>
    <t>Departamentos</t>
  </si>
  <si>
    <t>Empresas Públicas Departamentales no financieras</t>
  </si>
  <si>
    <t>Empresas Públicas Departamentales financieras</t>
  </si>
  <si>
    <t>Municipios</t>
  </si>
  <si>
    <t>Empresas Públicas Municipales no financieras</t>
  </si>
  <si>
    <t>Empresas Públicas Municipales financieras</t>
  </si>
  <si>
    <t>Otras entidades públicas del orden territorial</t>
  </si>
  <si>
    <t>Transferencias al exterior</t>
  </si>
  <si>
    <t>Organismos Internacionales</t>
  </si>
  <si>
    <t>Transferencias Previsión y Seguridad Social</t>
  </si>
  <si>
    <t>Pensiones y Jubilaciones</t>
  </si>
  <si>
    <t>Mesadas Pensionales</t>
  </si>
  <si>
    <t>Cesantías</t>
  </si>
  <si>
    <t>Cesantías definitivas</t>
  </si>
  <si>
    <t>Cesantías parciales</t>
  </si>
  <si>
    <t>Otras Transferencias de Previsión Social</t>
  </si>
  <si>
    <t xml:space="preserve">Otras Transferencias </t>
  </si>
  <si>
    <t>Sentencias y Conciliaciones</t>
  </si>
  <si>
    <t>Fondo de Compensación interministerial</t>
  </si>
  <si>
    <t>Destinatarios de otras transferencias</t>
  </si>
  <si>
    <t>Indemnizaciones</t>
  </si>
  <si>
    <t>Otras transferencias</t>
  </si>
  <si>
    <t>TRANSFERENCIAS DE CAPITAL</t>
  </si>
  <si>
    <t>Otras transferencias de capital</t>
  </si>
  <si>
    <t>Destinatarios de las otras transferencias de capital</t>
  </si>
  <si>
    <t>Gastos de Comercialización y Producción</t>
  </si>
  <si>
    <t>Comercial</t>
  </si>
  <si>
    <t>Industrial</t>
  </si>
  <si>
    <t>Materias primas</t>
  </si>
  <si>
    <t>Agrícola</t>
  </si>
  <si>
    <t>B</t>
  </si>
  <si>
    <t>SERVICIO DE LA DEUDA EXTERNA</t>
  </si>
  <si>
    <t>Amortizaciones</t>
  </si>
  <si>
    <t>Banca Comecial</t>
  </si>
  <si>
    <t>Banca de Fomento</t>
  </si>
  <si>
    <t>Gobiernos</t>
  </si>
  <si>
    <t>Organismos Multilaterales</t>
  </si>
  <si>
    <t>Proveedores</t>
  </si>
  <si>
    <t>Titulos valores</t>
  </si>
  <si>
    <t>Cuenta especial de deuda externa</t>
  </si>
  <si>
    <t>Intereses, Comisiones y Gastos</t>
  </si>
  <si>
    <t>Cuenta especial</t>
  </si>
  <si>
    <t>SERVICIO DE LA DEUDA INTERNA</t>
  </si>
  <si>
    <t>Entidades financieras</t>
  </si>
  <si>
    <t>Títulos valores</t>
  </si>
  <si>
    <t>TOTAL PRESUPUESTO DE GASTOS</t>
  </si>
  <si>
    <t>RESUMEN PRESUPUESTO DE GASTOS</t>
  </si>
  <si>
    <t>Gastos de Funcionamiento</t>
  </si>
  <si>
    <t>Disponible para Inversión</t>
  </si>
  <si>
    <t>Total Gastos</t>
  </si>
  <si>
    <t>(Pesos)</t>
  </si>
  <si>
    <t>Grado</t>
  </si>
  <si>
    <t>No</t>
  </si>
  <si>
    <t>Asignación Básica</t>
  </si>
  <si>
    <t>Gastos</t>
  </si>
  <si>
    <t>Auxilios</t>
  </si>
  <si>
    <t>Prestaciones Sociales legales</t>
  </si>
  <si>
    <t>Prima</t>
  </si>
  <si>
    <t>Otras Primas Factor Salarial</t>
  </si>
  <si>
    <t>Otras Primas No Factor Salarial</t>
  </si>
  <si>
    <t>Contribuciones Inherentes a la Nómina</t>
  </si>
  <si>
    <t>Transporte</t>
  </si>
  <si>
    <t>de</t>
  </si>
  <si>
    <t>Subsidio</t>
  </si>
  <si>
    <t>Auxilio</t>
  </si>
  <si>
    <t>Bonificación</t>
  </si>
  <si>
    <t>Técnica</t>
  </si>
  <si>
    <t>Prima 1</t>
  </si>
  <si>
    <t>Prima 2</t>
  </si>
  <si>
    <t>Prima 3</t>
  </si>
  <si>
    <t>Prima 4</t>
  </si>
  <si>
    <t>Caja de</t>
  </si>
  <si>
    <t>ICBF</t>
  </si>
  <si>
    <t>SENA</t>
  </si>
  <si>
    <t>Escuelas e</t>
  </si>
  <si>
    <t>Alimentación</t>
  </si>
  <si>
    <t>Cargos</t>
  </si>
  <si>
    <t>Mes</t>
  </si>
  <si>
    <t>Anual</t>
  </si>
  <si>
    <t>Representación</t>
  </si>
  <si>
    <t>Servicios</t>
  </si>
  <si>
    <t>Recreación</t>
  </si>
  <si>
    <t>Vr año</t>
  </si>
  <si>
    <t>o</t>
  </si>
  <si>
    <t>Previsión</t>
  </si>
  <si>
    <t>Compensación</t>
  </si>
  <si>
    <t>Institutos</t>
  </si>
  <si>
    <t>Antiguedad</t>
  </si>
  <si>
    <t>Prestados</t>
  </si>
  <si>
    <t>Servicio</t>
  </si>
  <si>
    <t>Vacaciones</t>
  </si>
  <si>
    <t>Navidad</t>
  </si>
  <si>
    <t>FNA</t>
  </si>
  <si>
    <t>Pensiones</t>
  </si>
  <si>
    <t>Salud</t>
  </si>
  <si>
    <t>ARP</t>
  </si>
  <si>
    <t>Familiar</t>
  </si>
  <si>
    <t>Técnicos</t>
  </si>
  <si>
    <t>NIVEL DIRECTIVO</t>
  </si>
  <si>
    <t>NIVEL ASESOR</t>
  </si>
  <si>
    <t>NIVEL EJECUTIVO</t>
  </si>
  <si>
    <t>NIVEL PROFESIONAL</t>
  </si>
  <si>
    <t>NIVEL ASISTENCIAL</t>
  </si>
  <si>
    <t>TOTAL PLANTA DE PERSONAL</t>
  </si>
  <si>
    <t>Total cargos</t>
  </si>
  <si>
    <t>Asignación</t>
  </si>
  <si>
    <t>Provistos</t>
  </si>
  <si>
    <t>Vacantes</t>
  </si>
  <si>
    <t>de planta</t>
  </si>
  <si>
    <t>Básica</t>
  </si>
  <si>
    <t>Mensual</t>
  </si>
  <si>
    <t>Empleados Públicos</t>
  </si>
  <si>
    <t>Total Empleados Públicos</t>
  </si>
  <si>
    <t>Trabajadores Oficiales</t>
  </si>
  <si>
    <t>Total  Trabajadores Oficiales</t>
  </si>
  <si>
    <t>Total Personal</t>
  </si>
  <si>
    <t>Ciudad y fecha _______________________</t>
  </si>
  <si>
    <t>Jefe de Personal</t>
  </si>
  <si>
    <t>Clase de</t>
  </si>
  <si>
    <t>Identificación</t>
  </si>
  <si>
    <t>Saldo Emprestito</t>
  </si>
  <si>
    <t>Tipo de</t>
  </si>
  <si>
    <t>Prestamista</t>
  </si>
  <si>
    <t>Código del</t>
  </si>
  <si>
    <t>Moneda Original</t>
  </si>
  <si>
    <t>Intereses</t>
  </si>
  <si>
    <t>Comisiones</t>
  </si>
  <si>
    <t>Total Pagos</t>
  </si>
  <si>
    <t>Cambio</t>
  </si>
  <si>
    <t>Empréstito</t>
  </si>
  <si>
    <t>Moneda</t>
  </si>
  <si>
    <t>Valor</t>
  </si>
  <si>
    <t>12= 7*11</t>
  </si>
  <si>
    <t>13= 10*12</t>
  </si>
  <si>
    <t>14= 7*10</t>
  </si>
  <si>
    <t>10= 6*9</t>
  </si>
  <si>
    <t>8= 6*7</t>
  </si>
  <si>
    <t>5= 3*4</t>
  </si>
  <si>
    <t>medida</t>
  </si>
  <si>
    <t>Vigencias Futuras aprobadas</t>
  </si>
  <si>
    <t>3= 1+2</t>
  </si>
  <si>
    <t>6= 4+5</t>
  </si>
  <si>
    <t>9= 7+8</t>
  </si>
  <si>
    <t>Otros gastos personales (Distribución previo concepto DGPPN)</t>
  </si>
  <si>
    <t>Horas extras, días festivos e idemnización por vacaciones</t>
  </si>
  <si>
    <t>Contribuciones inherentes a la nómina sector privado y público</t>
  </si>
  <si>
    <t>Adquisición de bienes y servicios</t>
  </si>
  <si>
    <t>Orden nacional</t>
  </si>
  <si>
    <t>Deuda cesantias fuerzas militares afiliados caja promotora de vivienda militar y de policia -CPVMP</t>
  </si>
  <si>
    <t>Deuda cesantias policia nacional afiliados caja promotora de vivienda militar y de policia -CPVMP</t>
  </si>
  <si>
    <t>Deuda cesantias soldados profesionales afiliados caja promotora de vivienda militar y de policia -CPVMP</t>
  </si>
  <si>
    <t>Aporte patronal cotización a pensión pensionados por Prosocial</t>
  </si>
  <si>
    <t>Aporte patronal FAVI (Decreto 294/81)</t>
  </si>
  <si>
    <t>Sistema General de Participaciones</t>
  </si>
  <si>
    <t>Participación para educación</t>
  </si>
  <si>
    <t>Participación para salud</t>
  </si>
  <si>
    <t>Participación para propósito general</t>
  </si>
  <si>
    <t>Asignaciones especiales</t>
  </si>
  <si>
    <t>Participación resguardos indígenas parágrafo 2  artículo  2  Ley 715 de 2001</t>
  </si>
  <si>
    <t>Participación municipios de la ribera del río Magdalena . Parágrafo 2, articulo 2 Ley 715 de 2001</t>
  </si>
  <si>
    <t>Programas de alimentación escolar distritos y municipios . Parágrafo 2, art. 2, Ley 715 de 2001</t>
  </si>
  <si>
    <t>Fondo  Nacional de Pensiones de las Entidades Territoriales, ley 549 de 1999, parágrafo 2, art. 2, Ley 715 de 2001</t>
  </si>
  <si>
    <t>Compra de bienes y servicios</t>
  </si>
  <si>
    <t xml:space="preserve">Otros gastos  </t>
  </si>
  <si>
    <t>Dirección General del Presupuesto Público Nacional</t>
  </si>
  <si>
    <t>Formulario 1</t>
  </si>
  <si>
    <t>Formulario 2</t>
  </si>
  <si>
    <t>Formulario  1A</t>
  </si>
  <si>
    <t>Formulario 4</t>
  </si>
  <si>
    <t>Formulario 4A</t>
  </si>
  <si>
    <t>Formulario 5</t>
  </si>
  <si>
    <t>CLASIFICADOR ACTUAL</t>
  </si>
  <si>
    <t>C</t>
  </si>
  <si>
    <t>D</t>
  </si>
  <si>
    <t>E</t>
  </si>
  <si>
    <t>F</t>
  </si>
  <si>
    <t>G</t>
  </si>
  <si>
    <t>H</t>
  </si>
  <si>
    <t>I</t>
  </si>
  <si>
    <t>J</t>
  </si>
  <si>
    <t>Código Clasif Actual</t>
  </si>
  <si>
    <t>CONCEPTO ACTUAL</t>
  </si>
  <si>
    <r>
      <t xml:space="preserve">VALOR CLASIFICADOR ACTUAL </t>
    </r>
    <r>
      <rPr>
        <b/>
        <sz val="8"/>
        <color indexed="8"/>
        <rFont val="Arial"/>
        <family val="2"/>
      </rPr>
      <t>RECURSOS PROPIOS</t>
    </r>
  </si>
  <si>
    <r>
      <t xml:space="preserve">VALOR CLASIFICADOR ACTUAL                           </t>
    </r>
    <r>
      <rPr>
        <b/>
        <sz val="8"/>
        <color indexed="8"/>
        <rFont val="Arial"/>
        <family val="2"/>
      </rPr>
      <t>TOTAL</t>
    </r>
  </si>
  <si>
    <t>Código Clasif Econó-mico</t>
  </si>
  <si>
    <t>GASTOS E INVERSIONES DE CAPITAL</t>
  </si>
  <si>
    <t>GASTOS GENERALES</t>
  </si>
  <si>
    <t>Varios</t>
  </si>
  <si>
    <t>Gastos Corrientes, de Propiedad y Adquisición de Activos Reales</t>
  </si>
  <si>
    <t>GASTOS CORRIENTES</t>
  </si>
  <si>
    <t>Bienes de Consumo</t>
  </si>
  <si>
    <t>Propiedades Planta y Equipo</t>
  </si>
  <si>
    <t>Servicios No Personales</t>
  </si>
  <si>
    <t>GASTOS DE LA PROPIEDAD</t>
  </si>
  <si>
    <t>Derechos sobre Bienes Intangibles</t>
  </si>
  <si>
    <t>Arrendamientos y Alquileres</t>
  </si>
  <si>
    <t>TRANSFERENCIAS</t>
  </si>
  <si>
    <t>OTRAS TRANSFERENCIAS</t>
  </si>
  <si>
    <t>DESTINARIOS DE LAS OTRAS TRANSFERENCIAS DE CAPITAL</t>
  </si>
  <si>
    <t>Transferencias al Sector Privado</t>
  </si>
  <si>
    <t>Transferencias al Sector Publico</t>
  </si>
  <si>
    <t>Transferencias al Exterior</t>
  </si>
  <si>
    <t>INSTRUCCIONES</t>
  </si>
  <si>
    <t xml:space="preserve">EL OBJETO DEL PRESENTE FORMULARIO ES QUE CADA ENTIDAD DESAGREGUE EL VALOR DE ALGUNOS RUBROS DEL CLASIFICADOR ACTUAL EN CONCEPTOS DE CLASIFICACION ECONOMICA </t>
  </si>
  <si>
    <t>AL FRENTE DE CADA RUBRO DEL CLASIFICADOR ACTUAL SE SEÑALA LOS CONCEPTOS ECONOMICOS EN QUE SE DEBE DESAGREGAR LA INFORMACIÓN DEL ANTEPROYECTO DE PRESUPUESTO DE LA VIGENCIA A PROGRAMAR</t>
  </si>
  <si>
    <t>Los renglones SECCION, UNIDAD EJECUTORA Y ORGANO se diligencian con la misma información que se diligencio estos conceptos en los formularios de Ingresos y el de Gastos</t>
  </si>
  <si>
    <t>Las columnas A y B contienen el clasificador actual y su respectivo concepto</t>
  </si>
  <si>
    <t>Solo se debe diligenciar las celdas en blanco de las columnas C, D, H e I</t>
  </si>
  <si>
    <t>El valor que se coloque en las celdas en blanco de las columnas C y D, debe corresponder a los valores anotados en el formulario de gastos para los conceptos respectivos</t>
  </si>
  <si>
    <t>En la columna G se indica los conceptos de las cuentas económicas en las que se puede desagregar cada rubro del clasificador actual</t>
  </si>
  <si>
    <t>En las celdas en blanco de las columnas H e I se debe anotar la desagregacón de los valores anotados en las columnas C y D, de acuerdo a los conceptos permitidos según la columna G</t>
  </si>
  <si>
    <t xml:space="preserve">Si la suma de los valores de las celdas de las columnas H e I que desagregan el valor del clasificador actual no es correcta, en la columna J aparecera el texto FALSO, en caso de estar bien en la columna J aparecera la suma de la columna H mas la columna </t>
  </si>
  <si>
    <r>
      <t xml:space="preserve">El concepto economico </t>
    </r>
    <r>
      <rPr>
        <b/>
        <sz val="8"/>
        <color indexed="8"/>
        <rFont val="Arial"/>
        <family val="2"/>
      </rPr>
      <t>Propiedad planta y equipo</t>
    </r>
    <r>
      <rPr>
        <sz val="8"/>
        <color indexed="8"/>
        <rFont val="Arial"/>
        <family val="2"/>
      </rPr>
      <t xml:space="preserve"> se refiere a los conceptos actuales de muebles, equipo y similiares que se programan en Adquisición de Bienes y Servicios</t>
    </r>
  </si>
  <si>
    <r>
      <t>Derechos sobre bienes intagibles</t>
    </r>
    <r>
      <rPr>
        <sz val="8"/>
        <color indexed="8"/>
        <rFont val="Arial"/>
        <family val="2"/>
      </rPr>
      <t xml:space="preserve"> corresponde a gastos por derechos de autor, patentes, marcas de fabrica que forman parte de la Adquisición de Servicios actualmente.</t>
    </r>
  </si>
  <si>
    <r>
      <t xml:space="preserve">El concepto economico </t>
    </r>
    <r>
      <rPr>
        <b/>
        <sz val="8"/>
        <color indexed="8"/>
        <rFont val="Arial"/>
        <family val="2"/>
      </rPr>
      <t>Arrendamientos</t>
    </r>
    <r>
      <rPr>
        <sz val="8"/>
        <color indexed="8"/>
        <rFont val="Arial"/>
        <family val="2"/>
      </rPr>
      <t xml:space="preserve"> se refiere a los gastos de este tipo incluidos actualmente en Adquisición de Servicios</t>
    </r>
  </si>
  <si>
    <t>Se solicita que el concepto actual Destinarios de las otras transferencias de capital se discriminen de acuerdo al sector que las va a recibir (Privado, Publico o Externo)</t>
  </si>
  <si>
    <t>Formulario 3</t>
  </si>
  <si>
    <t>Sistema General de Participaciones - Agua Potable y Saneamiento Básico, Artículo 1 Ley 1176 de 2007</t>
  </si>
  <si>
    <t>(t+1)</t>
  </si>
  <si>
    <t>Proyectado vigencia en curso (t)</t>
  </si>
  <si>
    <t>Gastos programados (t+1)</t>
  </si>
  <si>
    <t>Vigencia anterior (t-1)</t>
  </si>
  <si>
    <t>Vigencia en curso (t)</t>
  </si>
  <si>
    <t>Próxima Vigencia (t+1)</t>
  </si>
  <si>
    <t>Pagos Próxima Vigencia, (t+1), (Pesos Colombianos)</t>
  </si>
  <si>
    <t>Pagos Próxima Vigencia, (t+1), (Moneda Original)</t>
  </si>
  <si>
    <t>Participación agua potable y saneamiento básico</t>
  </si>
  <si>
    <t>Sistema General de Participaciones - Educación, Articulo 4 Ley 715 de 2001. Distribución previo concepto DNP</t>
  </si>
  <si>
    <t>Sistema General de Participaciones - Salud, Articulo 4 Ley 715 de 2001. Distribución previo concepto DNP</t>
  </si>
  <si>
    <t>Sistema General de Participaciones - Propósito General, Articulo 4 Ley 715 de 2001. Distribución previo concepto DNP</t>
  </si>
  <si>
    <t>Cantidades</t>
  </si>
  <si>
    <t>(t)</t>
  </si>
  <si>
    <t>MINISTERIO DE HACIENDA Y CRÉDITO PÚBLICO</t>
  </si>
  <si>
    <t>ÓRGANO:</t>
  </si>
  <si>
    <t>SECCIÓN:</t>
  </si>
  <si>
    <t>CONTRIBUCIONES PARAFISCALES</t>
  </si>
  <si>
    <t>Otros recursos del balance</t>
  </si>
  <si>
    <t>APORTES DE LA NACIÓN</t>
  </si>
  <si>
    <t>Fondos Especiales</t>
  </si>
  <si>
    <t>Otros ingresos corrientes</t>
  </si>
  <si>
    <t>Ing. por U.P.C. Régimen Subsidiado</t>
  </si>
  <si>
    <t>Ingr. administrados del Fosyga</t>
  </si>
  <si>
    <t>INFORMACIÓN COMPLEMENTARIA PARA LA CLASIFICACIÓN ECONÓMICA DE LOS GASTOS DE FUNCIONAMIENTO</t>
  </si>
  <si>
    <t>CLASIFICADOR ECONÓMICO</t>
  </si>
  <si>
    <t>ADQUISICIÓN DE BIENES Y SERVICIOS</t>
  </si>
  <si>
    <t>ADQUISICIÓN, CONSTRUCCIÓN O MEJORA DE ACTIVOS REALES O NO FINANCIEROS</t>
  </si>
  <si>
    <r>
      <t xml:space="preserve">VALOR CLASIFICADOR ACTUAL       </t>
    </r>
    <r>
      <rPr>
        <b/>
        <sz val="8"/>
        <color indexed="8"/>
        <rFont val="Arial"/>
        <family val="2"/>
      </rPr>
      <t>APORTES NACIÓN</t>
    </r>
  </si>
  <si>
    <r>
      <t xml:space="preserve">VALOR CLASIFICADOR ECONÓMICO                      </t>
    </r>
    <r>
      <rPr>
        <b/>
        <sz val="8"/>
        <color indexed="8"/>
        <rFont val="Arial"/>
        <family val="2"/>
      </rPr>
      <t>TOTAL</t>
    </r>
  </si>
  <si>
    <r>
      <t xml:space="preserve">VALOR CLASIFICADOR ECONÓMICO </t>
    </r>
    <r>
      <rPr>
        <b/>
        <sz val="8"/>
        <color indexed="8"/>
        <rFont val="Arial"/>
        <family val="2"/>
      </rPr>
      <t>RECURSOS PROPIOS</t>
    </r>
  </si>
  <si>
    <r>
      <t xml:space="preserve">VALOR CLASIFICADOR ECONÓMICO </t>
    </r>
    <r>
      <rPr>
        <b/>
        <sz val="8"/>
        <color indexed="8"/>
        <rFont val="Arial"/>
        <family val="2"/>
      </rPr>
      <t>APORTES NACIÓN</t>
    </r>
  </si>
  <si>
    <t>CONCEPTO ECONÓMICO</t>
  </si>
  <si>
    <t>CAPÍTULO DE GASTOS E INVERSIONES DE CAPITAL</t>
  </si>
  <si>
    <t>2.2. OPERACIÓN COMERCIAL</t>
  </si>
  <si>
    <t>PLANTA DE PERSONAL PRÓXIMA VIGENCIA</t>
  </si>
  <si>
    <t>NIVEL TÉCNICO</t>
  </si>
  <si>
    <t>TOTAL EMPLEADOS PÚBLICOS</t>
  </si>
  <si>
    <t>DENOMINACIÓN DE CARGOS</t>
  </si>
  <si>
    <t>EMPLEADOS PÚBLICOS</t>
  </si>
  <si>
    <t>DIRECCIÓN GENERAL DEL PRESUPUESTO PÚBLICO NACIONAL</t>
  </si>
  <si>
    <t>CERTIFICACIÓN DE NÓMINA</t>
  </si>
  <si>
    <t>COSTO NÓMINA PERSONAL</t>
  </si>
  <si>
    <t>DENOMINACIÓN DE CARGO</t>
  </si>
  <si>
    <t>PAGOS PROGRAMADOS DEUDA PÚBLICA - VIGENCIA __________________</t>
  </si>
  <si>
    <t>RECURSOS DISPONIBLES PARA INVERSIÓN</t>
  </si>
  <si>
    <t>DEUDA PÚBLICA</t>
  </si>
  <si>
    <t>Nota: La lista de rubros vigentes se pueden consultar en http://www.minhacienda.gov.co Icono Presupuesto/Ley de Presuesto 2011/Protocolo Creación de Rubros, Listado de rubros vigentes 2011</t>
  </si>
  <si>
    <t>,</t>
  </si>
  <si>
    <t>SECCIÓN: 1309</t>
  </si>
  <si>
    <t>UNIDAD EJECUTORA: 130900</t>
  </si>
  <si>
    <t>ÓRGANO: SUPERINTENDENCIA DE LA ECONOMIA SOLIDARIA</t>
  </si>
  <si>
    <t>ANTEPROYECTO DE PRESUPUESTO DE INGRESOS - VIGENCIA 2014</t>
  </si>
  <si>
    <t>Tasas, Multas y Contribuciones</t>
  </si>
  <si>
    <t>ANTEPROYECTO DE PRESUPUESTO DE GASTOS - VIGENCIA 2014</t>
  </si>
  <si>
    <t>SUPERINTENDENCIA DE LA ECONOMIA SOLIDARIA</t>
  </si>
  <si>
    <t>CÁLCULO DE LOS INGRESOS CORRIENTES POR PRODUCTO - VIGENCIA  2014</t>
  </si>
  <si>
    <t>Tasa de contribucion</t>
  </si>
  <si>
    <t>Contribucion</t>
  </si>
  <si>
    <t>Otros ingresos por venta de bienes y servicios</t>
  </si>
  <si>
    <t>Certificados</t>
  </si>
  <si>
    <t>Superintendente</t>
  </si>
  <si>
    <t>0030-25</t>
  </si>
  <si>
    <t xml:space="preserve">Superintendente Delegado </t>
  </si>
  <si>
    <t xml:space="preserve"> 0110-22</t>
  </si>
  <si>
    <t xml:space="preserve">Secretario General </t>
  </si>
  <si>
    <t xml:space="preserve"> 0037-22</t>
  </si>
  <si>
    <t xml:space="preserve">Intendente </t>
  </si>
  <si>
    <t xml:space="preserve"> 0138-19</t>
  </si>
  <si>
    <t xml:space="preserve">Jefe Oficina </t>
  </si>
  <si>
    <t xml:space="preserve"> 0137-17</t>
  </si>
  <si>
    <t xml:space="preserve">Asesor </t>
  </si>
  <si>
    <t xml:space="preserve"> 1020-11</t>
  </si>
  <si>
    <t xml:space="preserve"> 1045-13</t>
  </si>
  <si>
    <t xml:space="preserve">Profesional especializado </t>
  </si>
  <si>
    <t>2028-15</t>
  </si>
  <si>
    <t>2028-13</t>
  </si>
  <si>
    <t xml:space="preserve">Profesional universitario </t>
  </si>
  <si>
    <t>2044-11</t>
  </si>
  <si>
    <t>2044-09</t>
  </si>
  <si>
    <t xml:space="preserve">Técnico administrativo </t>
  </si>
  <si>
    <t>3124-15</t>
  </si>
  <si>
    <t xml:space="preserve">Secretaria ejecutiva </t>
  </si>
  <si>
    <t>4210-22</t>
  </si>
  <si>
    <t>4210-18</t>
  </si>
  <si>
    <t>4210-15</t>
  </si>
  <si>
    <t xml:space="preserve">Auxiliar administrativo </t>
  </si>
  <si>
    <t>4044-13</t>
  </si>
  <si>
    <t xml:space="preserve">Auxiliar servicios generales </t>
  </si>
  <si>
    <t>4064-07</t>
  </si>
  <si>
    <t xml:space="preserve">Conductor mecánico </t>
  </si>
  <si>
    <t>4103-11</t>
  </si>
  <si>
    <t>4103-13</t>
  </si>
  <si>
    <t>2028-17</t>
  </si>
  <si>
    <t>Prima tecnica</t>
  </si>
  <si>
    <t>Prima  de Coordinacion</t>
  </si>
  <si>
    <t>NIVEL TECNICO</t>
  </si>
  <si>
    <t>ÓRGANO:  SUPERINTENDENCIA DE LA ECONOMIA SOLIDARIA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</si>
</sst>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0.0%"/>
    <numFmt numFmtId="201" formatCode="#,##0.0_);\(#,##0.0\)"/>
    <numFmt numFmtId="202" formatCode="#,##0.0"/>
    <numFmt numFmtId="203" formatCode="#,##0.0_);[Red]\(#,##0.0\)"/>
    <numFmt numFmtId="204" formatCode="#,##0.000_);\(#,##0.000\)"/>
    <numFmt numFmtId="205" formatCode="#,##0.0000_);\(#,##0.0000\)"/>
    <numFmt numFmtId="206" formatCode="#,##0.00000_);\(#,##0.00000\)"/>
    <numFmt numFmtId="207" formatCode="0.0"/>
    <numFmt numFmtId="208" formatCode="0_)"/>
    <numFmt numFmtId="209" formatCode="0.000%"/>
    <numFmt numFmtId="210" formatCode="0.0000%"/>
    <numFmt numFmtId="211" formatCode="_(* #,##0.0_);_(* \(#,##0.0\);_(* &quot;-&quot;??_);_(@_)"/>
    <numFmt numFmtId="212" formatCode="#,##0_ ;[Red]\-#,##0\ "/>
    <numFmt numFmtId="213" formatCode="#,###"/>
    <numFmt numFmtId="214" formatCode="_(* #,##0_);_(* \(#,##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8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1" fillId="0" borderId="0" xfId="0" applyFont="1" applyBorder="1" applyAlignment="1">
      <alignment/>
    </xf>
    <xf numFmtId="37" fontId="1" fillId="33" borderId="11" xfId="0" applyFont="1" applyFill="1" applyBorder="1" applyAlignment="1">
      <alignment horizontal="center"/>
    </xf>
    <xf numFmtId="37" fontId="1" fillId="33" borderId="13" xfId="0" applyFont="1" applyFill="1" applyBorder="1" applyAlignment="1">
      <alignment horizontal="center"/>
    </xf>
    <xf numFmtId="37" fontId="1" fillId="33" borderId="12" xfId="0" applyFont="1" applyFill="1" applyBorder="1" applyAlignment="1">
      <alignment horizontal="center"/>
    </xf>
    <xf numFmtId="37" fontId="1" fillId="33" borderId="14" xfId="0" applyFont="1" applyFill="1" applyBorder="1" applyAlignment="1">
      <alignment horizontal="center"/>
    </xf>
    <xf numFmtId="37" fontId="1" fillId="33" borderId="14" xfId="0" applyFont="1" applyFill="1" applyBorder="1" applyAlignment="1" quotePrefix="1">
      <alignment horizont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202" fontId="0" fillId="0" borderId="14" xfId="0" applyNumberFormat="1" applyBorder="1" applyAlignment="1">
      <alignment/>
    </xf>
    <xf numFmtId="202" fontId="0" fillId="0" borderId="13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0" xfId="0" applyNumberFormat="1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>
      <alignment horizontal="right"/>
    </xf>
    <xf numFmtId="37" fontId="6" fillId="0" borderId="0" xfId="0" applyFont="1" applyAlignment="1">
      <alignment/>
    </xf>
    <xf numFmtId="37" fontId="7" fillId="0" borderId="10" xfId="0" applyFont="1" applyBorder="1" applyAlignment="1">
      <alignment/>
    </xf>
    <xf numFmtId="37" fontId="1" fillId="0" borderId="0" xfId="0" applyFont="1" applyAlignment="1">
      <alignment horizontal="right"/>
    </xf>
    <xf numFmtId="37" fontId="0" fillId="34" borderId="0" xfId="0" applyFill="1" applyBorder="1" applyAlignment="1">
      <alignment/>
    </xf>
    <xf numFmtId="37" fontId="0" fillId="34" borderId="0" xfId="0" applyFill="1" applyAlignment="1">
      <alignment/>
    </xf>
    <xf numFmtId="37" fontId="1" fillId="33" borderId="15" xfId="0" applyFont="1" applyFill="1" applyBorder="1" applyAlignment="1">
      <alignment horizontal="center"/>
    </xf>
    <xf numFmtId="37" fontId="1" fillId="33" borderId="16" xfId="0" applyFont="1" applyFill="1" applyBorder="1" applyAlignment="1">
      <alignment horizontal="center"/>
    </xf>
    <xf numFmtId="37" fontId="0" fillId="0" borderId="0" xfId="0" applyAlignment="1">
      <alignment horizontal="centerContinuous"/>
    </xf>
    <xf numFmtId="37" fontId="6" fillId="0" borderId="0" xfId="0" applyFont="1" applyAlignment="1">
      <alignment horizontal="centerContinuous"/>
    </xf>
    <xf numFmtId="37" fontId="1" fillId="0" borderId="17" xfId="0" applyFont="1" applyBorder="1" applyAlignment="1">
      <alignment/>
    </xf>
    <xf numFmtId="37" fontId="1" fillId="0" borderId="11" xfId="0" applyFont="1" applyBorder="1" applyAlignment="1">
      <alignment/>
    </xf>
    <xf numFmtId="37" fontId="3" fillId="0" borderId="10" xfId="0" applyFont="1" applyBorder="1" applyAlignment="1">
      <alignment/>
    </xf>
    <xf numFmtId="37" fontId="1" fillId="34" borderId="11" xfId="0" applyFont="1" applyFill="1" applyBorder="1" applyAlignment="1">
      <alignment/>
    </xf>
    <xf numFmtId="201" fontId="1" fillId="0" borderId="17" xfId="0" applyNumberFormat="1" applyFont="1" applyBorder="1" applyAlignment="1">
      <alignment/>
    </xf>
    <xf numFmtId="37" fontId="4" fillId="0" borderId="0" xfId="0" applyFont="1" applyAlignment="1">
      <alignment horizontal="centerContinuous"/>
    </xf>
    <xf numFmtId="37" fontId="1" fillId="0" borderId="0" xfId="0" applyFont="1" applyAlignment="1">
      <alignment horizontal="centerContinuous"/>
    </xf>
    <xf numFmtId="37" fontId="0" fillId="0" borderId="18" xfId="0" applyBorder="1" applyAlignment="1">
      <alignment/>
    </xf>
    <xf numFmtId="37" fontId="0" fillId="0" borderId="19" xfId="0" applyBorder="1" applyAlignment="1">
      <alignment/>
    </xf>
    <xf numFmtId="201" fontId="1" fillId="0" borderId="20" xfId="0" applyNumberFormat="1" applyFont="1" applyBorder="1" applyAlignment="1">
      <alignment/>
    </xf>
    <xf numFmtId="37" fontId="0" fillId="0" borderId="0" xfId="0" applyBorder="1" applyAlignment="1">
      <alignment horizontal="right"/>
    </xf>
    <xf numFmtId="37" fontId="1" fillId="35" borderId="21" xfId="0" applyFont="1" applyFill="1" applyBorder="1" applyAlignment="1">
      <alignment horizontal="center"/>
    </xf>
    <xf numFmtId="37" fontId="1" fillId="35" borderId="22" xfId="0" applyFont="1" applyFill="1" applyBorder="1" applyAlignment="1">
      <alignment horizontal="centerContinuous"/>
    </xf>
    <xf numFmtId="37" fontId="1" fillId="35" borderId="23" xfId="0" applyFont="1" applyFill="1" applyBorder="1" applyAlignment="1">
      <alignment horizontal="centerContinuous"/>
    </xf>
    <xf numFmtId="37" fontId="1" fillId="35" borderId="24" xfId="0" applyFont="1" applyFill="1" applyBorder="1" applyAlignment="1">
      <alignment horizontal="centerContinuous"/>
    </xf>
    <xf numFmtId="37" fontId="1" fillId="35" borderId="18" xfId="0" applyFont="1" applyFill="1" applyBorder="1" applyAlignment="1">
      <alignment/>
    </xf>
    <xf numFmtId="37" fontId="1" fillId="35" borderId="11" xfId="0" applyFont="1" applyFill="1" applyBorder="1" applyAlignment="1">
      <alignment horizontal="center"/>
    </xf>
    <xf numFmtId="37" fontId="1" fillId="35" borderId="12" xfId="0" applyFont="1" applyFill="1" applyBorder="1" applyAlignment="1">
      <alignment horizontal="centerContinuous"/>
    </xf>
    <xf numFmtId="37" fontId="1" fillId="35" borderId="19" xfId="0" applyFont="1" applyFill="1" applyBorder="1" applyAlignment="1">
      <alignment horizontal="center"/>
    </xf>
    <xf numFmtId="37" fontId="1" fillId="35" borderId="12" xfId="0" applyFont="1" applyFill="1" applyBorder="1" applyAlignment="1">
      <alignment horizontal="center"/>
    </xf>
    <xf numFmtId="37" fontId="1" fillId="35" borderId="25" xfId="0" applyFont="1" applyFill="1" applyBorder="1" applyAlignment="1">
      <alignment horizontal="center"/>
    </xf>
    <xf numFmtId="37" fontId="1" fillId="35" borderId="26" xfId="0" applyFont="1" applyFill="1" applyBorder="1" applyAlignment="1">
      <alignment horizontal="center"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13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0" xfId="0" applyBorder="1" applyAlignment="1">
      <alignment horizontal="centerContinuous"/>
    </xf>
    <xf numFmtId="37" fontId="0" fillId="0" borderId="32" xfId="0" applyBorder="1" applyAlignment="1">
      <alignment/>
    </xf>
    <xf numFmtId="37" fontId="1" fillId="0" borderId="0" xfId="0" applyFont="1" applyBorder="1" applyAlignment="1">
      <alignment horizontal="centerContinuous"/>
    </xf>
    <xf numFmtId="37" fontId="0" fillId="0" borderId="33" xfId="0" applyBorder="1" applyAlignment="1">
      <alignment/>
    </xf>
    <xf numFmtId="37" fontId="0" fillId="0" borderId="34" xfId="0" applyBorder="1" applyAlignment="1">
      <alignment/>
    </xf>
    <xf numFmtId="37" fontId="0" fillId="0" borderId="35" xfId="0" applyBorder="1" applyAlignment="1">
      <alignment/>
    </xf>
    <xf numFmtId="37" fontId="1" fillId="35" borderId="36" xfId="0" applyFont="1" applyFill="1" applyBorder="1" applyAlignment="1">
      <alignment/>
    </xf>
    <xf numFmtId="37" fontId="1" fillId="35" borderId="37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35" xfId="0" applyFont="1" applyFill="1" applyBorder="1" applyAlignment="1">
      <alignment/>
    </xf>
    <xf numFmtId="37" fontId="1" fillId="35" borderId="13" xfId="0" applyFont="1" applyFill="1" applyBorder="1" applyAlignment="1">
      <alignment horizontal="center"/>
    </xf>
    <xf numFmtId="37" fontId="1" fillId="35" borderId="32" xfId="0" applyFont="1" applyFill="1" applyBorder="1" applyAlignment="1">
      <alignment horizontal="center"/>
    </xf>
    <xf numFmtId="37" fontId="1" fillId="35" borderId="38" xfId="0" applyFont="1" applyFill="1" applyBorder="1" applyAlignment="1">
      <alignment/>
    </xf>
    <xf numFmtId="37" fontId="1" fillId="35" borderId="39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6" fillId="0" borderId="0" xfId="0" applyFont="1" applyBorder="1" applyAlignment="1">
      <alignment/>
    </xf>
    <xf numFmtId="202" fontId="0" fillId="34" borderId="14" xfId="0" applyNumberFormat="1" applyFont="1" applyFill="1" applyBorder="1" applyAlignment="1">
      <alignment/>
    </xf>
    <xf numFmtId="37" fontId="1" fillId="33" borderId="16" xfId="0" applyFont="1" applyFill="1" applyBorder="1" applyAlignment="1">
      <alignment horizontal="centerContinuous"/>
    </xf>
    <xf numFmtId="202" fontId="0" fillId="0" borderId="40" xfId="0" applyNumberFormat="1" applyBorder="1" applyAlignment="1">
      <alignment/>
    </xf>
    <xf numFmtId="37" fontId="1" fillId="34" borderId="17" xfId="0" applyFont="1" applyFill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37" fontId="1" fillId="0" borderId="12" xfId="0" applyFont="1" applyBorder="1" applyAlignment="1">
      <alignment/>
    </xf>
    <xf numFmtId="1" fontId="1" fillId="34" borderId="12" xfId="0" applyNumberFormat="1" applyFont="1" applyFill="1" applyBorder="1" applyAlignment="1">
      <alignment/>
    </xf>
    <xf numFmtId="0" fontId="0" fillId="0" borderId="0" xfId="51">
      <alignment/>
      <protection/>
    </xf>
    <xf numFmtId="0" fontId="0" fillId="34" borderId="0" xfId="51" applyFill="1" applyBorder="1">
      <alignment/>
      <protection/>
    </xf>
    <xf numFmtId="37" fontId="0" fillId="34" borderId="0" xfId="51" applyNumberFormat="1" applyFill="1" applyBorder="1" applyProtection="1">
      <alignment/>
      <protection/>
    </xf>
    <xf numFmtId="208" fontId="0" fillId="34" borderId="0" xfId="51" applyNumberFormat="1" applyFill="1" applyBorder="1" applyProtection="1">
      <alignment/>
      <protection/>
    </xf>
    <xf numFmtId="0" fontId="0" fillId="0" borderId="0" xfId="51" applyBorder="1">
      <alignment/>
      <protection/>
    </xf>
    <xf numFmtId="37" fontId="0" fillId="34" borderId="0" xfId="51" applyNumberFormat="1" applyFill="1" applyBorder="1">
      <alignment/>
      <protection/>
    </xf>
    <xf numFmtId="0" fontId="6" fillId="0" borderId="10" xfId="51" applyFont="1" applyBorder="1">
      <alignment/>
      <protection/>
    </xf>
    <xf numFmtId="37" fontId="0" fillId="0" borderId="36" xfId="0" applyBorder="1" applyAlignment="1">
      <alignment/>
    </xf>
    <xf numFmtId="37" fontId="0" fillId="0" borderId="37" xfId="0" applyBorder="1" applyAlignment="1">
      <alignment/>
    </xf>
    <xf numFmtId="37" fontId="0" fillId="0" borderId="38" xfId="0" applyBorder="1" applyAlignment="1">
      <alignment/>
    </xf>
    <xf numFmtId="37" fontId="0" fillId="0" borderId="39" xfId="0" applyBorder="1" applyAlignment="1">
      <alignment/>
    </xf>
    <xf numFmtId="37" fontId="1" fillId="0" borderId="41" xfId="0" applyFont="1" applyFill="1" applyBorder="1" applyAlignment="1">
      <alignment/>
    </xf>
    <xf numFmtId="37" fontId="1" fillId="0" borderId="42" xfId="0" applyFont="1" applyFill="1" applyBorder="1" applyAlignment="1">
      <alignment horizontal="center"/>
    </xf>
    <xf numFmtId="201" fontId="1" fillId="0" borderId="42" xfId="0" applyNumberFormat="1" applyFont="1" applyFill="1" applyBorder="1" applyAlignment="1">
      <alignment horizontal="right"/>
    </xf>
    <xf numFmtId="201" fontId="1" fillId="0" borderId="43" xfId="0" applyNumberFormat="1" applyFont="1" applyFill="1" applyBorder="1" applyAlignment="1">
      <alignment horizontal="right"/>
    </xf>
    <xf numFmtId="37" fontId="0" fillId="0" borderId="0" xfId="0" applyFill="1" applyAlignment="1">
      <alignment/>
    </xf>
    <xf numFmtId="37" fontId="1" fillId="33" borderId="44" xfId="0" applyFont="1" applyFill="1" applyBorder="1" applyAlignment="1">
      <alignment/>
    </xf>
    <xf numFmtId="37" fontId="0" fillId="33" borderId="17" xfId="0" applyFill="1" applyBorder="1" applyAlignment="1">
      <alignment/>
    </xf>
    <xf numFmtId="37" fontId="0" fillId="33" borderId="20" xfId="0" applyFill="1" applyBorder="1" applyAlignment="1">
      <alignment/>
    </xf>
    <xf numFmtId="37" fontId="0" fillId="0" borderId="18" xfId="0" applyFont="1" applyBorder="1" applyAlignment="1">
      <alignment/>
    </xf>
    <xf numFmtId="37" fontId="0" fillId="0" borderId="44" xfId="0" applyFont="1" applyBorder="1" applyAlignment="1">
      <alignment/>
    </xf>
    <xf numFmtId="201" fontId="0" fillId="0" borderId="42" xfId="0" applyNumberFormat="1" applyFont="1" applyFill="1" applyBorder="1" applyAlignment="1">
      <alignment horizontal="right"/>
    </xf>
    <xf numFmtId="201" fontId="0" fillId="33" borderId="17" xfId="0" applyNumberFormat="1" applyFill="1" applyBorder="1" applyAlignment="1">
      <alignment/>
    </xf>
    <xf numFmtId="201" fontId="0" fillId="0" borderId="11" xfId="0" applyNumberFormat="1" applyBorder="1" applyAlignment="1">
      <alignment/>
    </xf>
    <xf numFmtId="201" fontId="0" fillId="0" borderId="17" xfId="0" applyNumberFormat="1" applyFont="1" applyFill="1" applyBorder="1" applyAlignment="1">
      <alignment horizontal="right"/>
    </xf>
    <xf numFmtId="201" fontId="0" fillId="0" borderId="17" xfId="0" applyNumberFormat="1" applyFont="1" applyBorder="1" applyAlignment="1">
      <alignment/>
    </xf>
    <xf numFmtId="201" fontId="0" fillId="0" borderId="20" xfId="0" applyNumberFormat="1" applyFont="1" applyFill="1" applyBorder="1" applyAlignment="1">
      <alignment horizontal="right"/>
    </xf>
    <xf numFmtId="1" fontId="8" fillId="36" borderId="12" xfId="0" applyNumberFormat="1" applyFont="1" applyFill="1" applyBorder="1" applyAlignment="1">
      <alignment/>
    </xf>
    <xf numFmtId="37" fontId="8" fillId="36" borderId="12" xfId="0" applyFont="1" applyFill="1" applyBorder="1" applyAlignment="1">
      <alignment/>
    </xf>
    <xf numFmtId="202" fontId="6" fillId="36" borderId="14" xfId="0" applyNumberFormat="1" applyFont="1" applyFill="1" applyBorder="1" applyAlignment="1">
      <alignment/>
    </xf>
    <xf numFmtId="202" fontId="6" fillId="36" borderId="14" xfId="0" applyNumberFormat="1" applyFont="1" applyFill="1" applyBorder="1" applyAlignment="1">
      <alignment/>
    </xf>
    <xf numFmtId="37" fontId="9" fillId="0" borderId="0" xfId="0" applyFont="1" applyAlignment="1">
      <alignment horizontal="centerContinuous"/>
    </xf>
    <xf numFmtId="1" fontId="1" fillId="37" borderId="15" xfId="0" applyNumberFormat="1" applyFont="1" applyFill="1" applyBorder="1" applyAlignment="1">
      <alignment horizontal="center"/>
    </xf>
    <xf numFmtId="37" fontId="1" fillId="37" borderId="15" xfId="0" applyFont="1" applyFill="1" applyBorder="1" applyAlignment="1">
      <alignment horizontal="center"/>
    </xf>
    <xf numFmtId="1" fontId="1" fillId="37" borderId="11" xfId="0" applyNumberFormat="1" applyFont="1" applyFill="1" applyBorder="1" applyAlignment="1">
      <alignment horizontal="center"/>
    </xf>
    <xf numFmtId="37" fontId="1" fillId="37" borderId="11" xfId="0" applyFont="1" applyFill="1" applyBorder="1" applyAlignment="1">
      <alignment horizontal="center"/>
    </xf>
    <xf numFmtId="37" fontId="0" fillId="0" borderId="0" xfId="51" applyNumberFormat="1" applyFill="1" applyBorder="1" applyAlignment="1" applyProtection="1">
      <alignment horizontal="left"/>
      <protection/>
    </xf>
    <xf numFmtId="0" fontId="0" fillId="0" borderId="0" xfId="51" applyFill="1" applyBorder="1">
      <alignment/>
      <protection/>
    </xf>
    <xf numFmtId="37" fontId="0" fillId="0" borderId="0" xfId="51" applyNumberFormat="1" applyFill="1" applyBorder="1" applyProtection="1">
      <alignment/>
      <protection/>
    </xf>
    <xf numFmtId="37" fontId="0" fillId="0" borderId="0" xfId="51" applyNumberFormat="1" applyFont="1" applyFill="1" applyBorder="1" applyAlignment="1" applyProtection="1">
      <alignment horizontal="left"/>
      <protection/>
    </xf>
    <xf numFmtId="0" fontId="9" fillId="0" borderId="0" xfId="51" applyFont="1" applyBorder="1">
      <alignment/>
      <protection/>
    </xf>
    <xf numFmtId="37" fontId="9" fillId="0" borderId="0" xfId="51" applyNumberFormat="1" applyFont="1" applyFill="1" applyBorder="1" applyAlignment="1" applyProtection="1">
      <alignment horizontal="left"/>
      <protection/>
    </xf>
    <xf numFmtId="0" fontId="9" fillId="0" borderId="0" xfId="51" applyFont="1" applyFill="1" applyBorder="1">
      <alignment/>
      <protection/>
    </xf>
    <xf numFmtId="39" fontId="9" fillId="0" borderId="0" xfId="51" applyNumberFormat="1" applyFont="1" applyFill="1" applyBorder="1" applyProtection="1">
      <alignment/>
      <protection/>
    </xf>
    <xf numFmtId="37" fontId="9" fillId="0" borderId="0" xfId="0" applyFont="1" applyBorder="1" applyAlignment="1">
      <alignment/>
    </xf>
    <xf numFmtId="37" fontId="9" fillId="0" borderId="0" xfId="0" applyFont="1" applyAlignment="1">
      <alignment/>
    </xf>
    <xf numFmtId="0" fontId="9" fillId="0" borderId="0" xfId="51" applyFont="1">
      <alignment/>
      <protection/>
    </xf>
    <xf numFmtId="37" fontId="6" fillId="0" borderId="17" xfId="51" applyNumberFormat="1" applyFont="1" applyBorder="1" applyAlignment="1" applyProtection="1">
      <alignment horizontal="left"/>
      <protection/>
    </xf>
    <xf numFmtId="0" fontId="9" fillId="0" borderId="45" xfId="51" applyFont="1" applyBorder="1">
      <alignment/>
      <protection/>
    </xf>
    <xf numFmtId="0" fontId="9" fillId="0" borderId="40" xfId="51" applyFont="1" applyBorder="1">
      <alignment/>
      <protection/>
    </xf>
    <xf numFmtId="37" fontId="9" fillId="0" borderId="0" xfId="51" applyNumberFormat="1" applyFont="1" applyBorder="1" applyAlignment="1" applyProtection="1">
      <alignment horizontal="left"/>
      <protection/>
    </xf>
    <xf numFmtId="208" fontId="9" fillId="34" borderId="0" xfId="51" applyNumberFormat="1" applyFont="1" applyFill="1" applyBorder="1" applyProtection="1">
      <alignment/>
      <protection/>
    </xf>
    <xf numFmtId="208" fontId="9" fillId="34" borderId="13" xfId="51" applyNumberFormat="1" applyFont="1" applyFill="1" applyBorder="1" applyProtection="1">
      <alignment/>
      <protection/>
    </xf>
    <xf numFmtId="37" fontId="9" fillId="0" borderId="13" xfId="51" applyNumberFormat="1" applyFont="1" applyBorder="1" applyProtection="1">
      <alignment/>
      <protection/>
    </xf>
    <xf numFmtId="37" fontId="9" fillId="0" borderId="13" xfId="51" applyNumberFormat="1" applyFont="1" applyBorder="1">
      <alignment/>
      <protection/>
    </xf>
    <xf numFmtId="0" fontId="9" fillId="0" borderId="13" xfId="51" applyFont="1" applyBorder="1">
      <alignment/>
      <protection/>
    </xf>
    <xf numFmtId="37" fontId="9" fillId="0" borderId="0" xfId="51" applyNumberFormat="1" applyFont="1" applyBorder="1" applyProtection="1">
      <alignment/>
      <protection/>
    </xf>
    <xf numFmtId="37" fontId="9" fillId="0" borderId="11" xfId="0" applyFont="1" applyBorder="1" applyAlignment="1">
      <alignment/>
    </xf>
    <xf numFmtId="37" fontId="9" fillId="0" borderId="11" xfId="0" applyNumberFormat="1" applyFont="1" applyBorder="1" applyAlignment="1" applyProtection="1">
      <alignment horizontal="left"/>
      <protection/>
    </xf>
    <xf numFmtId="0" fontId="0" fillId="34" borderId="10" xfId="51" applyFill="1" applyBorder="1">
      <alignment/>
      <protection/>
    </xf>
    <xf numFmtId="0" fontId="0" fillId="0" borderId="0" xfId="51" applyFont="1" applyBorder="1">
      <alignment/>
      <protection/>
    </xf>
    <xf numFmtId="37" fontId="5" fillId="0" borderId="0" xfId="51" applyNumberFormat="1" applyFont="1">
      <alignment/>
      <protection/>
    </xf>
    <xf numFmtId="37" fontId="4" fillId="0" borderId="0" xfId="51" applyNumberFormat="1" applyFont="1">
      <alignment/>
      <protection/>
    </xf>
    <xf numFmtId="0" fontId="5" fillId="0" borderId="0" xfId="51" applyFont="1" applyBorder="1">
      <alignment/>
      <protection/>
    </xf>
    <xf numFmtId="37" fontId="0" fillId="0" borderId="0" xfId="0" applyFont="1" applyAlignment="1">
      <alignment/>
    </xf>
    <xf numFmtId="37" fontId="6" fillId="0" borderId="0" xfId="0" applyFont="1" applyAlignment="1">
      <alignment horizontal="center"/>
    </xf>
    <xf numFmtId="202" fontId="6" fillId="0" borderId="0" xfId="46" applyNumberFormat="1" applyFont="1" applyAlignment="1">
      <alignment horizontal="center"/>
    </xf>
    <xf numFmtId="202" fontId="0" fillId="0" borderId="0" xfId="46" applyNumberFormat="1" applyAlignment="1">
      <alignment/>
    </xf>
    <xf numFmtId="202" fontId="1" fillId="0" borderId="0" xfId="46" applyNumberFormat="1" applyFont="1" applyAlignment="1">
      <alignment horizontal="right"/>
    </xf>
    <xf numFmtId="202" fontId="0" fillId="0" borderId="0" xfId="46" applyNumberFormat="1" applyBorder="1" applyAlignment="1">
      <alignment/>
    </xf>
    <xf numFmtId="202" fontId="1" fillId="0" borderId="0" xfId="46" applyNumberFormat="1" applyFont="1" applyBorder="1" applyAlignment="1">
      <alignment horizontal="right"/>
    </xf>
    <xf numFmtId="202" fontId="0" fillId="0" borderId="10" xfId="46" applyNumberFormat="1" applyBorder="1" applyAlignment="1">
      <alignment horizontal="right"/>
    </xf>
    <xf numFmtId="202" fontId="1" fillId="37" borderId="40" xfId="46" applyNumberFormat="1" applyFont="1" applyFill="1" applyBorder="1" applyAlignment="1">
      <alignment horizontal="centerContinuous"/>
    </xf>
    <xf numFmtId="202" fontId="1" fillId="37" borderId="13" xfId="46" applyNumberFormat="1" applyFont="1" applyFill="1" applyBorder="1" applyAlignment="1">
      <alignment horizontal="center"/>
    </xf>
    <xf numFmtId="0" fontId="1" fillId="37" borderId="46" xfId="0" applyNumberFormat="1" applyFont="1" applyFill="1" applyBorder="1" applyAlignment="1">
      <alignment horizontal="center"/>
    </xf>
    <xf numFmtId="0" fontId="1" fillId="37" borderId="39" xfId="46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1" fontId="4" fillId="37" borderId="46" xfId="0" applyNumberFormat="1" applyFont="1" applyFill="1" applyBorder="1" applyAlignment="1">
      <alignment vertical="top" wrapText="1"/>
    </xf>
    <xf numFmtId="37" fontId="4" fillId="37" borderId="46" xfId="0" applyFont="1" applyFill="1" applyBorder="1" applyAlignment="1">
      <alignment vertical="top" wrapText="1"/>
    </xf>
    <xf numFmtId="202" fontId="6" fillId="37" borderId="39" xfId="46" applyNumberFormat="1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 vertical="top" wrapText="1"/>
    </xf>
    <xf numFmtId="37" fontId="1" fillId="0" borderId="12" xfId="0" applyFont="1" applyFill="1" applyBorder="1" applyAlignment="1">
      <alignment vertical="top" wrapText="1"/>
    </xf>
    <xf numFmtId="202" fontId="0" fillId="0" borderId="14" xfId="46" applyNumberFormat="1" applyFill="1" applyBorder="1" applyAlignment="1">
      <alignment vertical="top" wrapText="1"/>
    </xf>
    <xf numFmtId="1" fontId="0" fillId="0" borderId="17" xfId="0" applyNumberFormat="1" applyBorder="1" applyAlignment="1">
      <alignment vertical="top" wrapText="1"/>
    </xf>
    <xf numFmtId="37" fontId="0" fillId="0" borderId="17" xfId="0" applyBorder="1" applyAlignment="1">
      <alignment vertical="top" wrapText="1"/>
    </xf>
    <xf numFmtId="202" fontId="0" fillId="0" borderId="17" xfId="46" applyNumberFormat="1" applyBorder="1" applyAlignment="1">
      <alignment vertical="top" wrapText="1"/>
    </xf>
    <xf numFmtId="1" fontId="1" fillId="0" borderId="17" xfId="0" applyNumberFormat="1" applyFont="1" applyFill="1" applyBorder="1" applyAlignment="1">
      <alignment vertical="top" wrapText="1"/>
    </xf>
    <xf numFmtId="37" fontId="1" fillId="0" borderId="17" xfId="0" applyFont="1" applyFill="1" applyBorder="1" applyAlignment="1">
      <alignment vertical="top" wrapText="1"/>
    </xf>
    <xf numFmtId="202" fontId="0" fillId="0" borderId="40" xfId="46" applyNumberFormat="1" applyFill="1" applyBorder="1" applyAlignment="1">
      <alignment vertical="top" wrapText="1"/>
    </xf>
    <xf numFmtId="1" fontId="4" fillId="37" borderId="47" xfId="0" applyNumberFormat="1" applyFont="1" applyFill="1" applyBorder="1" applyAlignment="1">
      <alignment vertical="top" wrapText="1"/>
    </xf>
    <xf numFmtId="37" fontId="4" fillId="37" borderId="47" xfId="0" applyFont="1" applyFill="1" applyBorder="1" applyAlignment="1">
      <alignment vertical="top" wrapText="1"/>
    </xf>
    <xf numFmtId="202" fontId="6" fillId="37" borderId="48" xfId="46" applyNumberFormat="1" applyFont="1" applyFill="1" applyBorder="1" applyAlignment="1">
      <alignment vertical="top" wrapText="1"/>
    </xf>
    <xf numFmtId="1" fontId="4" fillId="37" borderId="17" xfId="0" applyNumberFormat="1" applyFont="1" applyFill="1" applyBorder="1" applyAlignment="1">
      <alignment vertical="top" wrapText="1"/>
    </xf>
    <xf numFmtId="37" fontId="4" fillId="37" borderId="17" xfId="0" applyFont="1" applyFill="1" applyBorder="1" applyAlignment="1">
      <alignment vertical="top" wrapText="1"/>
    </xf>
    <xf numFmtId="202" fontId="6" fillId="37" borderId="40" xfId="46" applyNumberFormat="1" applyFont="1" applyFill="1" applyBorder="1" applyAlignment="1">
      <alignment vertical="top" wrapText="1"/>
    </xf>
    <xf numFmtId="1" fontId="7" fillId="0" borderId="12" xfId="0" applyNumberFormat="1" applyFont="1" applyFill="1" applyBorder="1" applyAlignment="1">
      <alignment vertical="top" wrapText="1"/>
    </xf>
    <xf numFmtId="37" fontId="7" fillId="0" borderId="12" xfId="0" applyFont="1" applyFill="1" applyBorder="1" applyAlignment="1">
      <alignment vertical="top" wrapText="1"/>
    </xf>
    <xf numFmtId="202" fontId="7" fillId="0" borderId="12" xfId="46" applyNumberFormat="1" applyFont="1" applyFill="1" applyBorder="1" applyAlignment="1">
      <alignment vertical="top" wrapText="1"/>
    </xf>
    <xf numFmtId="1" fontId="1" fillId="0" borderId="17" xfId="0" applyNumberFormat="1" applyFont="1" applyFill="1" applyBorder="1" applyAlignment="1">
      <alignment vertical="top" wrapText="1"/>
    </xf>
    <xf numFmtId="37" fontId="1" fillId="0" borderId="17" xfId="0" applyFont="1" applyFill="1" applyBorder="1" applyAlignment="1">
      <alignment vertical="top" wrapText="1"/>
    </xf>
    <xf numFmtId="202" fontId="1" fillId="0" borderId="40" xfId="46" applyNumberFormat="1" applyFont="1" applyFill="1" applyBorder="1" applyAlignment="1">
      <alignment vertical="top" wrapText="1"/>
    </xf>
    <xf numFmtId="1" fontId="0" fillId="34" borderId="11" xfId="0" applyNumberFormat="1" applyFont="1" applyFill="1" applyBorder="1" applyAlignment="1">
      <alignment vertical="top" wrapText="1"/>
    </xf>
    <xf numFmtId="37" fontId="0" fillId="34" borderId="11" xfId="0" applyFont="1" applyFill="1" applyBorder="1" applyAlignment="1">
      <alignment vertical="top" wrapText="1"/>
    </xf>
    <xf numFmtId="202" fontId="0" fillId="34" borderId="13" xfId="46" applyNumberFormat="1" applyFont="1" applyFill="1" applyBorder="1" applyAlignment="1">
      <alignment vertical="top" wrapText="1"/>
    </xf>
    <xf numFmtId="1" fontId="7" fillId="0" borderId="17" xfId="0" applyNumberFormat="1" applyFont="1" applyFill="1" applyBorder="1" applyAlignment="1">
      <alignment vertical="top" wrapText="1"/>
    </xf>
    <xf numFmtId="37" fontId="7" fillId="0" borderId="17" xfId="0" applyFont="1" applyFill="1" applyBorder="1" applyAlignment="1">
      <alignment vertical="top" wrapText="1"/>
    </xf>
    <xf numFmtId="202" fontId="7" fillId="0" borderId="40" xfId="46" applyNumberFormat="1" applyFont="1" applyFill="1" applyBorder="1" applyAlignment="1">
      <alignment vertical="top" wrapText="1"/>
    </xf>
    <xf numFmtId="202" fontId="1" fillId="0" borderId="14" xfId="46" applyNumberFormat="1" applyFont="1" applyFill="1" applyBorder="1" applyAlignment="1">
      <alignment vertical="top" wrapText="1"/>
    </xf>
    <xf numFmtId="1" fontId="0" fillId="0" borderId="12" xfId="0" applyNumberFormat="1" applyFill="1" applyBorder="1" applyAlignment="1">
      <alignment vertical="top" wrapText="1"/>
    </xf>
    <xf numFmtId="37" fontId="0" fillId="0" borderId="12" xfId="0" applyFill="1" applyBorder="1" applyAlignment="1">
      <alignment vertical="top" wrapText="1"/>
    </xf>
    <xf numFmtId="1" fontId="0" fillId="0" borderId="11" xfId="0" applyNumberFormat="1" applyFont="1" applyFill="1" applyBorder="1" applyAlignment="1">
      <alignment vertical="top" wrapText="1"/>
    </xf>
    <xf numFmtId="37" fontId="0" fillId="0" borderId="11" xfId="0" applyFont="1" applyFill="1" applyBorder="1" applyAlignment="1">
      <alignment vertical="top" wrapText="1"/>
    </xf>
    <xf numFmtId="202" fontId="0" fillId="0" borderId="13" xfId="46" applyNumberFormat="1" applyFill="1" applyBorder="1" applyAlignment="1">
      <alignment vertical="top" wrapText="1"/>
    </xf>
    <xf numFmtId="1" fontId="0" fillId="0" borderId="12" xfId="0" applyNumberFormat="1" applyFont="1" applyFill="1" applyBorder="1" applyAlignment="1">
      <alignment vertical="top" wrapText="1"/>
    </xf>
    <xf numFmtId="37" fontId="0" fillId="0" borderId="12" xfId="0" applyFont="1" applyFill="1" applyBorder="1" applyAlignment="1">
      <alignment vertical="top" wrapText="1"/>
    </xf>
    <xf numFmtId="1" fontId="0" fillId="0" borderId="11" xfId="0" applyNumberFormat="1" applyFill="1" applyBorder="1" applyAlignment="1">
      <alignment vertical="top" wrapText="1"/>
    </xf>
    <xf numFmtId="37" fontId="0" fillId="0" borderId="11" xfId="0" applyFill="1" applyBorder="1" applyAlignment="1">
      <alignment vertical="top" wrapText="1"/>
    </xf>
    <xf numFmtId="202" fontId="1" fillId="0" borderId="17" xfId="46" applyNumberFormat="1" applyFont="1" applyFill="1" applyBorder="1" applyAlignment="1">
      <alignment vertical="top" wrapText="1"/>
    </xf>
    <xf numFmtId="202" fontId="4" fillId="37" borderId="40" xfId="46" applyNumberFormat="1" applyFont="1" applyFill="1" applyBorder="1" applyAlignment="1">
      <alignment vertical="top" wrapText="1"/>
    </xf>
    <xf numFmtId="202" fontId="7" fillId="0" borderId="14" xfId="46" applyNumberFormat="1" applyFont="1" applyFill="1" applyBorder="1" applyAlignment="1">
      <alignment vertical="top" wrapText="1"/>
    </xf>
    <xf numFmtId="202" fontId="4" fillId="37" borderId="40" xfId="46" applyNumberFormat="1" applyFont="1" applyFill="1" applyBorder="1" applyAlignment="1">
      <alignment vertical="top" wrapText="1"/>
    </xf>
    <xf numFmtId="202" fontId="1" fillId="0" borderId="40" xfId="46" applyNumberFormat="1" applyFont="1" applyFill="1" applyBorder="1" applyAlignment="1">
      <alignment vertical="top" wrapText="1"/>
    </xf>
    <xf numFmtId="1" fontId="8" fillId="35" borderId="46" xfId="0" applyNumberFormat="1" applyFont="1" applyFill="1" applyBorder="1" applyAlignment="1">
      <alignment vertical="top" wrapText="1"/>
    </xf>
    <xf numFmtId="37" fontId="8" fillId="35" borderId="46" xfId="0" applyFont="1" applyFill="1" applyBorder="1" applyAlignment="1">
      <alignment vertical="top" wrapText="1"/>
    </xf>
    <xf numFmtId="202" fontId="4" fillId="35" borderId="39" xfId="46" applyNumberFormat="1" applyFont="1" applyFill="1" applyBorder="1" applyAlignment="1">
      <alignment vertical="top" wrapText="1"/>
    </xf>
    <xf numFmtId="1" fontId="4" fillId="37" borderId="12" xfId="0" applyNumberFormat="1" applyFont="1" applyFill="1" applyBorder="1" applyAlignment="1">
      <alignment vertical="top" wrapText="1"/>
    </xf>
    <xf numFmtId="37" fontId="4" fillId="37" borderId="12" xfId="0" applyFont="1" applyFill="1" applyBorder="1" applyAlignment="1">
      <alignment vertical="top" wrapText="1"/>
    </xf>
    <xf numFmtId="202" fontId="7" fillId="37" borderId="14" xfId="46" applyNumberFormat="1" applyFont="1" applyFill="1" applyBorder="1" applyAlignment="1">
      <alignment vertical="top" wrapText="1"/>
    </xf>
    <xf numFmtId="202" fontId="0" fillId="0" borderId="10" xfId="46" applyNumberFormat="1" applyBorder="1" applyAlignment="1">
      <alignment/>
    </xf>
    <xf numFmtId="202" fontId="0" fillId="0" borderId="13" xfId="46" applyNumberFormat="1" applyBorder="1" applyAlignment="1">
      <alignment/>
    </xf>
    <xf numFmtId="202" fontId="1" fillId="0" borderId="40" xfId="46" applyNumberFormat="1" applyFont="1" applyBorder="1" applyAlignment="1">
      <alignment/>
    </xf>
    <xf numFmtId="37" fontId="8" fillId="0" borderId="0" xfId="0" applyFont="1" applyBorder="1" applyAlignment="1">
      <alignment horizontal="centerContinuous"/>
    </xf>
    <xf numFmtId="37" fontId="1" fillId="0" borderId="0" xfId="0" applyFont="1" applyAlignment="1">
      <alignment horizontal="centerContinuous"/>
    </xf>
    <xf numFmtId="0" fontId="12" fillId="0" borderId="31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NumberFormat="1" applyFont="1" applyFill="1" applyBorder="1" applyAlignment="1" applyProtection="1">
      <alignment horizontal="centerContinuous" vertical="center"/>
      <protection/>
    </xf>
    <xf numFmtId="0" fontId="12" fillId="0" borderId="32" xfId="0" applyNumberFormat="1" applyFont="1" applyFill="1" applyBorder="1" applyAlignment="1" applyProtection="1">
      <alignment horizontal="centerContinuous" vertical="center"/>
      <protection/>
    </xf>
    <xf numFmtId="0" fontId="11" fillId="0" borderId="31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NumberFormat="1" applyFont="1" applyFill="1" applyBorder="1" applyAlignment="1" applyProtection="1">
      <alignment horizontal="centerContinuous" vertical="center"/>
      <protection/>
    </xf>
    <xf numFmtId="0" fontId="13" fillId="0" borderId="32" xfId="0" applyNumberFormat="1" applyFont="1" applyFill="1" applyBorder="1" applyAlignment="1" applyProtection="1">
      <alignment horizontal="centerContinuous" vertical="center"/>
      <protection/>
    </xf>
    <xf numFmtId="0" fontId="11" fillId="0" borderId="31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33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49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50" xfId="0" applyNumberFormat="1" applyFont="1" applyFill="1" applyBorder="1" applyAlignment="1" applyProtection="1">
      <alignment horizontal="center" vertical="center" wrapText="1"/>
      <protection/>
    </xf>
    <xf numFmtId="0" fontId="12" fillId="0" borderId="5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53" xfId="0" applyNumberFormat="1" applyFont="1" applyFill="1" applyBorder="1" applyAlignment="1" applyProtection="1">
      <alignment horizontal="center" vertical="center" wrapText="1"/>
      <protection/>
    </xf>
    <xf numFmtId="212" fontId="15" fillId="0" borderId="53" xfId="0" applyNumberFormat="1" applyFont="1" applyFill="1" applyBorder="1" applyAlignment="1" applyProtection="1">
      <alignment horizontal="center" vertical="center" wrapText="1"/>
      <protection/>
    </xf>
    <xf numFmtId="212" fontId="15" fillId="0" borderId="54" xfId="0" applyNumberFormat="1" applyFont="1" applyFill="1" applyBorder="1" applyAlignment="1" applyProtection="1">
      <alignment horizontal="center" vertical="center" wrapText="1"/>
      <protection/>
    </xf>
    <xf numFmtId="212" fontId="15" fillId="0" borderId="15" xfId="0" applyNumberFormat="1" applyFont="1" applyFill="1" applyBorder="1" applyAlignment="1" applyProtection="1">
      <alignment horizontal="center" vertical="center" wrapText="1"/>
      <protection/>
    </xf>
    <xf numFmtId="212" fontId="15" fillId="0" borderId="55" xfId="0" applyNumberFormat="1" applyFont="1" applyFill="1" applyBorder="1" applyAlignment="1" applyProtection="1">
      <alignment horizontal="center" vertical="center" wrapText="1"/>
      <protection/>
    </xf>
    <xf numFmtId="0" fontId="15" fillId="0" borderId="56" xfId="0" applyNumberFormat="1" applyFont="1" applyFill="1" applyBorder="1" applyAlignment="1" applyProtection="1">
      <alignment vertical="center"/>
      <protection/>
    </xf>
    <xf numFmtId="0" fontId="16" fillId="0" borderId="57" xfId="0" applyNumberFormat="1" applyFont="1" applyFill="1" applyBorder="1" applyAlignment="1" applyProtection="1">
      <alignment vertical="center"/>
      <protection/>
    </xf>
    <xf numFmtId="213" fontId="15" fillId="38" borderId="57" xfId="0" applyNumberFormat="1" applyFont="1" applyFill="1" applyBorder="1" applyAlignment="1" applyProtection="1">
      <alignment vertical="center"/>
      <protection/>
    </xf>
    <xf numFmtId="213" fontId="15" fillId="38" borderId="58" xfId="0" applyNumberFormat="1" applyFont="1" applyFill="1" applyBorder="1" applyAlignment="1" applyProtection="1">
      <alignment vertical="center"/>
      <protection/>
    </xf>
    <xf numFmtId="0" fontId="15" fillId="0" borderId="56" xfId="0" applyNumberFormat="1" applyFont="1" applyFill="1" applyBorder="1" applyAlignment="1" applyProtection="1">
      <alignment horizontal="left" vertical="center"/>
      <protection/>
    </xf>
    <xf numFmtId="0" fontId="15" fillId="0" borderId="57" xfId="0" applyNumberFormat="1" applyFont="1" applyFill="1" applyBorder="1" applyAlignment="1" applyProtection="1">
      <alignment vertical="center"/>
      <protection/>
    </xf>
    <xf numFmtId="213" fontId="15" fillId="38" borderId="17" xfId="0" applyNumberFormat="1" applyFont="1" applyFill="1" applyBorder="1" applyAlignment="1" applyProtection="1">
      <alignment vertical="center"/>
      <protection/>
    </xf>
    <xf numFmtId="0" fontId="15" fillId="0" borderId="59" xfId="0" applyNumberFormat="1" applyFont="1" applyFill="1" applyBorder="1" applyAlignment="1" applyProtection="1">
      <alignment vertical="center"/>
      <protection/>
    </xf>
    <xf numFmtId="0" fontId="15" fillId="0" borderId="15" xfId="0" applyNumberFormat="1" applyFont="1" applyFill="1" applyBorder="1" applyAlignment="1" applyProtection="1">
      <alignment horizontal="left" vertical="center" indent="1"/>
      <protection/>
    </xf>
    <xf numFmtId="213" fontId="15" fillId="38" borderId="50" xfId="0" applyNumberFormat="1" applyFont="1" applyFill="1" applyBorder="1" applyAlignment="1" applyProtection="1">
      <alignment vertical="center"/>
      <protection/>
    </xf>
    <xf numFmtId="0" fontId="15" fillId="0" borderId="49" xfId="0" applyNumberFormat="1" applyFont="1" applyFill="1" applyBorder="1" applyAlignment="1" applyProtection="1">
      <alignment horizontal="left" vertical="center"/>
      <protection/>
    </xf>
    <xf numFmtId="0" fontId="15" fillId="0" borderId="17" xfId="0" applyNumberFormat="1" applyFont="1" applyFill="1" applyBorder="1" applyAlignment="1" applyProtection="1">
      <alignment vertical="center"/>
      <protection/>
    </xf>
    <xf numFmtId="213" fontId="15" fillId="0" borderId="17" xfId="0" applyNumberFormat="1" applyFont="1" applyFill="1" applyBorder="1" applyAlignment="1" applyProtection="1">
      <alignment vertical="center"/>
      <protection/>
    </xf>
    <xf numFmtId="213" fontId="15" fillId="39" borderId="17" xfId="0" applyNumberFormat="1" applyFont="1" applyFill="1" applyBorder="1" applyAlignment="1" applyProtection="1">
      <alignment vertical="center"/>
      <protection/>
    </xf>
    <xf numFmtId="0" fontId="15" fillId="0" borderId="51" xfId="0" applyNumberFormat="1" applyFont="1" applyFill="1" applyBorder="1" applyAlignment="1" applyProtection="1">
      <alignment vertical="center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15" fillId="0" borderId="49" xfId="0" applyNumberFormat="1" applyFont="1" applyFill="1" applyBorder="1" applyAlignment="1" applyProtection="1">
      <alignment vertical="center"/>
      <protection/>
    </xf>
    <xf numFmtId="0" fontId="15" fillId="0" borderId="17" xfId="0" applyNumberFormat="1" applyFont="1" applyFill="1" applyBorder="1" applyAlignment="1" applyProtection="1">
      <alignment horizontal="left" vertical="center" indent="1"/>
      <protection/>
    </xf>
    <xf numFmtId="0" fontId="15" fillId="0" borderId="17" xfId="0" applyNumberFormat="1" applyFont="1" applyFill="1" applyBorder="1" applyAlignment="1" applyProtection="1">
      <alignment horizontal="left" vertical="center" indent="2"/>
      <protection/>
    </xf>
    <xf numFmtId="213" fontId="15" fillId="39" borderId="6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212" fontId="15" fillId="0" borderId="0" xfId="0" applyNumberFormat="1" applyFont="1" applyFill="1" applyBorder="1" applyAlignment="1" applyProtection="1">
      <alignment vertical="center"/>
      <protection/>
    </xf>
    <xf numFmtId="0" fontId="15" fillId="0" borderId="29" xfId="0" applyNumberFormat="1" applyFont="1" applyFill="1" applyBorder="1" applyAlignment="1" applyProtection="1">
      <alignment vertical="center"/>
      <protection/>
    </xf>
    <xf numFmtId="0" fontId="15" fillId="0" borderId="30" xfId="0" applyNumberFormat="1" applyFont="1" applyFill="1" applyBorder="1" applyAlignment="1" applyProtection="1">
      <alignment vertical="center"/>
      <protection/>
    </xf>
    <xf numFmtId="0" fontId="15" fillId="0" borderId="30" xfId="0" applyNumberFormat="1" applyFont="1" applyFill="1" applyBorder="1" applyAlignment="1" applyProtection="1">
      <alignment horizontal="left" vertical="center"/>
      <protection/>
    </xf>
    <xf numFmtId="0" fontId="15" fillId="0" borderId="27" xfId="0" applyNumberFormat="1" applyFont="1" applyFill="1" applyBorder="1" applyAlignment="1" applyProtection="1">
      <alignment vertical="center"/>
      <protection/>
    </xf>
    <xf numFmtId="0" fontId="15" fillId="0" borderId="31" xfId="0" applyNumberFormat="1" applyFont="1" applyFill="1" applyBorder="1" applyAlignment="1" applyProtection="1">
      <alignment vertical="center"/>
      <protection/>
    </xf>
    <xf numFmtId="0" fontId="15" fillId="0" borderId="32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5" fillId="0" borderId="33" xfId="0" applyNumberFormat="1" applyFont="1" applyFill="1" applyBorder="1" applyAlignment="1" applyProtection="1">
      <alignment vertical="center"/>
      <protection/>
    </xf>
    <xf numFmtId="0" fontId="15" fillId="0" borderId="34" xfId="0" applyNumberFormat="1" applyFont="1" applyFill="1" applyBorder="1" applyAlignment="1" applyProtection="1">
      <alignment vertical="center"/>
      <protection/>
    </xf>
    <xf numFmtId="0" fontId="15" fillId="0" borderId="34" xfId="0" applyNumberFormat="1" applyFont="1" applyFill="1" applyBorder="1" applyAlignment="1" applyProtection="1">
      <alignment horizontal="left" vertical="center"/>
      <protection/>
    </xf>
    <xf numFmtId="0" fontId="15" fillId="0" borderId="28" xfId="0" applyNumberFormat="1" applyFont="1" applyFill="1" applyBorder="1" applyAlignment="1" applyProtection="1">
      <alignment vertical="center"/>
      <protection/>
    </xf>
    <xf numFmtId="1" fontId="0" fillId="0" borderId="11" xfId="0" applyNumberFormat="1" applyFont="1" applyBorder="1" applyAlignment="1">
      <alignment/>
    </xf>
    <xf numFmtId="37" fontId="0" fillId="0" borderId="11" xfId="0" applyFont="1" applyBorder="1" applyAlignment="1">
      <alignment/>
    </xf>
    <xf numFmtId="202" fontId="0" fillId="0" borderId="13" xfId="0" applyNumberFormat="1" applyFont="1" applyBorder="1" applyAlignment="1">
      <alignment/>
    </xf>
    <xf numFmtId="37" fontId="1" fillId="0" borderId="0" xfId="0" applyFont="1" applyBorder="1" applyAlignment="1">
      <alignment/>
    </xf>
    <xf numFmtId="1" fontId="17" fillId="0" borderId="0" xfId="0" applyNumberFormat="1" applyFont="1" applyFill="1" applyBorder="1" applyAlignment="1">
      <alignment/>
    </xf>
    <xf numFmtId="37" fontId="18" fillId="0" borderId="0" xfId="0" applyFont="1" applyFill="1" applyBorder="1" applyAlignment="1">
      <alignment/>
    </xf>
    <xf numFmtId="202" fontId="5" fillId="0" borderId="0" xfId="46" applyNumberFormat="1" applyFont="1" applyFill="1" applyBorder="1" applyAlignment="1">
      <alignment/>
    </xf>
    <xf numFmtId="37" fontId="0" fillId="0" borderId="0" xfId="0" applyFont="1" applyFill="1" applyBorder="1" applyAlignment="1">
      <alignment/>
    </xf>
    <xf numFmtId="202" fontId="0" fillId="0" borderId="0" xfId="46" applyNumberFormat="1" applyFont="1" applyFill="1" applyBorder="1" applyAlignment="1">
      <alignment/>
    </xf>
    <xf numFmtId="0" fontId="10" fillId="0" borderId="60" xfId="0" applyNumberFormat="1" applyFont="1" applyFill="1" applyBorder="1" applyAlignment="1" applyProtection="1">
      <alignment horizontal="left" vertical="center" wrapText="1"/>
      <protection/>
    </xf>
    <xf numFmtId="1" fontId="0" fillId="0" borderId="15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37" fontId="0" fillId="0" borderId="11" xfId="0" applyFont="1" applyBorder="1" applyAlignment="1">
      <alignment horizontal="left" indent="1"/>
    </xf>
    <xf numFmtId="37" fontId="6" fillId="0" borderId="0" xfId="0" applyFont="1" applyAlignment="1">
      <alignment horizontal="right"/>
    </xf>
    <xf numFmtId="1" fontId="4" fillId="40" borderId="12" xfId="0" applyNumberFormat="1" applyFont="1" applyFill="1" applyBorder="1" applyAlignment="1">
      <alignment/>
    </xf>
    <xf numFmtId="37" fontId="4" fillId="40" borderId="12" xfId="0" applyFont="1" applyFill="1" applyBorder="1" applyAlignment="1">
      <alignment/>
    </xf>
    <xf numFmtId="202" fontId="6" fillId="40" borderId="14" xfId="0" applyNumberFormat="1" applyFont="1" applyFill="1" applyBorder="1" applyAlignment="1">
      <alignment/>
    </xf>
    <xf numFmtId="1" fontId="4" fillId="40" borderId="17" xfId="0" applyNumberFormat="1" applyFont="1" applyFill="1" applyBorder="1" applyAlignment="1">
      <alignment/>
    </xf>
    <xf numFmtId="37" fontId="4" fillId="40" borderId="17" xfId="0" applyFont="1" applyFill="1" applyBorder="1" applyAlignment="1">
      <alignment/>
    </xf>
    <xf numFmtId="202" fontId="6" fillId="40" borderId="40" xfId="0" applyNumberFormat="1" applyFont="1" applyFill="1" applyBorder="1" applyAlignment="1">
      <alignment/>
    </xf>
    <xf numFmtId="37" fontId="4" fillId="41" borderId="12" xfId="0" applyFont="1" applyFill="1" applyBorder="1" applyAlignment="1">
      <alignment/>
    </xf>
    <xf numFmtId="1" fontId="4" fillId="41" borderId="12" xfId="0" applyNumberFormat="1" applyFont="1" applyFill="1" applyBorder="1" applyAlignment="1">
      <alignment/>
    </xf>
    <xf numFmtId="202" fontId="6" fillId="41" borderId="14" xfId="0" applyNumberFormat="1" applyFont="1" applyFill="1" applyBorder="1" applyAlignment="1">
      <alignment/>
    </xf>
    <xf numFmtId="1" fontId="4" fillId="41" borderId="17" xfId="0" applyNumberFormat="1" applyFont="1" applyFill="1" applyBorder="1" applyAlignment="1">
      <alignment/>
    </xf>
    <xf numFmtId="37" fontId="4" fillId="41" borderId="17" xfId="0" applyFont="1" applyFill="1" applyBorder="1" applyAlignment="1">
      <alignment/>
    </xf>
    <xf numFmtId="202" fontId="6" fillId="41" borderId="40" xfId="0" applyNumberFormat="1" applyFont="1" applyFill="1" applyBorder="1" applyAlignment="1">
      <alignment/>
    </xf>
    <xf numFmtId="1" fontId="8" fillId="40" borderId="46" xfId="0" applyNumberFormat="1" applyFont="1" applyFill="1" applyBorder="1" applyAlignment="1">
      <alignment/>
    </xf>
    <xf numFmtId="37" fontId="8" fillId="40" borderId="46" xfId="0" applyFont="1" applyFill="1" applyBorder="1" applyAlignment="1">
      <alignment/>
    </xf>
    <xf numFmtId="202" fontId="6" fillId="40" borderId="39" xfId="46" applyNumberFormat="1" applyFont="1" applyFill="1" applyBorder="1" applyAlignment="1">
      <alignment/>
    </xf>
    <xf numFmtId="1" fontId="8" fillId="35" borderId="46" xfId="0" applyNumberFormat="1" applyFont="1" applyFill="1" applyBorder="1" applyAlignment="1">
      <alignment/>
    </xf>
    <xf numFmtId="37" fontId="8" fillId="35" borderId="46" xfId="0" applyFont="1" applyFill="1" applyBorder="1" applyAlignment="1">
      <alignment/>
    </xf>
    <xf numFmtId="202" fontId="4" fillId="40" borderId="39" xfId="46" applyNumberFormat="1" applyFont="1" applyFill="1" applyBorder="1" applyAlignment="1">
      <alignment/>
    </xf>
    <xf numFmtId="202" fontId="4" fillId="35" borderId="39" xfId="46" applyNumberFormat="1" applyFont="1" applyFill="1" applyBorder="1" applyAlignment="1">
      <alignment/>
    </xf>
    <xf numFmtId="37" fontId="6" fillId="41" borderId="61" xfId="0" applyFont="1" applyFill="1" applyBorder="1" applyAlignment="1">
      <alignment/>
    </xf>
    <xf numFmtId="37" fontId="0" fillId="41" borderId="47" xfId="0" applyFill="1" applyBorder="1" applyAlignment="1">
      <alignment/>
    </xf>
    <xf numFmtId="201" fontId="0" fillId="41" borderId="47" xfId="0" applyNumberFormat="1" applyFill="1" applyBorder="1" applyAlignment="1">
      <alignment/>
    </xf>
    <xf numFmtId="37" fontId="0" fillId="41" borderId="62" xfId="0" applyFill="1" applyBorder="1" applyAlignment="1">
      <alignment/>
    </xf>
    <xf numFmtId="37" fontId="6" fillId="41" borderId="44" xfId="0" applyFont="1" applyFill="1" applyBorder="1" applyAlignment="1">
      <alignment/>
    </xf>
    <xf numFmtId="37" fontId="0" fillId="41" borderId="17" xfId="0" applyFill="1" applyBorder="1" applyAlignment="1">
      <alignment/>
    </xf>
    <xf numFmtId="37" fontId="0" fillId="41" borderId="20" xfId="0" applyFill="1" applyBorder="1" applyAlignment="1">
      <alignment/>
    </xf>
    <xf numFmtId="0" fontId="6" fillId="42" borderId="17" xfId="51" applyFont="1" applyFill="1" applyBorder="1">
      <alignment/>
      <protection/>
    </xf>
    <xf numFmtId="39" fontId="9" fillId="42" borderId="45" xfId="51" applyNumberFormat="1" applyFont="1" applyFill="1" applyBorder="1" applyProtection="1">
      <alignment/>
      <protection/>
    </xf>
    <xf numFmtId="0" fontId="9" fillId="42" borderId="40" xfId="51" applyFont="1" applyFill="1" applyBorder="1">
      <alignment/>
      <protection/>
    </xf>
    <xf numFmtId="39" fontId="9" fillId="42" borderId="40" xfId="51" applyNumberFormat="1" applyFont="1" applyFill="1" applyBorder="1" applyProtection="1">
      <alignment/>
      <protection/>
    </xf>
    <xf numFmtId="37" fontId="1" fillId="40" borderId="11" xfId="51" applyNumberFormat="1" applyFont="1" applyFill="1" applyBorder="1" applyAlignment="1" applyProtection="1">
      <alignment horizontal="center"/>
      <protection/>
    </xf>
    <xf numFmtId="39" fontId="1" fillId="40" borderId="63" xfId="51" applyNumberFormat="1" applyFont="1" applyFill="1" applyBorder="1" applyAlignment="1" applyProtection="1">
      <alignment horizontal="centerContinuous"/>
      <protection/>
    </xf>
    <xf numFmtId="0" fontId="1" fillId="40" borderId="16" xfId="51" applyFont="1" applyFill="1" applyBorder="1" applyAlignment="1">
      <alignment horizontal="centerContinuous"/>
      <protection/>
    </xf>
    <xf numFmtId="0" fontId="1" fillId="40" borderId="13" xfId="51" applyFont="1" applyFill="1" applyBorder="1" applyAlignment="1">
      <alignment horizontal="center"/>
      <protection/>
    </xf>
    <xf numFmtId="0" fontId="1" fillId="40" borderId="17" xfId="51" applyFont="1" applyFill="1" applyBorder="1" applyAlignment="1">
      <alignment horizontal="centerContinuous"/>
      <protection/>
    </xf>
    <xf numFmtId="0" fontId="1" fillId="40" borderId="40" xfId="51" applyFont="1" applyFill="1" applyBorder="1" applyAlignment="1">
      <alignment horizontal="centerContinuous"/>
      <protection/>
    </xf>
    <xf numFmtId="0" fontId="1" fillId="40" borderId="40" xfId="51" applyFont="1" applyFill="1" applyBorder="1" applyAlignment="1">
      <alignment horizontal="center"/>
      <protection/>
    </xf>
    <xf numFmtId="0" fontId="1" fillId="40" borderId="45" xfId="51" applyFont="1" applyFill="1" applyBorder="1" applyAlignment="1">
      <alignment horizontal="centerContinuous"/>
      <protection/>
    </xf>
    <xf numFmtId="37" fontId="1" fillId="40" borderId="11" xfId="51" applyNumberFormat="1" applyFont="1" applyFill="1" applyBorder="1" applyAlignment="1" applyProtection="1">
      <alignment horizontal="left"/>
      <protection/>
    </xf>
    <xf numFmtId="39" fontId="1" fillId="40" borderId="0" xfId="51" applyNumberFormat="1" applyFont="1" applyFill="1" applyAlignment="1" applyProtection="1">
      <alignment horizontal="centerContinuous"/>
      <protection/>
    </xf>
    <xf numFmtId="0" fontId="1" fillId="40" borderId="13" xfId="51" applyFont="1" applyFill="1" applyBorder="1" applyAlignment="1">
      <alignment horizontal="centerContinuous"/>
      <protection/>
    </xf>
    <xf numFmtId="0" fontId="1" fillId="40" borderId="0" xfId="51" applyFont="1" applyFill="1" applyBorder="1" applyAlignment="1">
      <alignment horizontal="center"/>
      <protection/>
    </xf>
    <xf numFmtId="0" fontId="1" fillId="40" borderId="11" xfId="51" applyFont="1" applyFill="1" applyBorder="1">
      <alignment/>
      <protection/>
    </xf>
    <xf numFmtId="39" fontId="1" fillId="40" borderId="0" xfId="51" applyNumberFormat="1" applyFont="1" applyFill="1" applyAlignment="1" applyProtection="1">
      <alignment horizontal="center"/>
      <protection/>
    </xf>
    <xf numFmtId="0" fontId="1" fillId="40" borderId="13" xfId="51" applyFont="1" applyFill="1" applyBorder="1">
      <alignment/>
      <protection/>
    </xf>
    <xf numFmtId="39" fontId="1" fillId="40" borderId="13" xfId="51" applyNumberFormat="1" applyFont="1" applyFill="1" applyBorder="1" applyAlignment="1" applyProtection="1">
      <alignment horizontal="center"/>
      <protection/>
    </xf>
    <xf numFmtId="39" fontId="1" fillId="40" borderId="0" xfId="51" applyNumberFormat="1" applyFont="1" applyFill="1" applyBorder="1" applyAlignment="1" applyProtection="1">
      <alignment horizontal="center"/>
      <protection/>
    </xf>
    <xf numFmtId="0" fontId="1" fillId="40" borderId="0" xfId="51" applyFont="1" applyFill="1">
      <alignment/>
      <protection/>
    </xf>
    <xf numFmtId="37" fontId="1" fillId="40" borderId="13" xfId="51" applyNumberFormat="1" applyFont="1" applyFill="1" applyBorder="1" applyAlignment="1" applyProtection="1">
      <alignment horizontal="center"/>
      <protection/>
    </xf>
    <xf numFmtId="37" fontId="1" fillId="40" borderId="12" xfId="51" applyNumberFormat="1" applyFont="1" applyFill="1" applyBorder="1" applyAlignment="1">
      <alignment horizontal="center"/>
      <protection/>
    </xf>
    <xf numFmtId="37" fontId="1" fillId="40" borderId="10" xfId="51" applyNumberFormat="1" applyFont="1" applyFill="1" applyBorder="1" applyAlignment="1" applyProtection="1">
      <alignment horizontal="right"/>
      <protection/>
    </xf>
    <xf numFmtId="37" fontId="1" fillId="40" borderId="14" xfId="51" applyNumberFormat="1" applyFont="1" applyFill="1" applyBorder="1" applyAlignment="1">
      <alignment horizontal="center"/>
      <protection/>
    </xf>
    <xf numFmtId="37" fontId="1" fillId="40" borderId="14" xfId="51" applyNumberFormat="1" applyFont="1" applyFill="1" applyBorder="1" applyAlignment="1" applyProtection="1">
      <alignment horizontal="center"/>
      <protection/>
    </xf>
    <xf numFmtId="201" fontId="1" fillId="40" borderId="14" xfId="51" applyNumberFormat="1" applyFont="1" applyFill="1" applyBorder="1" applyAlignment="1" applyProtection="1">
      <alignment horizontal="center"/>
      <protection/>
    </xf>
    <xf numFmtId="37" fontId="1" fillId="40" borderId="10" xfId="51" applyNumberFormat="1" applyFont="1" applyFill="1" applyBorder="1" applyAlignment="1" applyProtection="1">
      <alignment horizontal="center"/>
      <protection/>
    </xf>
    <xf numFmtId="37" fontId="1" fillId="42" borderId="64" xfId="0" applyFont="1" applyFill="1" applyBorder="1" applyAlignment="1">
      <alignment horizontal="centerContinuous"/>
    </xf>
    <xf numFmtId="37" fontId="1" fillId="42" borderId="48" xfId="0" applyFont="1" applyFill="1" applyBorder="1" applyAlignment="1">
      <alignment horizontal="centerContinuous"/>
    </xf>
    <xf numFmtId="37" fontId="1" fillId="42" borderId="65" xfId="0" applyFont="1" applyFill="1" applyBorder="1" applyAlignment="1">
      <alignment horizontal="centerContinuous"/>
    </xf>
    <xf numFmtId="37" fontId="1" fillId="42" borderId="49" xfId="0" applyFont="1" applyFill="1" applyBorder="1" applyAlignment="1">
      <alignment/>
    </xf>
    <xf numFmtId="37" fontId="1" fillId="42" borderId="40" xfId="0" applyFont="1" applyFill="1" applyBorder="1" applyAlignment="1">
      <alignment/>
    </xf>
    <xf numFmtId="37" fontId="0" fillId="42" borderId="40" xfId="0" applyFill="1" applyBorder="1" applyAlignment="1">
      <alignment/>
    </xf>
    <xf numFmtId="37" fontId="0" fillId="42" borderId="66" xfId="0" applyFill="1" applyBorder="1" applyAlignment="1">
      <alignment/>
    </xf>
    <xf numFmtId="37" fontId="1" fillId="42" borderId="49" xfId="0" applyFont="1" applyFill="1" applyBorder="1" applyAlignment="1">
      <alignment horizontal="centerContinuous"/>
    </xf>
    <xf numFmtId="37" fontId="1" fillId="42" borderId="40" xfId="0" applyFont="1" applyFill="1" applyBorder="1" applyAlignment="1">
      <alignment horizontal="centerContinuous"/>
    </xf>
    <xf numFmtId="37" fontId="0" fillId="42" borderId="40" xfId="0" applyFill="1" applyBorder="1" applyAlignment="1">
      <alignment horizontal="centerContinuous"/>
    </xf>
    <xf numFmtId="37" fontId="0" fillId="42" borderId="66" xfId="0" applyFill="1" applyBorder="1" applyAlignment="1">
      <alignment horizontal="centerContinuous"/>
    </xf>
    <xf numFmtId="37" fontId="1" fillId="42" borderId="38" xfId="0" applyFont="1" applyFill="1" applyBorder="1" applyAlignment="1">
      <alignment/>
    </xf>
    <xf numFmtId="37" fontId="0" fillId="42" borderId="39" xfId="0" applyFill="1" applyBorder="1" applyAlignment="1">
      <alignment/>
    </xf>
    <xf numFmtId="37" fontId="0" fillId="40" borderId="36" xfId="0" applyFont="1" applyFill="1" applyBorder="1" applyAlignment="1">
      <alignment horizontal="center"/>
    </xf>
    <xf numFmtId="37" fontId="0" fillId="40" borderId="37" xfId="0" applyFont="1" applyFill="1" applyBorder="1" applyAlignment="1">
      <alignment horizontal="center"/>
    </xf>
    <xf numFmtId="37" fontId="0" fillId="40" borderId="37" xfId="0" applyFont="1" applyFill="1" applyBorder="1" applyAlignment="1">
      <alignment horizontal="centerContinuous"/>
    </xf>
    <xf numFmtId="37" fontId="0" fillId="40" borderId="67" xfId="0" applyFont="1" applyFill="1" applyBorder="1" applyAlignment="1">
      <alignment horizontal="centerContinuous"/>
    </xf>
    <xf numFmtId="37" fontId="0" fillId="40" borderId="68" xfId="0" applyFont="1" applyFill="1" applyBorder="1" applyAlignment="1">
      <alignment horizontal="centerContinuous"/>
    </xf>
    <xf numFmtId="37" fontId="0" fillId="40" borderId="35" xfId="0" applyFont="1" applyFill="1" applyBorder="1" applyAlignment="1">
      <alignment horizontal="center"/>
    </xf>
    <xf numFmtId="37" fontId="0" fillId="40" borderId="13" xfId="0" applyFont="1" applyFill="1" applyBorder="1" applyAlignment="1">
      <alignment horizontal="center"/>
    </xf>
    <xf numFmtId="37" fontId="0" fillId="40" borderId="14" xfId="0" applyFont="1" applyFill="1" applyBorder="1" applyAlignment="1">
      <alignment horizontal="centerContinuous"/>
    </xf>
    <xf numFmtId="37" fontId="0" fillId="40" borderId="32" xfId="0" applyFont="1" applyFill="1" applyBorder="1" applyAlignment="1">
      <alignment horizontal="center"/>
    </xf>
    <xf numFmtId="37" fontId="0" fillId="40" borderId="38" xfId="0" applyFont="1" applyFill="1" applyBorder="1" applyAlignment="1">
      <alignment horizontal="center"/>
    </xf>
    <xf numFmtId="37" fontId="0" fillId="40" borderId="39" xfId="0" applyFont="1" applyFill="1" applyBorder="1" applyAlignment="1">
      <alignment horizontal="center"/>
    </xf>
    <xf numFmtId="37" fontId="0" fillId="40" borderId="28" xfId="0" applyFont="1" applyFill="1" applyBorder="1" applyAlignment="1">
      <alignment horizontal="center"/>
    </xf>
    <xf numFmtId="37" fontId="0" fillId="0" borderId="11" xfId="0" applyFont="1" applyBorder="1" applyAlignment="1">
      <alignment horizontal="left" indent="1"/>
    </xf>
    <xf numFmtId="1" fontId="0" fillId="0" borderId="11" xfId="0" applyNumberFormat="1" applyFont="1" applyBorder="1" applyAlignment="1">
      <alignment/>
    </xf>
    <xf numFmtId="37" fontId="0" fillId="0" borderId="11" xfId="0" applyFont="1" applyBorder="1" applyAlignment="1">
      <alignment/>
    </xf>
    <xf numFmtId="202" fontId="0" fillId="0" borderId="13" xfId="0" applyNumberFormat="1" applyFont="1" applyBorder="1" applyAlignment="1">
      <alignment/>
    </xf>
    <xf numFmtId="37" fontId="0" fillId="43" borderId="11" xfId="0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69" xfId="0" applyNumberFormat="1" applyFont="1" applyFill="1" applyBorder="1" applyAlignment="1" quotePrefix="1">
      <alignment horizontal="center"/>
    </xf>
    <xf numFmtId="0" fontId="19" fillId="0" borderId="31" xfId="0" applyNumberFormat="1" applyFont="1" applyFill="1" applyBorder="1" applyAlignment="1">
      <alignment horizontal="center"/>
    </xf>
    <xf numFmtId="3" fontId="19" fillId="0" borderId="70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0" fontId="19" fillId="34" borderId="31" xfId="0" applyNumberFormat="1" applyFont="1" applyFill="1" applyBorder="1" applyAlignment="1">
      <alignment/>
    </xf>
    <xf numFmtId="0" fontId="19" fillId="34" borderId="69" xfId="0" applyNumberFormat="1" applyFont="1" applyFill="1" applyBorder="1" applyAlignment="1" quotePrefix="1">
      <alignment horizontal="center"/>
    </xf>
    <xf numFmtId="0" fontId="19" fillId="34" borderId="31" xfId="0" applyNumberFormat="1" applyFont="1" applyFill="1" applyBorder="1" applyAlignment="1">
      <alignment horizontal="center"/>
    </xf>
    <xf numFmtId="3" fontId="19" fillId="34" borderId="69" xfId="0" applyNumberFormat="1" applyFont="1" applyFill="1" applyBorder="1" applyAlignment="1">
      <alignment/>
    </xf>
    <xf numFmtId="0" fontId="19" fillId="43" borderId="31" xfId="0" applyNumberFormat="1" applyFont="1" applyFill="1" applyBorder="1" applyAlignment="1">
      <alignment/>
    </xf>
    <xf numFmtId="0" fontId="19" fillId="43" borderId="69" xfId="0" applyNumberFormat="1" applyFont="1" applyFill="1" applyBorder="1" applyAlignment="1" quotePrefix="1">
      <alignment horizontal="center"/>
    </xf>
    <xf numFmtId="0" fontId="19" fillId="43" borderId="31" xfId="0" applyNumberFormat="1" applyFont="1" applyFill="1" applyBorder="1" applyAlignment="1">
      <alignment horizontal="center"/>
    </xf>
    <xf numFmtId="3" fontId="19" fillId="43" borderId="11" xfId="0" applyNumberFormat="1" applyFont="1" applyFill="1" applyBorder="1" applyAlignment="1">
      <alignment/>
    </xf>
    <xf numFmtId="3" fontId="19" fillId="34" borderId="46" xfId="0" applyNumberFormat="1" applyFont="1" applyFill="1" applyBorder="1" applyAlignment="1">
      <alignment/>
    </xf>
    <xf numFmtId="0" fontId="19" fillId="0" borderId="31" xfId="0" applyNumberFormat="1" applyFont="1" applyFill="1" applyBorder="1" applyAlignment="1" quotePrefix="1">
      <alignment horizontal="center"/>
    </xf>
    <xf numFmtId="0" fontId="19" fillId="34" borderId="31" xfId="0" applyNumberFormat="1" applyFont="1" applyFill="1" applyBorder="1" applyAlignment="1" quotePrefix="1">
      <alignment horizontal="center"/>
    </xf>
    <xf numFmtId="0" fontId="19" fillId="43" borderId="31" xfId="0" applyNumberFormat="1" applyFont="1" applyFill="1" applyBorder="1" applyAlignment="1" quotePrefix="1">
      <alignment horizontal="center"/>
    </xf>
    <xf numFmtId="37" fontId="9" fillId="0" borderId="40" xfId="51" applyNumberFormat="1" applyFont="1" applyBorder="1">
      <alignment/>
      <protection/>
    </xf>
    <xf numFmtId="37" fontId="6" fillId="0" borderId="40" xfId="51" applyNumberFormat="1" applyFont="1" applyBorder="1">
      <alignment/>
      <protection/>
    </xf>
    <xf numFmtId="3" fontId="6" fillId="0" borderId="40" xfId="51" applyNumberFormat="1" applyFont="1" applyBorder="1">
      <alignment/>
      <protection/>
    </xf>
    <xf numFmtId="0" fontId="6" fillId="0" borderId="40" xfId="51" applyFont="1" applyBorder="1">
      <alignment/>
      <protection/>
    </xf>
    <xf numFmtId="37" fontId="9" fillId="42" borderId="40" xfId="51" applyNumberFormat="1" applyFont="1" applyFill="1" applyBorder="1" applyProtection="1">
      <alignment/>
      <protection/>
    </xf>
    <xf numFmtId="37" fontId="9" fillId="0" borderId="11" xfId="51" applyNumberFormat="1" applyFont="1" applyBorder="1" applyAlignment="1" applyProtection="1">
      <alignment horizontal="left"/>
      <protection/>
    </xf>
    <xf numFmtId="214" fontId="9" fillId="0" borderId="13" xfId="46" applyNumberFormat="1" applyFont="1" applyBorder="1" applyAlignment="1">
      <alignment/>
    </xf>
    <xf numFmtId="214" fontId="9" fillId="0" borderId="13" xfId="51" applyNumberFormat="1" applyFont="1" applyBorder="1">
      <alignment/>
      <protection/>
    </xf>
    <xf numFmtId="0" fontId="1" fillId="40" borderId="13" xfId="51" applyFont="1" applyFill="1" applyBorder="1" applyAlignment="1">
      <alignment horizontal="center"/>
      <protection/>
    </xf>
    <xf numFmtId="3" fontId="9" fillId="0" borderId="0" xfId="51" applyNumberFormat="1" applyFont="1" applyBorder="1">
      <alignment/>
      <protection/>
    </xf>
    <xf numFmtId="37" fontId="4" fillId="0" borderId="0" xfId="0" applyFont="1" applyAlignment="1">
      <alignment horizontal="center"/>
    </xf>
    <xf numFmtId="37" fontId="6" fillId="0" borderId="0" xfId="0" applyFont="1" applyAlignment="1">
      <alignment horizontal="center"/>
    </xf>
    <xf numFmtId="213" fontId="15" fillId="44" borderId="55" xfId="0" applyNumberFormat="1" applyFont="1" applyFill="1" applyBorder="1" applyAlignment="1" applyProtection="1">
      <alignment horizontal="center" vertical="center" wrapText="1"/>
      <protection/>
    </xf>
    <xf numFmtId="213" fontId="15" fillId="44" borderId="71" xfId="0" applyNumberFormat="1" applyFont="1" applyFill="1" applyBorder="1" applyAlignment="1" applyProtection="1">
      <alignment horizontal="center" vertical="center" wrapText="1"/>
      <protection/>
    </xf>
    <xf numFmtId="213" fontId="15" fillId="44" borderId="72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right" vertical="top" wrapText="1"/>
      <protection/>
    </xf>
    <xf numFmtId="0" fontId="15" fillId="0" borderId="11" xfId="0" applyNumberFormat="1" applyFont="1" applyFill="1" applyBorder="1" applyAlignment="1" applyProtection="1">
      <alignment horizontal="right" vertical="top" wrapText="1"/>
      <protection/>
    </xf>
    <xf numFmtId="0" fontId="15" fillId="0" borderId="12" xfId="0" applyNumberFormat="1" applyFont="1" applyFill="1" applyBorder="1" applyAlignment="1" applyProtection="1">
      <alignment horizontal="right" vertical="top" wrapText="1"/>
      <protection/>
    </xf>
    <xf numFmtId="213" fontId="15" fillId="44" borderId="71" xfId="0" applyNumberFormat="1" applyFont="1" applyFill="1" applyBorder="1" applyAlignment="1" applyProtection="1">
      <alignment vertical="center" wrapText="1"/>
      <protection/>
    </xf>
    <xf numFmtId="0" fontId="0" fillId="44" borderId="71" xfId="0" applyNumberFormat="1" applyFill="1" applyBorder="1" applyAlignment="1" applyProtection="1">
      <alignment vertical="center" wrapText="1"/>
      <protection/>
    </xf>
    <xf numFmtId="0" fontId="0" fillId="44" borderId="72" xfId="0" applyNumberFormat="1" applyFill="1" applyBorder="1" applyAlignment="1" applyProtection="1">
      <alignment vertical="center" wrapText="1"/>
      <protection/>
    </xf>
    <xf numFmtId="0" fontId="15" fillId="0" borderId="35" xfId="0" applyNumberFormat="1" applyFont="1" applyFill="1" applyBorder="1" applyAlignment="1" applyProtection="1">
      <alignment vertical="center" wrapText="1"/>
      <protection/>
    </xf>
    <xf numFmtId="0" fontId="15" fillId="0" borderId="51" xfId="0" applyNumberFormat="1" applyFont="1" applyFill="1" applyBorder="1" applyAlignment="1" applyProtection="1">
      <alignment vertical="center" wrapText="1"/>
      <protection/>
    </xf>
    <xf numFmtId="0" fontId="15" fillId="0" borderId="11" xfId="0" applyNumberFormat="1" applyFont="1" applyFill="1" applyBorder="1" applyAlignment="1" applyProtection="1">
      <alignment horizontal="left" vertical="center" wrapText="1" indent="3"/>
      <protection/>
    </xf>
    <xf numFmtId="0" fontId="15" fillId="0" borderId="12" xfId="0" applyNumberFormat="1" applyFont="1" applyFill="1" applyBorder="1" applyAlignment="1" applyProtection="1">
      <alignment horizontal="left" vertical="center" wrapText="1" indent="3"/>
      <protection/>
    </xf>
    <xf numFmtId="213" fontId="15" fillId="0" borderId="11" xfId="0" applyNumberFormat="1" applyFont="1" applyFill="1" applyBorder="1" applyAlignment="1" applyProtection="1">
      <alignment vertical="center" wrapText="1"/>
      <protection/>
    </xf>
    <xf numFmtId="213" fontId="15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vertical="center" wrapText="1"/>
      <protection/>
    </xf>
    <xf numFmtId="0" fontId="0" fillId="0" borderId="12" xfId="0" applyNumberFormat="1" applyFill="1" applyBorder="1" applyAlignment="1" applyProtection="1">
      <alignment vertical="center" wrapText="1"/>
      <protection/>
    </xf>
    <xf numFmtId="0" fontId="15" fillId="0" borderId="15" xfId="0" applyNumberFormat="1" applyFont="1" applyFill="1" applyBorder="1" applyAlignment="1" applyProtection="1">
      <alignment horizontal="left" vertical="top" wrapText="1" indent="1"/>
      <protection/>
    </xf>
    <xf numFmtId="0" fontId="15" fillId="0" borderId="11" xfId="0" applyNumberFormat="1" applyFont="1" applyFill="1" applyBorder="1" applyAlignment="1" applyProtection="1">
      <alignment horizontal="left" vertical="top" wrapText="1" indent="1"/>
      <protection/>
    </xf>
    <xf numFmtId="0" fontId="15" fillId="0" borderId="12" xfId="0" applyNumberFormat="1" applyFont="1" applyFill="1" applyBorder="1" applyAlignment="1" applyProtection="1">
      <alignment horizontal="left" vertical="top" wrapText="1" indent="1"/>
      <protection/>
    </xf>
    <xf numFmtId="213" fontId="15" fillId="0" borderId="15" xfId="0" applyNumberFormat="1" applyFont="1" applyFill="1" applyBorder="1" applyAlignment="1" applyProtection="1">
      <alignment horizontal="center" vertical="center" wrapText="1"/>
      <protection/>
    </xf>
    <xf numFmtId="213" fontId="15" fillId="0" borderId="11" xfId="0" applyNumberFormat="1" applyFont="1" applyFill="1" applyBorder="1" applyAlignment="1" applyProtection="1">
      <alignment horizontal="center" vertical="center" wrapText="1"/>
      <protection/>
    </xf>
    <xf numFmtId="21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50" xfId="0" applyNumberFormat="1" applyFont="1" applyFill="1" applyBorder="1" applyAlignment="1" applyProtection="1">
      <alignment horizontal="left" vertical="center"/>
      <protection/>
    </xf>
    <xf numFmtId="0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66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54" xfId="0" applyNumberFormat="1" applyFont="1" applyFill="1" applyBorder="1" applyAlignment="1" applyProtection="1">
      <alignment horizontal="left" vertical="center"/>
      <protection/>
    </xf>
    <xf numFmtId="0" fontId="11" fillId="0" borderId="73" xfId="0" applyNumberFormat="1" applyFont="1" applyFill="1" applyBorder="1" applyAlignment="1" applyProtection="1">
      <alignment horizontal="left" vertical="center"/>
      <protection/>
    </xf>
    <xf numFmtId="0" fontId="11" fillId="0" borderId="74" xfId="0" applyNumberFormat="1" applyFont="1" applyFill="1" applyBorder="1" applyAlignment="1" applyProtection="1">
      <alignment horizontal="left" vertical="center"/>
      <protection/>
    </xf>
    <xf numFmtId="0" fontId="14" fillId="0" borderId="75" xfId="0" applyNumberFormat="1" applyFont="1" applyFill="1" applyBorder="1" applyAlignment="1" applyProtection="1">
      <alignment horizontal="center" vertical="center"/>
      <protection/>
    </xf>
    <xf numFmtId="0" fontId="14" fillId="0" borderId="76" xfId="0" applyNumberFormat="1" applyFont="1" applyFill="1" applyBorder="1" applyAlignment="1" applyProtection="1">
      <alignment horizontal="center" vertical="center"/>
      <protection/>
    </xf>
    <xf numFmtId="0" fontId="14" fillId="0" borderId="75" xfId="0" applyNumberFormat="1" applyFont="1" applyFill="1" applyBorder="1" applyAlignment="1" applyProtection="1">
      <alignment horizontal="center" vertical="center" wrapText="1"/>
      <protection/>
    </xf>
    <xf numFmtId="0" fontId="14" fillId="0" borderId="76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37" fontId="4" fillId="0" borderId="0" xfId="51" applyNumberFormat="1" applyFont="1" applyAlignment="1">
      <alignment horizontal="center"/>
      <protection/>
    </xf>
    <xf numFmtId="37" fontId="6" fillId="0" borderId="13" xfId="51" applyNumberFormat="1" applyFont="1" applyBorder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ORMAT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teproyectoCosto%20de%20Planta%20(90)%20(2012-201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AnteproyectoCosto%20de%20Planta%20(90)%20(2012-2013)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ño 2012-5%  "/>
      <sheetName val="Año 2013-3%   (2)"/>
      <sheetName val="Año 2014-3%   (3)"/>
    </sheetNames>
    <sheetDataSet>
      <sheetData sheetId="2">
        <row r="12">
          <cell r="AH12">
            <v>240568547.8716152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ño 2012-5%  "/>
      <sheetName val="Año 2013-3%   (2)"/>
      <sheetName val="Año 2014-3%   (3)"/>
    </sheetNames>
    <sheetDataSet>
      <sheetData sheetId="2">
        <row r="31">
          <cell r="AE31">
            <v>75691679.620516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showGridLines="0" tabSelected="1" zoomScale="75" zoomScaleNormal="75" zoomScalePageLayoutView="0" workbookViewId="0" topLeftCell="A1">
      <selection activeCell="D14" sqref="D14"/>
    </sheetView>
  </sheetViews>
  <sheetFormatPr defaultColWidth="0" defaultRowHeight="12.75" zeroHeight="1"/>
  <cols>
    <col min="1" max="1" width="8.8515625" style="0" customWidth="1"/>
    <col min="2" max="2" width="45.140625" style="0" customWidth="1"/>
    <col min="3" max="3" width="17.7109375" style="0" customWidth="1"/>
    <col min="4" max="4" width="23.00390625" style="0" customWidth="1"/>
    <col min="5" max="5" width="11.421875" style="0" customWidth="1"/>
    <col min="6" max="16384" width="0" style="0" hidden="1" customWidth="1"/>
  </cols>
  <sheetData>
    <row r="1" spans="1:4" ht="18">
      <c r="A1" s="32" t="s">
        <v>325</v>
      </c>
      <c r="B1" s="25"/>
      <c r="C1" s="25"/>
      <c r="D1" s="25"/>
    </row>
    <row r="2" spans="1:4" ht="18">
      <c r="A2" s="32" t="s">
        <v>257</v>
      </c>
      <c r="B2" s="25"/>
      <c r="C2" s="25"/>
      <c r="D2" s="25"/>
    </row>
    <row r="3" spans="1:4" ht="15.75">
      <c r="A3" s="26" t="s">
        <v>258</v>
      </c>
      <c r="B3" s="25"/>
      <c r="C3" s="25"/>
      <c r="D3" s="25"/>
    </row>
    <row r="4" ht="12.75"/>
    <row r="5" ht="15.75">
      <c r="A5" s="18" t="s">
        <v>360</v>
      </c>
    </row>
    <row r="6" spans="1:4" ht="15.75">
      <c r="A6" s="18" t="s">
        <v>361</v>
      </c>
      <c r="D6" s="37" t="s">
        <v>1</v>
      </c>
    </row>
    <row r="7" ht="15.75">
      <c r="A7" s="18" t="s">
        <v>362</v>
      </c>
    </row>
    <row r="8" ht="15.75">
      <c r="A8" s="18" t="s">
        <v>363</v>
      </c>
    </row>
    <row r="9" spans="1:4" ht="15.75">
      <c r="A9" s="18"/>
      <c r="D9" s="37"/>
    </row>
    <row r="10" spans="1:4" ht="12.75">
      <c r="A10" s="23" t="s">
        <v>2</v>
      </c>
      <c r="B10" s="23" t="s">
        <v>3</v>
      </c>
      <c r="C10" s="24" t="s">
        <v>4</v>
      </c>
      <c r="D10" s="72" t="s">
        <v>4</v>
      </c>
    </row>
    <row r="11" spans="1:4" ht="12.75">
      <c r="A11" s="5"/>
      <c r="B11" s="5"/>
      <c r="C11" s="6" t="s">
        <v>5</v>
      </c>
      <c r="D11" s="6" t="s">
        <v>6</v>
      </c>
    </row>
    <row r="12" spans="1:4" ht="12.75">
      <c r="A12" s="5"/>
      <c r="B12" s="5"/>
      <c r="C12" s="6" t="s">
        <v>324</v>
      </c>
      <c r="D12" s="6" t="s">
        <v>311</v>
      </c>
    </row>
    <row r="13" spans="1:4" ht="12.75">
      <c r="A13" s="7"/>
      <c r="B13" s="7"/>
      <c r="C13" s="8">
        <v>1</v>
      </c>
      <c r="D13" s="9">
        <v>2</v>
      </c>
    </row>
    <row r="14" spans="1:4" ht="20.25">
      <c r="A14" s="106">
        <v>3000</v>
      </c>
      <c r="B14" s="107" t="s">
        <v>7</v>
      </c>
      <c r="C14" s="108">
        <f>+C15+C31+C46</f>
        <v>12044</v>
      </c>
      <c r="D14" s="108">
        <f>+D15+D31+D46</f>
        <v>12392</v>
      </c>
    </row>
    <row r="15" spans="1:4" ht="18">
      <c r="A15" s="284">
        <v>3100</v>
      </c>
      <c r="B15" s="285" t="s">
        <v>8</v>
      </c>
      <c r="C15" s="286">
        <f>+C16+C18+C26+C27</f>
        <v>8153</v>
      </c>
      <c r="D15" s="286">
        <f>+D16+D18+D26+D27</f>
        <v>8492</v>
      </c>
    </row>
    <row r="16" spans="1:4" ht="18">
      <c r="A16" s="291">
        <v>3110</v>
      </c>
      <c r="B16" s="290" t="s">
        <v>9</v>
      </c>
      <c r="C16" s="292">
        <f>+SUM(C17:C17)</f>
        <v>0</v>
      </c>
      <c r="D16" s="292">
        <f>+SUM(D17:D17)</f>
        <v>0</v>
      </c>
    </row>
    <row r="17" spans="1:4" ht="12.75">
      <c r="A17" s="76">
        <v>3112</v>
      </c>
      <c r="B17" s="28" t="s">
        <v>10</v>
      </c>
      <c r="C17" s="13"/>
      <c r="D17" s="13"/>
    </row>
    <row r="18" spans="1:4" ht="18">
      <c r="A18" s="293">
        <v>3120</v>
      </c>
      <c r="B18" s="294" t="s">
        <v>11</v>
      </c>
      <c r="C18" s="295">
        <f>+SUM(C19:C25)</f>
        <v>8153</v>
      </c>
      <c r="D18" s="295">
        <f>+SUM(D19:D25)</f>
        <v>8492</v>
      </c>
    </row>
    <row r="19" spans="1:4" s="143" customFormat="1" ht="12.75">
      <c r="A19" s="280">
        <v>3121</v>
      </c>
      <c r="B19" s="271" t="s">
        <v>12</v>
      </c>
      <c r="C19" s="272">
        <v>354</v>
      </c>
      <c r="D19" s="272">
        <v>50</v>
      </c>
    </row>
    <row r="20" spans="1:4" s="143" customFormat="1" ht="12.75">
      <c r="A20" s="270">
        <v>3123</v>
      </c>
      <c r="B20" s="271" t="s">
        <v>13</v>
      </c>
      <c r="C20" s="272"/>
      <c r="D20" s="272"/>
    </row>
    <row r="21" spans="1:4" s="143" customFormat="1" ht="12.75">
      <c r="A21" s="270">
        <v>3124</v>
      </c>
      <c r="B21" s="271" t="s">
        <v>14</v>
      </c>
      <c r="C21" s="272"/>
      <c r="D21" s="272"/>
    </row>
    <row r="22" spans="1:4" s="143" customFormat="1" ht="12.75">
      <c r="A22" s="270">
        <v>3125</v>
      </c>
      <c r="B22" s="271" t="s">
        <v>15</v>
      </c>
      <c r="C22" s="272"/>
      <c r="D22" s="272"/>
    </row>
    <row r="23" spans="1:4" s="143" customFormat="1" ht="12.75">
      <c r="A23" s="270">
        <v>3126</v>
      </c>
      <c r="B23" s="271" t="s">
        <v>16</v>
      </c>
      <c r="C23" s="272"/>
      <c r="D23" s="272"/>
    </row>
    <row r="24" spans="1:4" s="143" customFormat="1" ht="12.75">
      <c r="A24" s="365">
        <v>3127</v>
      </c>
      <c r="B24" s="366" t="s">
        <v>364</v>
      </c>
      <c r="C24" s="367">
        <v>7799</v>
      </c>
      <c r="D24" s="272">
        <v>8442</v>
      </c>
    </row>
    <row r="25" spans="1:4" s="143" customFormat="1" ht="12.75">
      <c r="A25" s="270">
        <v>3128</v>
      </c>
      <c r="B25" s="271" t="s">
        <v>17</v>
      </c>
      <c r="C25" s="272"/>
      <c r="D25" s="272"/>
    </row>
    <row r="26" spans="1:4" s="143" customFormat="1" ht="12.75">
      <c r="A26" s="270">
        <v>3129</v>
      </c>
      <c r="B26" s="271" t="s">
        <v>331</v>
      </c>
      <c r="C26" s="272">
        <v>0</v>
      </c>
      <c r="D26" s="272">
        <v>0</v>
      </c>
    </row>
    <row r="27" spans="1:4" s="143" customFormat="1" ht="12.75">
      <c r="A27" s="270">
        <v>3130</v>
      </c>
      <c r="B27" s="271" t="s">
        <v>332</v>
      </c>
      <c r="C27" s="272">
        <f>+C28+C29+C30</f>
        <v>0</v>
      </c>
      <c r="D27" s="272">
        <f>+D28+D29+D30</f>
        <v>0</v>
      </c>
    </row>
    <row r="28" spans="1:4" s="143" customFormat="1" ht="12.75">
      <c r="A28" s="270">
        <v>3131</v>
      </c>
      <c r="B28" s="364" t="s">
        <v>359</v>
      </c>
      <c r="C28" s="272"/>
      <c r="D28" s="272"/>
    </row>
    <row r="29" spans="1:4" s="143" customFormat="1" ht="12.75">
      <c r="A29" s="270">
        <v>3132</v>
      </c>
      <c r="B29" s="282" t="s">
        <v>333</v>
      </c>
      <c r="C29" s="272"/>
      <c r="D29" s="272"/>
    </row>
    <row r="30" spans="1:4" s="143" customFormat="1" ht="12.75">
      <c r="A30" s="281">
        <v>3133</v>
      </c>
      <c r="B30" s="282" t="s">
        <v>334</v>
      </c>
      <c r="C30" s="272"/>
      <c r="D30" s="272"/>
    </row>
    <row r="31" spans="1:4" ht="18">
      <c r="A31" s="287">
        <v>3200</v>
      </c>
      <c r="B31" s="288" t="s">
        <v>18</v>
      </c>
      <c r="C31" s="289">
        <f>+C32+C35+C38+C39+C45</f>
        <v>3891</v>
      </c>
      <c r="D31" s="289">
        <f>+D32+D35+D38+D39+D45</f>
        <v>3900</v>
      </c>
    </row>
    <row r="32" spans="1:4" ht="12.75">
      <c r="A32" s="75">
        <v>3210</v>
      </c>
      <c r="B32" s="27" t="s">
        <v>19</v>
      </c>
      <c r="C32" s="73">
        <f>+SUM(C33:C34)</f>
        <v>0</v>
      </c>
      <c r="D32" s="73">
        <f>+SUM(D33:D34)</f>
        <v>0</v>
      </c>
    </row>
    <row r="33" spans="1:4" ht="12.75">
      <c r="A33" s="10">
        <v>3211</v>
      </c>
      <c r="B33" s="2" t="s">
        <v>20</v>
      </c>
      <c r="C33" s="13"/>
      <c r="D33" s="13"/>
    </row>
    <row r="34" spans="1:4" ht="12.75">
      <c r="A34" s="10">
        <v>3212</v>
      </c>
      <c r="B34" s="2" t="s">
        <v>21</v>
      </c>
      <c r="C34" s="13"/>
      <c r="D34" s="13"/>
    </row>
    <row r="35" spans="1:4" ht="12.75">
      <c r="A35" s="75">
        <v>3220</v>
      </c>
      <c r="B35" s="27" t="s">
        <v>22</v>
      </c>
      <c r="C35" s="73">
        <f>+SUM(C36:C37)</f>
        <v>0</v>
      </c>
      <c r="D35" s="73">
        <f>+SUM(D36:D37)</f>
        <v>0</v>
      </c>
    </row>
    <row r="36" spans="1:4" ht="12.75">
      <c r="A36" s="10">
        <v>3221</v>
      </c>
      <c r="B36" s="2" t="s">
        <v>20</v>
      </c>
      <c r="C36" s="13"/>
      <c r="D36" s="13"/>
    </row>
    <row r="37" spans="1:4" ht="12.75">
      <c r="A37" s="11">
        <v>3222</v>
      </c>
      <c r="B37" s="3" t="s">
        <v>21</v>
      </c>
      <c r="C37" s="12"/>
      <c r="D37" s="12"/>
    </row>
    <row r="38" spans="1:4" ht="12.75">
      <c r="A38" s="76">
        <v>3230</v>
      </c>
      <c r="B38" s="28" t="s">
        <v>23</v>
      </c>
      <c r="C38" s="13"/>
      <c r="D38" s="13"/>
    </row>
    <row r="39" spans="1:4" ht="12.75">
      <c r="A39" s="75">
        <v>3250</v>
      </c>
      <c r="B39" s="27" t="s">
        <v>24</v>
      </c>
      <c r="C39" s="73">
        <f>+SUM(C40:C44)</f>
        <v>3891</v>
      </c>
      <c r="D39" s="73">
        <f>+SUM(D40:D44)</f>
        <v>3900</v>
      </c>
    </row>
    <row r="40" spans="1:4" ht="12.75">
      <c r="A40" s="10">
        <v>3251</v>
      </c>
      <c r="B40" s="2" t="s">
        <v>25</v>
      </c>
      <c r="C40" s="13"/>
      <c r="D40" s="13"/>
    </row>
    <row r="41" spans="1:4" ht="12.75">
      <c r="A41" s="10">
        <v>3252</v>
      </c>
      <c r="B41" s="2" t="s">
        <v>26</v>
      </c>
      <c r="C41" s="13">
        <v>3891</v>
      </c>
      <c r="D41" s="13">
        <v>3900</v>
      </c>
    </row>
    <row r="42" spans="1:4" ht="12.75">
      <c r="A42" s="10">
        <v>3253</v>
      </c>
      <c r="B42" s="2" t="s">
        <v>27</v>
      </c>
      <c r="C42" s="13"/>
      <c r="D42" s="13"/>
    </row>
    <row r="43" spans="1:4" ht="12.75">
      <c r="A43" s="10">
        <v>3254</v>
      </c>
      <c r="B43" s="2" t="s">
        <v>28</v>
      </c>
      <c r="C43" s="13"/>
      <c r="D43" s="13"/>
    </row>
    <row r="44" spans="1:4" ht="12.75">
      <c r="A44" s="10">
        <v>3255</v>
      </c>
      <c r="B44" s="2" t="s">
        <v>329</v>
      </c>
      <c r="C44" s="13"/>
      <c r="D44" s="13"/>
    </row>
    <row r="45" spans="1:4" ht="12.75">
      <c r="A45" s="75">
        <v>3260</v>
      </c>
      <c r="B45" s="27" t="s">
        <v>29</v>
      </c>
      <c r="C45" s="73"/>
      <c r="D45" s="73"/>
    </row>
    <row r="46" spans="1:4" ht="18">
      <c r="A46" s="284">
        <v>3500</v>
      </c>
      <c r="B46" s="285" t="s">
        <v>328</v>
      </c>
      <c r="C46" s="286">
        <v>0</v>
      </c>
      <c r="D46" s="286">
        <v>0</v>
      </c>
    </row>
    <row r="47" spans="1:4" ht="20.25">
      <c r="A47" s="106">
        <v>4000</v>
      </c>
      <c r="B47" s="106" t="s">
        <v>330</v>
      </c>
      <c r="C47" s="109">
        <f>+SUM(C48:C50)</f>
        <v>0</v>
      </c>
      <c r="D47" s="109">
        <f>+SUM(D48:D50)</f>
        <v>0</v>
      </c>
    </row>
    <row r="48" spans="1:4" ht="12.75">
      <c r="A48" s="78">
        <v>4100</v>
      </c>
      <c r="B48" s="78" t="s">
        <v>30</v>
      </c>
      <c r="C48" s="71"/>
      <c r="D48" s="71"/>
    </row>
    <row r="49" spans="1:4" ht="12.75">
      <c r="A49" s="78">
        <v>4200</v>
      </c>
      <c r="B49" s="78" t="s">
        <v>31</v>
      </c>
      <c r="C49" s="71"/>
      <c r="D49" s="71"/>
    </row>
    <row r="50" spans="1:4" ht="12.75">
      <c r="A50" s="78">
        <v>4300</v>
      </c>
      <c r="B50" s="78" t="s">
        <v>32</v>
      </c>
      <c r="C50" s="71"/>
      <c r="D50" s="71"/>
    </row>
    <row r="51" spans="1:4" ht="20.25">
      <c r="A51" s="106" t="s">
        <v>33</v>
      </c>
      <c r="B51" s="107"/>
      <c r="C51" s="109">
        <f>+C47+C14</f>
        <v>12044</v>
      </c>
      <c r="D51" s="109">
        <f>+D47+D14</f>
        <v>12392</v>
      </c>
    </row>
    <row r="52" spans="2:4" ht="12.75">
      <c r="B52" s="4"/>
      <c r="C52" s="14"/>
      <c r="D52" s="14"/>
    </row>
    <row r="53" spans="2:4" ht="15">
      <c r="B53" s="19" t="s">
        <v>34</v>
      </c>
      <c r="C53" s="15"/>
      <c r="D53" s="15"/>
    </row>
    <row r="54" spans="2:4" ht="12.75">
      <c r="B54" s="23" t="s">
        <v>3</v>
      </c>
      <c r="C54" s="24" t="s">
        <v>4</v>
      </c>
      <c r="D54" s="72" t="s">
        <v>4</v>
      </c>
    </row>
    <row r="55" spans="2:4" ht="12.75">
      <c r="B55" s="5"/>
      <c r="C55" s="6" t="s">
        <v>5</v>
      </c>
      <c r="D55" s="6" t="s">
        <v>6</v>
      </c>
    </row>
    <row r="56" spans="2:4" ht="12.75">
      <c r="B56" s="5"/>
      <c r="C56" s="6" t="s">
        <v>324</v>
      </c>
      <c r="D56" s="6" t="s">
        <v>311</v>
      </c>
    </row>
    <row r="57" spans="2:4" ht="12.75">
      <c r="B57" s="5"/>
      <c r="C57" s="6"/>
      <c r="D57" s="6"/>
    </row>
    <row r="58" spans="2:4" ht="12.75">
      <c r="B58" s="7"/>
      <c r="C58" s="8"/>
      <c r="D58" s="9"/>
    </row>
    <row r="59" spans="2:4" ht="12.75">
      <c r="B59" s="77" t="s">
        <v>35</v>
      </c>
      <c r="C59" s="12">
        <f>+SUM(C60:C62)</f>
        <v>12044</v>
      </c>
      <c r="D59" s="12">
        <f>+SUM(D60:D62)</f>
        <v>12392</v>
      </c>
    </row>
    <row r="60" spans="2:4" ht="12.75">
      <c r="B60" s="2" t="s">
        <v>36</v>
      </c>
      <c r="C60" s="13">
        <f>+C15</f>
        <v>8153</v>
      </c>
      <c r="D60" s="13">
        <f>+D15</f>
        <v>8492</v>
      </c>
    </row>
    <row r="61" spans="2:4" ht="12.75">
      <c r="B61" s="2" t="s">
        <v>37</v>
      </c>
      <c r="C61" s="13">
        <f>+C31</f>
        <v>3891</v>
      </c>
      <c r="D61" s="13">
        <f>+D31</f>
        <v>3900</v>
      </c>
    </row>
    <row r="62" spans="2:4" ht="12.75">
      <c r="B62" s="2" t="s">
        <v>38</v>
      </c>
      <c r="C62" s="13">
        <f>+C46</f>
        <v>0</v>
      </c>
      <c r="D62" s="13">
        <f>+D46</f>
        <v>0</v>
      </c>
    </row>
    <row r="63" spans="2:4" ht="12.75">
      <c r="B63" s="27" t="s">
        <v>39</v>
      </c>
      <c r="C63" s="73">
        <f>+C47</f>
        <v>0</v>
      </c>
      <c r="D63" s="73">
        <f>+D47</f>
        <v>0</v>
      </c>
    </row>
    <row r="64" spans="2:4" ht="12.75">
      <c r="B64" s="77" t="s">
        <v>40</v>
      </c>
      <c r="C64" s="12">
        <f>+C63+C59</f>
        <v>12044</v>
      </c>
      <c r="D64" s="12">
        <f>+D63+D59</f>
        <v>12392</v>
      </c>
    </row>
    <row r="65" ht="12.75"/>
  </sheetData>
  <sheetProtection/>
  <printOptions horizontalCentered="1"/>
  <pageMargins left="0.75" right="0.75" top="0.25" bottom="1" header="0.5118110236220472" footer="0.5118110236220472"/>
  <pageSetup fitToHeight="1" fitToWidth="1" horizontalDpi="240" verticalDpi="24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showGridLines="0" zoomScale="75" zoomScaleNormal="75" zoomScalePageLayoutView="0" workbookViewId="0" topLeftCell="A112">
      <selection activeCell="E137" sqref="E137"/>
    </sheetView>
  </sheetViews>
  <sheetFormatPr defaultColWidth="0" defaultRowHeight="12.75" zeroHeight="1"/>
  <cols>
    <col min="1" max="1" width="8.7109375" style="0" customWidth="1"/>
    <col min="2" max="2" width="62.8515625" style="0" customWidth="1"/>
    <col min="3" max="8" width="11.421875" style="146" customWidth="1"/>
    <col min="9" max="9" width="10.8515625" style="146" customWidth="1"/>
    <col min="10" max="11" width="11.421875" style="146" customWidth="1"/>
    <col min="12" max="12" width="11.421875" style="0" customWidth="1"/>
    <col min="13" max="16384" width="0" style="0" hidden="1" customWidth="1"/>
  </cols>
  <sheetData>
    <row r="1" spans="1:11" ht="18" customHeight="1">
      <c r="A1" s="397" t="s">
        <v>325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8" customHeight="1">
      <c r="A2" s="397" t="s">
        <v>257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15.75" customHeight="1">
      <c r="A3" s="398" t="s">
        <v>259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1" ht="15.75" customHeight="1">
      <c r="A4" s="144"/>
      <c r="B4" s="144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5.75" customHeight="1">
      <c r="A5" s="398" t="s">
        <v>365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6" spans="1:11" ht="15.75">
      <c r="A6" s="18" t="s">
        <v>360</v>
      </c>
      <c r="H6" s="147"/>
      <c r="I6" s="148" t="s">
        <v>68</v>
      </c>
      <c r="J6" s="148"/>
      <c r="K6" s="149"/>
    </row>
    <row r="7" spans="1:11" ht="15.75">
      <c r="A7" s="18" t="s">
        <v>361</v>
      </c>
      <c r="H7" s="147"/>
      <c r="I7" s="148" t="s">
        <v>68</v>
      </c>
      <c r="J7" s="148" t="s">
        <v>1</v>
      </c>
      <c r="K7" s="149"/>
    </row>
    <row r="8" spans="1:11" ht="15.75">
      <c r="A8" s="18" t="s">
        <v>362</v>
      </c>
      <c r="H8" s="147"/>
      <c r="I8" s="148" t="s">
        <v>68</v>
      </c>
      <c r="J8" s="148"/>
      <c r="K8" s="149"/>
    </row>
    <row r="9" spans="1:11" ht="15.75">
      <c r="A9" s="18"/>
      <c r="H9" s="150"/>
      <c r="I9" s="148"/>
      <c r="J9" s="148"/>
      <c r="K9" s="150"/>
    </row>
    <row r="10" spans="1:11" ht="12.75">
      <c r="A10" s="111" t="s">
        <v>69</v>
      </c>
      <c r="B10" s="112" t="s">
        <v>3</v>
      </c>
      <c r="C10" s="151" t="s">
        <v>312</v>
      </c>
      <c r="D10" s="151"/>
      <c r="E10" s="151"/>
      <c r="F10" s="151" t="s">
        <v>313</v>
      </c>
      <c r="G10" s="151"/>
      <c r="H10" s="151"/>
      <c r="I10" s="151" t="s">
        <v>232</v>
      </c>
      <c r="J10" s="151"/>
      <c r="K10" s="151"/>
    </row>
    <row r="11" spans="1:11" ht="12.75">
      <c r="A11" s="113"/>
      <c r="B11" s="114"/>
      <c r="C11" s="152" t="s">
        <v>70</v>
      </c>
      <c r="D11" s="152" t="s">
        <v>71</v>
      </c>
      <c r="E11" s="152" t="s">
        <v>72</v>
      </c>
      <c r="F11" s="152" t="s">
        <v>70</v>
      </c>
      <c r="G11" s="152" t="s">
        <v>71</v>
      </c>
      <c r="H11" s="152" t="s">
        <v>72</v>
      </c>
      <c r="I11" s="152" t="s">
        <v>70</v>
      </c>
      <c r="J11" s="152" t="s">
        <v>71</v>
      </c>
      <c r="K11" s="152" t="s">
        <v>72</v>
      </c>
    </row>
    <row r="12" spans="1:11" ht="12.75">
      <c r="A12" s="113"/>
      <c r="B12" s="114"/>
      <c r="C12" s="152" t="s">
        <v>73</v>
      </c>
      <c r="D12" s="152" t="s">
        <v>74</v>
      </c>
      <c r="E12" s="152"/>
      <c r="F12" s="152" t="s">
        <v>73</v>
      </c>
      <c r="G12" s="152" t="s">
        <v>74</v>
      </c>
      <c r="H12" s="152"/>
      <c r="I12" s="152" t="s">
        <v>73</v>
      </c>
      <c r="J12" s="152" t="s">
        <v>74</v>
      </c>
      <c r="K12" s="152"/>
    </row>
    <row r="13" spans="1:11" ht="12.75">
      <c r="A13" s="113"/>
      <c r="B13" s="114"/>
      <c r="C13" s="152" t="s">
        <v>75</v>
      </c>
      <c r="D13" s="152"/>
      <c r="E13" s="152"/>
      <c r="F13" s="152" t="s">
        <v>75</v>
      </c>
      <c r="G13" s="152"/>
      <c r="H13" s="152"/>
      <c r="I13" s="152" t="s">
        <v>75</v>
      </c>
      <c r="J13" s="152"/>
      <c r="K13" s="152"/>
    </row>
    <row r="14" spans="1:11" s="155" customFormat="1" ht="13.5" thickBot="1">
      <c r="A14" s="153"/>
      <c r="B14" s="153"/>
      <c r="C14" s="154">
        <v>1</v>
      </c>
      <c r="D14" s="154">
        <v>2</v>
      </c>
      <c r="E14" s="154" t="s">
        <v>233</v>
      </c>
      <c r="F14" s="154">
        <v>4</v>
      </c>
      <c r="G14" s="154">
        <v>5</v>
      </c>
      <c r="H14" s="154" t="s">
        <v>234</v>
      </c>
      <c r="I14" s="154">
        <v>7</v>
      </c>
      <c r="J14" s="154">
        <v>8</v>
      </c>
      <c r="K14" s="154" t="s">
        <v>235</v>
      </c>
    </row>
    <row r="15" spans="1:11" ht="21" thickBot="1">
      <c r="A15" s="296" t="s">
        <v>76</v>
      </c>
      <c r="B15" s="297" t="s">
        <v>77</v>
      </c>
      <c r="C15" s="298">
        <f aca="true" t="shared" si="0" ref="C15:K15">+SUM(C16,C25,C28,C78,C81)</f>
        <v>0</v>
      </c>
      <c r="D15" s="298">
        <f t="shared" si="0"/>
        <v>8003</v>
      </c>
      <c r="E15" s="298">
        <f t="shared" si="0"/>
        <v>8003</v>
      </c>
      <c r="F15" s="298">
        <f t="shared" si="0"/>
        <v>0</v>
      </c>
      <c r="G15" s="298">
        <f t="shared" si="0"/>
        <v>8566</v>
      </c>
      <c r="H15" s="298">
        <f t="shared" si="0"/>
        <v>8566</v>
      </c>
      <c r="I15" s="298">
        <f t="shared" si="0"/>
        <v>0</v>
      </c>
      <c r="J15" s="298">
        <f t="shared" si="0"/>
        <v>0</v>
      </c>
      <c r="K15" s="298">
        <f t="shared" si="0"/>
        <v>0</v>
      </c>
    </row>
    <row r="16" spans="1:11" ht="18.75" thickBot="1">
      <c r="A16" s="156">
        <v>1000</v>
      </c>
      <c r="B16" s="157" t="s">
        <v>78</v>
      </c>
      <c r="C16" s="158">
        <f>+SUM(C17,C23:C24)</f>
        <v>0</v>
      </c>
      <c r="D16" s="158">
        <f aca="true" t="shared" si="1" ref="D16:K16">+SUM(D17,D23:D24)</f>
        <v>5648</v>
      </c>
      <c r="E16" s="158">
        <f t="shared" si="1"/>
        <v>5648</v>
      </c>
      <c r="F16" s="158">
        <f t="shared" si="1"/>
        <v>0</v>
      </c>
      <c r="G16" s="158">
        <f t="shared" si="1"/>
        <v>5867</v>
      </c>
      <c r="H16" s="158">
        <f t="shared" si="1"/>
        <v>5867</v>
      </c>
      <c r="I16" s="158">
        <f t="shared" si="1"/>
        <v>0</v>
      </c>
      <c r="J16" s="158">
        <f t="shared" si="1"/>
        <v>0</v>
      </c>
      <c r="K16" s="158">
        <f t="shared" si="1"/>
        <v>0</v>
      </c>
    </row>
    <row r="17" spans="1:11" ht="12.75">
      <c r="A17" s="159">
        <v>1010</v>
      </c>
      <c r="B17" s="160" t="s">
        <v>79</v>
      </c>
      <c r="C17" s="161">
        <f aca="true" t="shared" si="2" ref="C17:K17">+SUM(C18:C22)</f>
        <v>0</v>
      </c>
      <c r="D17" s="161">
        <f t="shared" si="2"/>
        <v>4011</v>
      </c>
      <c r="E17" s="161">
        <f t="shared" si="2"/>
        <v>4011</v>
      </c>
      <c r="F17" s="161">
        <f t="shared" si="2"/>
        <v>0</v>
      </c>
      <c r="G17" s="161">
        <f t="shared" si="2"/>
        <v>4117</v>
      </c>
      <c r="H17" s="161">
        <f t="shared" si="2"/>
        <v>4117</v>
      </c>
      <c r="I17" s="161">
        <f t="shared" si="2"/>
        <v>0</v>
      </c>
      <c r="J17" s="161">
        <f t="shared" si="2"/>
        <v>0</v>
      </c>
      <c r="K17" s="161">
        <f t="shared" si="2"/>
        <v>0</v>
      </c>
    </row>
    <row r="18" spans="1:11" ht="12.75">
      <c r="A18" s="162">
        <v>1011</v>
      </c>
      <c r="B18" s="163" t="s">
        <v>80</v>
      </c>
      <c r="C18" s="164"/>
      <c r="D18" s="164">
        <v>2787</v>
      </c>
      <c r="E18" s="164">
        <v>2787</v>
      </c>
      <c r="F18" s="164"/>
      <c r="G18" s="164">
        <v>2871</v>
      </c>
      <c r="H18" s="164">
        <v>2871</v>
      </c>
      <c r="I18" s="164"/>
      <c r="J18" s="164"/>
      <c r="K18" s="164"/>
    </row>
    <row r="19" spans="1:11" ht="12.75">
      <c r="A19" s="162">
        <v>1014</v>
      </c>
      <c r="B19" s="163" t="s">
        <v>81</v>
      </c>
      <c r="C19" s="164"/>
      <c r="D19" s="164">
        <v>354</v>
      </c>
      <c r="E19" s="164">
        <v>354</v>
      </c>
      <c r="F19" s="164"/>
      <c r="G19" s="164">
        <v>365</v>
      </c>
      <c r="H19" s="164">
        <v>365</v>
      </c>
      <c r="I19" s="164"/>
      <c r="J19" s="164"/>
      <c r="K19" s="164"/>
    </row>
    <row r="20" spans="1:11" ht="12.75">
      <c r="A20" s="162">
        <v>1015</v>
      </c>
      <c r="B20" s="163" t="s">
        <v>82</v>
      </c>
      <c r="C20" s="164"/>
      <c r="D20" s="164">
        <v>699</v>
      </c>
      <c r="E20" s="164">
        <v>699</v>
      </c>
      <c r="F20" s="164"/>
      <c r="G20" s="164">
        <v>711</v>
      </c>
      <c r="H20" s="164">
        <v>711</v>
      </c>
      <c r="I20" s="164"/>
      <c r="J20" s="164"/>
      <c r="K20" s="164"/>
    </row>
    <row r="21" spans="1:11" ht="12.75">
      <c r="A21" s="162">
        <v>1018</v>
      </c>
      <c r="B21" s="163" t="s">
        <v>236</v>
      </c>
      <c r="C21" s="164"/>
      <c r="D21" s="164">
        <v>163</v>
      </c>
      <c r="E21" s="164">
        <v>163</v>
      </c>
      <c r="F21" s="164"/>
      <c r="G21" s="164">
        <v>156</v>
      </c>
      <c r="H21" s="164">
        <v>156</v>
      </c>
      <c r="I21" s="164"/>
      <c r="J21" s="164"/>
      <c r="K21" s="164"/>
    </row>
    <row r="22" spans="1:11" ht="12.75">
      <c r="A22" s="162">
        <v>1019</v>
      </c>
      <c r="B22" s="163" t="s">
        <v>237</v>
      </c>
      <c r="C22" s="164"/>
      <c r="D22" s="164">
        <v>8</v>
      </c>
      <c r="E22" s="164">
        <v>8</v>
      </c>
      <c r="F22" s="164"/>
      <c r="G22" s="164">
        <v>14</v>
      </c>
      <c r="H22" s="164">
        <v>14</v>
      </c>
      <c r="I22" s="164"/>
      <c r="J22" s="164"/>
      <c r="K22" s="164"/>
    </row>
    <row r="23" spans="1:11" ht="12.75">
      <c r="A23" s="165">
        <v>1020</v>
      </c>
      <c r="B23" s="166" t="s">
        <v>83</v>
      </c>
      <c r="C23" s="167">
        <v>0</v>
      </c>
      <c r="D23" s="167">
        <v>439</v>
      </c>
      <c r="E23" s="167">
        <f>+D23</f>
        <v>439</v>
      </c>
      <c r="F23" s="167">
        <v>0</v>
      </c>
      <c r="G23" s="167">
        <v>514</v>
      </c>
      <c r="H23" s="167">
        <v>514</v>
      </c>
      <c r="I23" s="167">
        <v>0</v>
      </c>
      <c r="J23" s="167">
        <v>0</v>
      </c>
      <c r="K23" s="167">
        <v>0</v>
      </c>
    </row>
    <row r="24" spans="1:11" ht="15.75" customHeight="1" thickBot="1">
      <c r="A24" s="165">
        <v>1050</v>
      </c>
      <c r="B24" s="166" t="s">
        <v>238</v>
      </c>
      <c r="C24" s="167">
        <v>0</v>
      </c>
      <c r="D24" s="167">
        <v>1198</v>
      </c>
      <c r="E24" s="167">
        <v>1198</v>
      </c>
      <c r="F24" s="167">
        <v>0</v>
      </c>
      <c r="G24" s="167">
        <v>1236</v>
      </c>
      <c r="H24" s="167">
        <v>1236</v>
      </c>
      <c r="I24" s="167">
        <v>0</v>
      </c>
      <c r="J24" s="167">
        <v>0</v>
      </c>
      <c r="K24" s="167"/>
    </row>
    <row r="25" spans="1:11" ht="18.75" thickBot="1">
      <c r="A25" s="168">
        <v>2000</v>
      </c>
      <c r="B25" s="169" t="s">
        <v>84</v>
      </c>
      <c r="C25" s="170">
        <f aca="true" t="shared" si="3" ref="C25:K25">+SUM(C26:C27)</f>
        <v>0</v>
      </c>
      <c r="D25" s="170">
        <f t="shared" si="3"/>
        <v>2121</v>
      </c>
      <c r="E25" s="170">
        <f t="shared" si="3"/>
        <v>2121</v>
      </c>
      <c r="F25" s="170">
        <f t="shared" si="3"/>
        <v>0</v>
      </c>
      <c r="G25" s="170">
        <f t="shared" si="3"/>
        <v>2459</v>
      </c>
      <c r="H25" s="170">
        <f t="shared" si="3"/>
        <v>2459</v>
      </c>
      <c r="I25" s="170">
        <f t="shared" si="3"/>
        <v>0</v>
      </c>
      <c r="J25" s="170">
        <f t="shared" si="3"/>
        <v>0</v>
      </c>
      <c r="K25" s="170">
        <f t="shared" si="3"/>
        <v>0</v>
      </c>
    </row>
    <row r="26" spans="1:11" ht="12.75">
      <c r="A26" s="165">
        <v>2030</v>
      </c>
      <c r="B26" s="160" t="s">
        <v>85</v>
      </c>
      <c r="C26" s="161">
        <v>0</v>
      </c>
      <c r="D26" s="161">
        <v>26</v>
      </c>
      <c r="E26" s="161">
        <v>26</v>
      </c>
      <c r="F26" s="161">
        <v>0</v>
      </c>
      <c r="G26" s="161">
        <v>52</v>
      </c>
      <c r="H26" s="161">
        <v>52</v>
      </c>
      <c r="I26" s="161">
        <v>0</v>
      </c>
      <c r="J26" s="161">
        <v>0</v>
      </c>
      <c r="K26" s="161"/>
    </row>
    <row r="27" spans="1:11" ht="12.75">
      <c r="A27" s="159">
        <v>2040</v>
      </c>
      <c r="B27" s="160" t="s">
        <v>239</v>
      </c>
      <c r="C27" s="161">
        <v>0</v>
      </c>
      <c r="D27" s="161">
        <v>2095</v>
      </c>
      <c r="E27" s="161">
        <v>2095</v>
      </c>
      <c r="F27" s="161">
        <v>0</v>
      </c>
      <c r="G27" s="161">
        <v>2407</v>
      </c>
      <c r="H27" s="161">
        <v>2407</v>
      </c>
      <c r="I27" s="161">
        <v>0</v>
      </c>
      <c r="J27" s="161">
        <v>0</v>
      </c>
      <c r="K27" s="161"/>
    </row>
    <row r="28" spans="1:11" ht="18">
      <c r="A28" s="171">
        <v>3000</v>
      </c>
      <c r="B28" s="172" t="s">
        <v>86</v>
      </c>
      <c r="C28" s="173">
        <f>+SUM(C29,C31,C43,C45,C57,C64)</f>
        <v>0</v>
      </c>
      <c r="D28" s="173">
        <f aca="true" t="shared" si="4" ref="D28:K28">+SUM(D29,D31,D43,D45,D57,D64)</f>
        <v>234</v>
      </c>
      <c r="E28" s="173">
        <f t="shared" si="4"/>
        <v>234</v>
      </c>
      <c r="F28" s="173">
        <f t="shared" si="4"/>
        <v>0</v>
      </c>
      <c r="G28" s="173">
        <f t="shared" si="4"/>
        <v>240</v>
      </c>
      <c r="H28" s="173">
        <f t="shared" si="4"/>
        <v>240</v>
      </c>
      <c r="I28" s="173">
        <f t="shared" si="4"/>
        <v>0</v>
      </c>
      <c r="J28" s="173">
        <f t="shared" si="4"/>
        <v>0</v>
      </c>
      <c r="K28" s="173">
        <f t="shared" si="4"/>
        <v>0</v>
      </c>
    </row>
    <row r="29" spans="1:11" ht="15">
      <c r="A29" s="174">
        <v>3100</v>
      </c>
      <c r="B29" s="175" t="s">
        <v>87</v>
      </c>
      <c r="C29" s="176">
        <f>+C30</f>
        <v>0</v>
      </c>
      <c r="D29" s="176">
        <f aca="true" t="shared" si="5" ref="D29:K29">+D30</f>
        <v>0</v>
      </c>
      <c r="E29" s="176">
        <f t="shared" si="5"/>
        <v>0</v>
      </c>
      <c r="F29" s="176">
        <f t="shared" si="5"/>
        <v>0</v>
      </c>
      <c r="G29" s="176">
        <f t="shared" si="5"/>
        <v>0</v>
      </c>
      <c r="H29" s="176">
        <f t="shared" si="5"/>
        <v>0</v>
      </c>
      <c r="I29" s="176">
        <f t="shared" si="5"/>
        <v>0</v>
      </c>
      <c r="J29" s="176">
        <f t="shared" si="5"/>
        <v>0</v>
      </c>
      <c r="K29" s="176">
        <f t="shared" si="5"/>
        <v>0</v>
      </c>
    </row>
    <row r="30" spans="1:11" ht="12.75" customHeight="1">
      <c r="A30" s="177">
        <v>3110</v>
      </c>
      <c r="B30" s="178" t="s">
        <v>88</v>
      </c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15">
      <c r="A31" s="174">
        <v>3200</v>
      </c>
      <c r="B31" s="175" t="s">
        <v>89</v>
      </c>
      <c r="C31" s="176">
        <f>+SUM(C32,C34:C42)</f>
        <v>0</v>
      </c>
      <c r="D31" s="176">
        <f>+SUM(D32,D33,D34:D42)</f>
        <v>20</v>
      </c>
      <c r="E31" s="176">
        <f>+SUM(E32,E33,E34:E42)</f>
        <v>20</v>
      </c>
      <c r="F31" s="176">
        <f aca="true" t="shared" si="6" ref="F31:K31">+SUM(F32,F34:F42)</f>
        <v>0</v>
      </c>
      <c r="G31" s="176">
        <f>+SUM(G32,G33,G34:G42)</f>
        <v>20</v>
      </c>
      <c r="H31" s="176">
        <f>+SUM(H32,H33,H34:H42)</f>
        <v>20</v>
      </c>
      <c r="I31" s="176">
        <f t="shared" si="6"/>
        <v>0</v>
      </c>
      <c r="J31" s="176">
        <f t="shared" si="6"/>
        <v>0</v>
      </c>
      <c r="K31" s="176">
        <f t="shared" si="6"/>
        <v>0</v>
      </c>
    </row>
    <row r="32" spans="1:11" ht="12.75">
      <c r="A32" s="177">
        <v>3210</v>
      </c>
      <c r="B32" s="178" t="s">
        <v>240</v>
      </c>
      <c r="C32" s="179"/>
      <c r="D32" s="179"/>
      <c r="E32" s="179"/>
      <c r="F32" s="179"/>
      <c r="G32" s="179"/>
      <c r="H32" s="179"/>
      <c r="I32" s="179"/>
      <c r="J32" s="179"/>
      <c r="K32" s="179"/>
    </row>
    <row r="33" spans="1:11" ht="12.75">
      <c r="A33" s="180">
        <v>3211</v>
      </c>
      <c r="B33" s="181" t="s">
        <v>90</v>
      </c>
      <c r="C33" s="182"/>
      <c r="D33" s="182">
        <v>20</v>
      </c>
      <c r="E33" s="182">
        <v>20</v>
      </c>
      <c r="F33" s="182"/>
      <c r="G33" s="182">
        <v>20</v>
      </c>
      <c r="H33" s="182">
        <v>20</v>
      </c>
      <c r="I33" s="182"/>
      <c r="J33" s="182"/>
      <c r="K33" s="182"/>
    </row>
    <row r="34" spans="1:11" ht="12.75">
      <c r="A34" s="177">
        <v>3220</v>
      </c>
      <c r="B34" s="178" t="s">
        <v>91</v>
      </c>
      <c r="C34" s="179"/>
      <c r="D34" s="179"/>
      <c r="E34" s="179"/>
      <c r="F34" s="179"/>
      <c r="G34" s="179"/>
      <c r="H34" s="179"/>
      <c r="I34" s="179"/>
      <c r="J34" s="179"/>
      <c r="K34" s="179"/>
    </row>
    <row r="35" spans="1:11" ht="12.75">
      <c r="A35" s="177">
        <v>3230</v>
      </c>
      <c r="B35" s="178" t="s">
        <v>92</v>
      </c>
      <c r="C35" s="179"/>
      <c r="D35" s="179"/>
      <c r="E35" s="179"/>
      <c r="F35" s="179"/>
      <c r="G35" s="179"/>
      <c r="H35" s="179"/>
      <c r="I35" s="179"/>
      <c r="J35" s="179"/>
      <c r="K35" s="179"/>
    </row>
    <row r="36" spans="1:11" ht="12.75">
      <c r="A36" s="177">
        <v>3240</v>
      </c>
      <c r="B36" s="178" t="s">
        <v>93</v>
      </c>
      <c r="C36" s="179"/>
      <c r="D36" s="179"/>
      <c r="E36" s="179"/>
      <c r="F36" s="179"/>
      <c r="G36" s="179"/>
      <c r="H36" s="179"/>
      <c r="I36" s="179"/>
      <c r="J36" s="179"/>
      <c r="K36" s="179"/>
    </row>
    <row r="37" spans="1:11" ht="12.75">
      <c r="A37" s="177">
        <v>3250</v>
      </c>
      <c r="B37" s="178" t="s">
        <v>94</v>
      </c>
      <c r="C37" s="179"/>
      <c r="D37" s="179"/>
      <c r="E37" s="179"/>
      <c r="F37" s="179"/>
      <c r="G37" s="179"/>
      <c r="H37" s="179"/>
      <c r="I37" s="179"/>
      <c r="J37" s="179"/>
      <c r="K37" s="179"/>
    </row>
    <row r="38" spans="1:11" ht="12.75">
      <c r="A38" s="177">
        <v>3260</v>
      </c>
      <c r="B38" s="178" t="s">
        <v>95</v>
      </c>
      <c r="C38" s="179"/>
      <c r="D38" s="179"/>
      <c r="E38" s="179"/>
      <c r="F38" s="179"/>
      <c r="G38" s="179"/>
      <c r="H38" s="179"/>
      <c r="I38" s="179"/>
      <c r="J38" s="179"/>
      <c r="K38" s="179"/>
    </row>
    <row r="39" spans="1:11" ht="12.75">
      <c r="A39" s="177">
        <v>3270</v>
      </c>
      <c r="B39" s="178" t="s">
        <v>96</v>
      </c>
      <c r="C39" s="179"/>
      <c r="D39" s="179"/>
      <c r="E39" s="179"/>
      <c r="F39" s="179"/>
      <c r="G39" s="179"/>
      <c r="H39" s="179"/>
      <c r="I39" s="179"/>
      <c r="J39" s="179"/>
      <c r="K39" s="179"/>
    </row>
    <row r="40" spans="1:11" ht="12.75">
      <c r="A40" s="177">
        <v>3280</v>
      </c>
      <c r="B40" s="178" t="s">
        <v>97</v>
      </c>
      <c r="C40" s="179"/>
      <c r="D40" s="179"/>
      <c r="E40" s="179"/>
      <c r="F40" s="179"/>
      <c r="G40" s="179"/>
      <c r="H40" s="179"/>
      <c r="I40" s="179"/>
      <c r="J40" s="179"/>
      <c r="K40" s="179"/>
    </row>
    <row r="41" spans="1:11" ht="12.75">
      <c r="A41" s="177">
        <v>3290</v>
      </c>
      <c r="B41" s="178" t="s">
        <v>98</v>
      </c>
      <c r="C41" s="179"/>
      <c r="D41" s="179"/>
      <c r="E41" s="179"/>
      <c r="F41" s="179"/>
      <c r="G41" s="179"/>
      <c r="H41" s="179"/>
      <c r="I41" s="179"/>
      <c r="J41" s="179"/>
      <c r="K41" s="179"/>
    </row>
    <row r="42" spans="1:11" ht="12.75">
      <c r="A42" s="177">
        <v>3210</v>
      </c>
      <c r="B42" s="178" t="s">
        <v>99</v>
      </c>
      <c r="C42" s="179"/>
      <c r="D42" s="179"/>
      <c r="E42" s="179"/>
      <c r="F42" s="179"/>
      <c r="G42" s="179"/>
      <c r="H42" s="179"/>
      <c r="I42" s="179"/>
      <c r="J42" s="179"/>
      <c r="K42" s="179"/>
    </row>
    <row r="43" spans="1:11" ht="15">
      <c r="A43" s="183">
        <v>3400</v>
      </c>
      <c r="B43" s="184" t="s">
        <v>100</v>
      </c>
      <c r="C43" s="185">
        <f aca="true" t="shared" si="7" ref="C43:H43">+C44</f>
        <v>0</v>
      </c>
      <c r="D43" s="185">
        <f t="shared" si="7"/>
        <v>0</v>
      </c>
      <c r="E43" s="185">
        <f t="shared" si="7"/>
        <v>0</v>
      </c>
      <c r="F43" s="185">
        <f t="shared" si="7"/>
        <v>0</v>
      </c>
      <c r="G43" s="185">
        <f t="shared" si="7"/>
        <v>0</v>
      </c>
      <c r="H43" s="185">
        <f t="shared" si="7"/>
        <v>0</v>
      </c>
      <c r="I43" s="185">
        <f>+I44</f>
        <v>0</v>
      </c>
      <c r="J43" s="185">
        <f>+J44</f>
        <v>0</v>
      </c>
      <c r="K43" s="185">
        <f>+K44</f>
        <v>0</v>
      </c>
    </row>
    <row r="44" spans="1:11" ht="12.75">
      <c r="A44" s="177">
        <v>3410</v>
      </c>
      <c r="B44" s="178" t="s">
        <v>101</v>
      </c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5">
      <c r="A45" s="183">
        <v>3500</v>
      </c>
      <c r="B45" s="184" t="s">
        <v>102</v>
      </c>
      <c r="C45" s="185">
        <f>+C46+C48+C54</f>
        <v>0</v>
      </c>
      <c r="D45" s="185">
        <f aca="true" t="shared" si="8" ref="D45:K45">+D46+D48+D54</f>
        <v>0</v>
      </c>
      <c r="E45" s="185">
        <f t="shared" si="8"/>
        <v>0</v>
      </c>
      <c r="F45" s="185">
        <f t="shared" si="8"/>
        <v>0</v>
      </c>
      <c r="G45" s="185">
        <f t="shared" si="8"/>
        <v>0</v>
      </c>
      <c r="H45" s="185">
        <f t="shared" si="8"/>
        <v>0</v>
      </c>
      <c r="I45" s="185">
        <f t="shared" si="8"/>
        <v>0</v>
      </c>
      <c r="J45" s="185">
        <f t="shared" si="8"/>
        <v>0</v>
      </c>
      <c r="K45" s="185">
        <f t="shared" si="8"/>
        <v>0</v>
      </c>
    </row>
    <row r="46" spans="1:11" ht="12.75">
      <c r="A46" s="159">
        <v>3510</v>
      </c>
      <c r="B46" s="160" t="s">
        <v>103</v>
      </c>
      <c r="C46" s="186">
        <f>+C47</f>
        <v>0</v>
      </c>
      <c r="D46" s="186">
        <f aca="true" t="shared" si="9" ref="D46:K46">+D47</f>
        <v>0</v>
      </c>
      <c r="E46" s="186">
        <f t="shared" si="9"/>
        <v>0</v>
      </c>
      <c r="F46" s="186">
        <f t="shared" si="9"/>
        <v>0</v>
      </c>
      <c r="G46" s="186">
        <f t="shared" si="9"/>
        <v>0</v>
      </c>
      <c r="H46" s="186">
        <f t="shared" si="9"/>
        <v>0</v>
      </c>
      <c r="I46" s="186">
        <f t="shared" si="9"/>
        <v>0</v>
      </c>
      <c r="J46" s="186">
        <f t="shared" si="9"/>
        <v>0</v>
      </c>
      <c r="K46" s="186">
        <f t="shared" si="9"/>
        <v>0</v>
      </c>
    </row>
    <row r="47" spans="1:11" ht="12.75">
      <c r="A47" s="187">
        <v>3511</v>
      </c>
      <c r="B47" s="188" t="s">
        <v>104</v>
      </c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 ht="12.75">
      <c r="A48" s="159">
        <v>3520</v>
      </c>
      <c r="B48" s="160" t="s">
        <v>105</v>
      </c>
      <c r="C48" s="186">
        <f>+C49</f>
        <v>0</v>
      </c>
      <c r="D48" s="186">
        <f aca="true" t="shared" si="10" ref="D48:K48">+D49</f>
        <v>0</v>
      </c>
      <c r="E48" s="186">
        <f t="shared" si="10"/>
        <v>0</v>
      </c>
      <c r="F48" s="186">
        <f t="shared" si="10"/>
        <v>0</v>
      </c>
      <c r="G48" s="186">
        <f t="shared" si="10"/>
        <v>0</v>
      </c>
      <c r="H48" s="186">
        <f t="shared" si="10"/>
        <v>0</v>
      </c>
      <c r="I48" s="186">
        <f t="shared" si="10"/>
        <v>0</v>
      </c>
      <c r="J48" s="186">
        <f t="shared" si="10"/>
        <v>0</v>
      </c>
      <c r="K48" s="186">
        <f t="shared" si="10"/>
        <v>0</v>
      </c>
    </row>
    <row r="49" spans="1:11" ht="12.75">
      <c r="A49" s="189">
        <v>3521</v>
      </c>
      <c r="B49" s="190" t="s">
        <v>106</v>
      </c>
      <c r="C49" s="191"/>
      <c r="D49" s="191"/>
      <c r="E49" s="191"/>
      <c r="F49" s="191"/>
      <c r="G49" s="191"/>
      <c r="H49" s="191"/>
      <c r="I49" s="191"/>
      <c r="J49" s="191"/>
      <c r="K49" s="191"/>
    </row>
    <row r="50" spans="1:11" ht="12.75">
      <c r="A50" s="192">
        <v>3522</v>
      </c>
      <c r="B50" s="193" t="s">
        <v>107</v>
      </c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 ht="25.5">
      <c r="A51" s="192">
        <v>3523</v>
      </c>
      <c r="B51" s="193" t="s">
        <v>241</v>
      </c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1" ht="25.5">
      <c r="A52" s="192">
        <v>3524</v>
      </c>
      <c r="B52" s="193" t="s">
        <v>242</v>
      </c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25.5">
      <c r="A53" s="192">
        <v>3525</v>
      </c>
      <c r="B53" s="193" t="s">
        <v>243</v>
      </c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 ht="12.75">
      <c r="A54" s="159">
        <v>3530</v>
      </c>
      <c r="B54" s="160" t="s">
        <v>108</v>
      </c>
      <c r="C54" s="186">
        <f>+SUM(C55:C56)</f>
        <v>0</v>
      </c>
      <c r="D54" s="186">
        <f aca="true" t="shared" si="11" ref="D54:K54">+SUM(D55:D56)</f>
        <v>0</v>
      </c>
      <c r="E54" s="186">
        <f t="shared" si="11"/>
        <v>0</v>
      </c>
      <c r="F54" s="186">
        <f t="shared" si="11"/>
        <v>0</v>
      </c>
      <c r="G54" s="186">
        <f t="shared" si="11"/>
        <v>0</v>
      </c>
      <c r="H54" s="186">
        <f t="shared" si="11"/>
        <v>0</v>
      </c>
      <c r="I54" s="186">
        <f t="shared" si="11"/>
        <v>0</v>
      </c>
      <c r="J54" s="186">
        <f t="shared" si="11"/>
        <v>0</v>
      </c>
      <c r="K54" s="186">
        <f t="shared" si="11"/>
        <v>0</v>
      </c>
    </row>
    <row r="55" spans="1:11" ht="12.75">
      <c r="A55" s="192">
        <v>3531</v>
      </c>
      <c r="B55" s="193" t="s">
        <v>244</v>
      </c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1" ht="12.75">
      <c r="A56" s="192">
        <v>3532</v>
      </c>
      <c r="B56" s="193" t="s">
        <v>245</v>
      </c>
      <c r="C56" s="161"/>
      <c r="D56" s="161"/>
      <c r="E56" s="161"/>
      <c r="F56" s="161"/>
      <c r="G56" s="161"/>
      <c r="H56" s="161"/>
      <c r="I56" s="161"/>
      <c r="J56" s="161"/>
      <c r="K56" s="161"/>
    </row>
    <row r="57" spans="1:11" ht="15">
      <c r="A57" s="183">
        <v>3600</v>
      </c>
      <c r="B57" s="184" t="s">
        <v>109</v>
      </c>
      <c r="C57" s="185">
        <f>+C58+C61</f>
        <v>0</v>
      </c>
      <c r="D57" s="185">
        <f aca="true" t="shared" si="12" ref="D57:K57">+D58+D61</f>
        <v>214</v>
      </c>
      <c r="E57" s="185">
        <f t="shared" si="12"/>
        <v>214</v>
      </c>
      <c r="F57" s="185">
        <f t="shared" si="12"/>
        <v>0</v>
      </c>
      <c r="G57" s="185">
        <f t="shared" si="12"/>
        <v>220</v>
      </c>
      <c r="H57" s="185">
        <f t="shared" si="12"/>
        <v>220</v>
      </c>
      <c r="I57" s="185">
        <f t="shared" si="12"/>
        <v>0</v>
      </c>
      <c r="J57" s="185">
        <f t="shared" si="12"/>
        <v>0</v>
      </c>
      <c r="K57" s="185">
        <f t="shared" si="12"/>
        <v>0</v>
      </c>
    </row>
    <row r="58" spans="1:11" ht="12.75">
      <c r="A58" s="159">
        <v>3610</v>
      </c>
      <c r="B58" s="160" t="s">
        <v>110</v>
      </c>
      <c r="C58" s="186">
        <f>+SUM(C59:C59)</f>
        <v>0</v>
      </c>
      <c r="D58" s="186">
        <f aca="true" t="shared" si="13" ref="D58:K58">+SUM(D59:D59)</f>
        <v>214</v>
      </c>
      <c r="E58" s="186">
        <f t="shared" si="13"/>
        <v>214</v>
      </c>
      <c r="F58" s="186">
        <f t="shared" si="13"/>
        <v>0</v>
      </c>
      <c r="G58" s="186">
        <f t="shared" si="13"/>
        <v>220</v>
      </c>
      <c r="H58" s="186">
        <f t="shared" si="13"/>
        <v>220</v>
      </c>
      <c r="I58" s="186">
        <f t="shared" si="13"/>
        <v>0</v>
      </c>
      <c r="J58" s="186">
        <f t="shared" si="13"/>
        <v>0</v>
      </c>
      <c r="K58" s="186">
        <f t="shared" si="13"/>
        <v>0</v>
      </c>
    </row>
    <row r="59" spans="1:11" ht="12.75">
      <c r="A59" s="194">
        <v>3611</v>
      </c>
      <c r="B59" s="195" t="s">
        <v>110</v>
      </c>
      <c r="C59" s="191"/>
      <c r="D59" s="191">
        <v>214</v>
      </c>
      <c r="E59" s="191">
        <v>214</v>
      </c>
      <c r="F59" s="191"/>
      <c r="G59" s="191">
        <v>220</v>
      </c>
      <c r="H59" s="191">
        <v>220</v>
      </c>
      <c r="I59" s="191"/>
      <c r="J59" s="191"/>
      <c r="K59" s="191"/>
    </row>
    <row r="60" spans="1:11" ht="12.75">
      <c r="A60" s="165">
        <v>3620</v>
      </c>
      <c r="B60" s="166" t="s">
        <v>111</v>
      </c>
      <c r="C60" s="196"/>
      <c r="D60" s="196"/>
      <c r="E60" s="196"/>
      <c r="F60" s="196"/>
      <c r="G60" s="196"/>
      <c r="H60" s="196"/>
      <c r="I60" s="196"/>
      <c r="J60" s="196"/>
      <c r="K60" s="196"/>
    </row>
    <row r="61" spans="1:11" ht="12.75" customHeight="1">
      <c r="A61" s="165">
        <v>3630</v>
      </c>
      <c r="B61" s="166" t="s">
        <v>112</v>
      </c>
      <c r="C61" s="196">
        <f>+C63</f>
        <v>0</v>
      </c>
      <c r="D61" s="196">
        <f aca="true" t="shared" si="14" ref="D61:K61">+D63</f>
        <v>0</v>
      </c>
      <c r="E61" s="196">
        <f t="shared" si="14"/>
        <v>0</v>
      </c>
      <c r="F61" s="196">
        <f t="shared" si="14"/>
        <v>0</v>
      </c>
      <c r="G61" s="196">
        <f t="shared" si="14"/>
        <v>0</v>
      </c>
      <c r="H61" s="196">
        <f t="shared" si="14"/>
        <v>0</v>
      </c>
      <c r="I61" s="196">
        <f t="shared" si="14"/>
        <v>0</v>
      </c>
      <c r="J61" s="196">
        <f t="shared" si="14"/>
        <v>0</v>
      </c>
      <c r="K61" s="196">
        <f t="shared" si="14"/>
        <v>0</v>
      </c>
    </row>
    <row r="62" spans="1:11" ht="12.75">
      <c r="A62" s="194">
        <v>3631</v>
      </c>
      <c r="B62" s="195" t="s">
        <v>113</v>
      </c>
      <c r="C62" s="191"/>
      <c r="D62" s="191"/>
      <c r="E62" s="191"/>
      <c r="F62" s="191"/>
      <c r="G62" s="191"/>
      <c r="H62" s="191"/>
      <c r="I62" s="191"/>
      <c r="J62" s="191"/>
      <c r="K62" s="191"/>
    </row>
    <row r="63" spans="1:11" ht="12.75">
      <c r="A63" s="187">
        <v>3632</v>
      </c>
      <c r="B63" s="188" t="s">
        <v>114</v>
      </c>
      <c r="C63" s="161"/>
      <c r="D63" s="161"/>
      <c r="E63" s="161"/>
      <c r="F63" s="161"/>
      <c r="G63" s="161"/>
      <c r="H63" s="161"/>
      <c r="I63" s="161"/>
      <c r="J63" s="161"/>
      <c r="K63" s="161"/>
    </row>
    <row r="64" spans="1:11" ht="15">
      <c r="A64" s="183">
        <v>3700</v>
      </c>
      <c r="B64" s="184" t="s">
        <v>246</v>
      </c>
      <c r="C64" s="185">
        <f>+C65+C67+C69+C71+C76</f>
        <v>0</v>
      </c>
      <c r="D64" s="185">
        <f aca="true" t="shared" si="15" ref="D64:K64">+D65+D67+D69+D71+D76</f>
        <v>0</v>
      </c>
      <c r="E64" s="185">
        <f t="shared" si="15"/>
        <v>0</v>
      </c>
      <c r="F64" s="185">
        <f t="shared" si="15"/>
        <v>0</v>
      </c>
      <c r="G64" s="185">
        <f t="shared" si="15"/>
        <v>0</v>
      </c>
      <c r="H64" s="185">
        <f t="shared" si="15"/>
        <v>0</v>
      </c>
      <c r="I64" s="185">
        <f t="shared" si="15"/>
        <v>0</v>
      </c>
      <c r="J64" s="185">
        <f t="shared" si="15"/>
        <v>0</v>
      </c>
      <c r="K64" s="185">
        <f t="shared" si="15"/>
        <v>0</v>
      </c>
    </row>
    <row r="65" spans="1:11" ht="12.75" customHeight="1">
      <c r="A65" s="165">
        <v>3710</v>
      </c>
      <c r="B65" s="166" t="s">
        <v>247</v>
      </c>
      <c r="C65" s="196">
        <f>SUM(C66)</f>
        <v>0</v>
      </c>
      <c r="D65" s="196">
        <f aca="true" t="shared" si="16" ref="D65:K65">SUM(D66)</f>
        <v>0</v>
      </c>
      <c r="E65" s="196">
        <f t="shared" si="16"/>
        <v>0</v>
      </c>
      <c r="F65" s="196">
        <f t="shared" si="16"/>
        <v>0</v>
      </c>
      <c r="G65" s="196">
        <f t="shared" si="16"/>
        <v>0</v>
      </c>
      <c r="H65" s="196">
        <f t="shared" si="16"/>
        <v>0</v>
      </c>
      <c r="I65" s="196">
        <f t="shared" si="16"/>
        <v>0</v>
      </c>
      <c r="J65" s="196">
        <f t="shared" si="16"/>
        <v>0</v>
      </c>
      <c r="K65" s="196">
        <f t="shared" si="16"/>
        <v>0</v>
      </c>
    </row>
    <row r="66" spans="1:11" ht="25.5">
      <c r="A66" s="187">
        <v>3711</v>
      </c>
      <c r="B66" s="188" t="s">
        <v>320</v>
      </c>
      <c r="C66" s="161"/>
      <c r="D66" s="161"/>
      <c r="E66" s="161"/>
      <c r="F66" s="161"/>
      <c r="G66" s="161"/>
      <c r="H66" s="161"/>
      <c r="I66" s="161"/>
      <c r="J66" s="161"/>
      <c r="K66" s="161"/>
    </row>
    <row r="67" spans="1:11" ht="12.75" customHeight="1">
      <c r="A67" s="165">
        <v>3720</v>
      </c>
      <c r="B67" s="166" t="s">
        <v>248</v>
      </c>
      <c r="C67" s="196">
        <f aca="true" t="shared" si="17" ref="C67:K67">SUM(C68)</f>
        <v>0</v>
      </c>
      <c r="D67" s="196">
        <f t="shared" si="17"/>
        <v>0</v>
      </c>
      <c r="E67" s="196">
        <f t="shared" si="17"/>
        <v>0</v>
      </c>
      <c r="F67" s="196">
        <f t="shared" si="17"/>
        <v>0</v>
      </c>
      <c r="G67" s="196">
        <f t="shared" si="17"/>
        <v>0</v>
      </c>
      <c r="H67" s="196">
        <f t="shared" si="17"/>
        <v>0</v>
      </c>
      <c r="I67" s="196">
        <f t="shared" si="17"/>
        <v>0</v>
      </c>
      <c r="J67" s="196">
        <f t="shared" si="17"/>
        <v>0</v>
      </c>
      <c r="K67" s="196">
        <f t="shared" si="17"/>
        <v>0</v>
      </c>
    </row>
    <row r="68" spans="1:11" ht="25.5">
      <c r="A68" s="187">
        <v>3721</v>
      </c>
      <c r="B68" s="188" t="s">
        <v>321</v>
      </c>
      <c r="C68" s="161"/>
      <c r="D68" s="161"/>
      <c r="E68" s="161"/>
      <c r="F68" s="161"/>
      <c r="G68" s="161"/>
      <c r="H68" s="161"/>
      <c r="I68" s="161"/>
      <c r="J68" s="161"/>
      <c r="K68" s="161"/>
    </row>
    <row r="69" spans="1:11" ht="12.75" customHeight="1">
      <c r="A69" s="165">
        <v>3730</v>
      </c>
      <c r="B69" s="166" t="s">
        <v>249</v>
      </c>
      <c r="C69" s="196">
        <f aca="true" t="shared" si="18" ref="C69:K69">SUM(C70)</f>
        <v>0</v>
      </c>
      <c r="D69" s="196">
        <f t="shared" si="18"/>
        <v>0</v>
      </c>
      <c r="E69" s="196">
        <f t="shared" si="18"/>
        <v>0</v>
      </c>
      <c r="F69" s="196">
        <f t="shared" si="18"/>
        <v>0</v>
      </c>
      <c r="G69" s="196">
        <f t="shared" si="18"/>
        <v>0</v>
      </c>
      <c r="H69" s="196">
        <f t="shared" si="18"/>
        <v>0</v>
      </c>
      <c r="I69" s="196">
        <f t="shared" si="18"/>
        <v>0</v>
      </c>
      <c r="J69" s="196">
        <f t="shared" si="18"/>
        <v>0</v>
      </c>
      <c r="K69" s="196">
        <f t="shared" si="18"/>
        <v>0</v>
      </c>
    </row>
    <row r="70" spans="1:11" ht="25.5">
      <c r="A70" s="187">
        <v>3731</v>
      </c>
      <c r="B70" s="188" t="s">
        <v>322</v>
      </c>
      <c r="C70" s="161"/>
      <c r="D70" s="161"/>
      <c r="E70" s="161"/>
      <c r="F70" s="161"/>
      <c r="G70" s="161"/>
      <c r="H70" s="161"/>
      <c r="I70" s="161"/>
      <c r="J70" s="161"/>
      <c r="K70" s="161"/>
    </row>
    <row r="71" spans="1:11" ht="12.75" customHeight="1">
      <c r="A71" s="165">
        <v>3740</v>
      </c>
      <c r="B71" s="166" t="s">
        <v>250</v>
      </c>
      <c r="C71" s="196">
        <f>SUM(C72:C75)</f>
        <v>0</v>
      </c>
      <c r="D71" s="196">
        <f aca="true" t="shared" si="19" ref="D71:K71">SUM(D72:D75)</f>
        <v>0</v>
      </c>
      <c r="E71" s="196">
        <f t="shared" si="19"/>
        <v>0</v>
      </c>
      <c r="F71" s="196">
        <f t="shared" si="19"/>
        <v>0</v>
      </c>
      <c r="G71" s="196">
        <f t="shared" si="19"/>
        <v>0</v>
      </c>
      <c r="H71" s="196">
        <f t="shared" si="19"/>
        <v>0</v>
      </c>
      <c r="I71" s="196">
        <f t="shared" si="19"/>
        <v>0</v>
      </c>
      <c r="J71" s="196">
        <f t="shared" si="19"/>
        <v>0</v>
      </c>
      <c r="K71" s="196">
        <f t="shared" si="19"/>
        <v>0</v>
      </c>
    </row>
    <row r="72" spans="1:11" ht="25.5">
      <c r="A72" s="187">
        <v>3741</v>
      </c>
      <c r="B72" s="188" t="s">
        <v>251</v>
      </c>
      <c r="C72" s="161"/>
      <c r="D72" s="161"/>
      <c r="E72" s="161"/>
      <c r="F72" s="161"/>
      <c r="G72" s="161"/>
      <c r="H72" s="161"/>
      <c r="I72" s="161"/>
      <c r="J72" s="161"/>
      <c r="K72" s="161"/>
    </row>
    <row r="73" spans="1:11" ht="25.5">
      <c r="A73" s="187">
        <v>3742</v>
      </c>
      <c r="B73" s="188" t="s">
        <v>252</v>
      </c>
      <c r="C73" s="161"/>
      <c r="D73" s="161"/>
      <c r="E73" s="161"/>
      <c r="F73" s="161"/>
      <c r="G73" s="161"/>
      <c r="H73" s="161"/>
      <c r="I73" s="161"/>
      <c r="J73" s="161"/>
      <c r="K73" s="161"/>
    </row>
    <row r="74" spans="1:11" ht="25.5">
      <c r="A74" s="187">
        <v>3743</v>
      </c>
      <c r="B74" s="188" t="s">
        <v>253</v>
      </c>
      <c r="C74" s="161"/>
      <c r="D74" s="161"/>
      <c r="E74" s="161"/>
      <c r="F74" s="161"/>
      <c r="G74" s="161"/>
      <c r="H74" s="161"/>
      <c r="I74" s="161"/>
      <c r="J74" s="161"/>
      <c r="K74" s="161"/>
    </row>
    <row r="75" spans="1:11" ht="25.5">
      <c r="A75" s="187">
        <v>3744</v>
      </c>
      <c r="B75" s="188" t="s">
        <v>254</v>
      </c>
      <c r="C75" s="161"/>
      <c r="D75" s="161"/>
      <c r="E75" s="161"/>
      <c r="F75" s="161"/>
      <c r="G75" s="161"/>
      <c r="H75" s="161"/>
      <c r="I75" s="161"/>
      <c r="J75" s="161"/>
      <c r="K75" s="161"/>
    </row>
    <row r="76" spans="1:11" ht="12.75">
      <c r="A76" s="165">
        <v>3750</v>
      </c>
      <c r="B76" s="166" t="s">
        <v>319</v>
      </c>
      <c r="C76" s="196">
        <f>SUM(C77:C80)</f>
        <v>0</v>
      </c>
      <c r="D76" s="196">
        <f aca="true" t="shared" si="20" ref="D76:K76">SUM(D77:D80)</f>
        <v>0</v>
      </c>
      <c r="E76" s="196">
        <f t="shared" si="20"/>
        <v>0</v>
      </c>
      <c r="F76" s="196">
        <f t="shared" si="20"/>
        <v>0</v>
      </c>
      <c r="G76" s="196">
        <f t="shared" si="20"/>
        <v>0</v>
      </c>
      <c r="H76" s="196">
        <f t="shared" si="20"/>
        <v>0</v>
      </c>
      <c r="I76" s="196">
        <f t="shared" si="20"/>
        <v>0</v>
      </c>
      <c r="J76" s="196">
        <f t="shared" si="20"/>
        <v>0</v>
      </c>
      <c r="K76" s="196">
        <f t="shared" si="20"/>
        <v>0</v>
      </c>
    </row>
    <row r="77" spans="1:11" ht="25.5">
      <c r="A77" s="187">
        <v>3751</v>
      </c>
      <c r="B77" s="188" t="s">
        <v>310</v>
      </c>
      <c r="C77" s="161"/>
      <c r="D77" s="161"/>
      <c r="E77" s="161"/>
      <c r="F77" s="161"/>
      <c r="G77" s="161"/>
      <c r="H77" s="161"/>
      <c r="I77" s="161"/>
      <c r="J77" s="161"/>
      <c r="K77" s="161"/>
    </row>
    <row r="78" spans="1:11" ht="18">
      <c r="A78" s="171">
        <v>4000</v>
      </c>
      <c r="B78" s="172" t="s">
        <v>115</v>
      </c>
      <c r="C78" s="197">
        <f>+C79</f>
        <v>0</v>
      </c>
      <c r="D78" s="197">
        <f aca="true" t="shared" si="21" ref="D78:K78">+D79</f>
        <v>0</v>
      </c>
      <c r="E78" s="197">
        <f t="shared" si="21"/>
        <v>0</v>
      </c>
      <c r="F78" s="197">
        <f t="shared" si="21"/>
        <v>0</v>
      </c>
      <c r="G78" s="197">
        <f t="shared" si="21"/>
        <v>0</v>
      </c>
      <c r="H78" s="197">
        <f t="shared" si="21"/>
        <v>0</v>
      </c>
      <c r="I78" s="197">
        <f t="shared" si="21"/>
        <v>0</v>
      </c>
      <c r="J78" s="197">
        <f t="shared" si="21"/>
        <v>0</v>
      </c>
      <c r="K78" s="197">
        <f t="shared" si="21"/>
        <v>0</v>
      </c>
    </row>
    <row r="79" spans="1:11" ht="15">
      <c r="A79" s="174">
        <v>4200</v>
      </c>
      <c r="B79" s="175" t="s">
        <v>116</v>
      </c>
      <c r="C79" s="198">
        <f>+C80</f>
        <v>0</v>
      </c>
      <c r="D79" s="198">
        <f aca="true" t="shared" si="22" ref="D79:K79">+D80</f>
        <v>0</v>
      </c>
      <c r="E79" s="198">
        <f t="shared" si="22"/>
        <v>0</v>
      </c>
      <c r="F79" s="198">
        <f t="shared" si="22"/>
        <v>0</v>
      </c>
      <c r="G79" s="198">
        <f t="shared" si="22"/>
        <v>0</v>
      </c>
      <c r="H79" s="198">
        <f t="shared" si="22"/>
        <v>0</v>
      </c>
      <c r="I79" s="198">
        <f t="shared" si="22"/>
        <v>0</v>
      </c>
      <c r="J79" s="198">
        <f t="shared" si="22"/>
        <v>0</v>
      </c>
      <c r="K79" s="198">
        <f t="shared" si="22"/>
        <v>0</v>
      </c>
    </row>
    <row r="80" spans="1:11" ht="12.75" customHeight="1">
      <c r="A80" s="165">
        <v>4210</v>
      </c>
      <c r="B80" s="175" t="s">
        <v>117</v>
      </c>
      <c r="C80" s="196"/>
      <c r="D80" s="196"/>
      <c r="E80" s="196"/>
      <c r="F80" s="196"/>
      <c r="G80" s="196"/>
      <c r="H80" s="196"/>
      <c r="I80" s="196"/>
      <c r="J80" s="196"/>
      <c r="K80" s="196"/>
    </row>
    <row r="81" spans="1:11" ht="18">
      <c r="A81" s="171">
        <v>5000</v>
      </c>
      <c r="B81" s="172" t="s">
        <v>118</v>
      </c>
      <c r="C81" s="199">
        <f>+C82</f>
        <v>0</v>
      </c>
      <c r="D81" s="199">
        <f aca="true" t="shared" si="23" ref="D81:K81">+D82</f>
        <v>0</v>
      </c>
      <c r="E81" s="199">
        <f t="shared" si="23"/>
        <v>0</v>
      </c>
      <c r="F81" s="199">
        <f t="shared" si="23"/>
        <v>0</v>
      </c>
      <c r="G81" s="199">
        <f t="shared" si="23"/>
        <v>0</v>
      </c>
      <c r="H81" s="199">
        <f t="shared" si="23"/>
        <v>0</v>
      </c>
      <c r="I81" s="199">
        <f t="shared" si="23"/>
        <v>0</v>
      </c>
      <c r="J81" s="199">
        <f t="shared" si="23"/>
        <v>0</v>
      </c>
      <c r="K81" s="199">
        <f t="shared" si="23"/>
        <v>0</v>
      </c>
    </row>
    <row r="82" spans="1:11" ht="15">
      <c r="A82" s="183">
        <v>5100</v>
      </c>
      <c r="B82" s="184" t="s">
        <v>119</v>
      </c>
      <c r="C82" s="179">
        <f>SUM(C83:C84)</f>
        <v>0</v>
      </c>
      <c r="D82" s="179">
        <f aca="true" t="shared" si="24" ref="D82:K82">SUM(D83:D84)</f>
        <v>0</v>
      </c>
      <c r="E82" s="179">
        <f t="shared" si="24"/>
        <v>0</v>
      </c>
      <c r="F82" s="179">
        <f t="shared" si="24"/>
        <v>0</v>
      </c>
      <c r="G82" s="179">
        <f t="shared" si="24"/>
        <v>0</v>
      </c>
      <c r="H82" s="179">
        <f t="shared" si="24"/>
        <v>0</v>
      </c>
      <c r="I82" s="179">
        <f t="shared" si="24"/>
        <v>0</v>
      </c>
      <c r="J82" s="179">
        <f t="shared" si="24"/>
        <v>0</v>
      </c>
      <c r="K82" s="179">
        <f t="shared" si="24"/>
        <v>0</v>
      </c>
    </row>
    <row r="83" spans="1:11" ht="12.75">
      <c r="A83" s="165">
        <v>5110</v>
      </c>
      <c r="B83" s="166" t="s">
        <v>255</v>
      </c>
      <c r="C83" s="167"/>
      <c r="D83" s="167"/>
      <c r="E83" s="167"/>
      <c r="F83" s="167"/>
      <c r="G83" s="167"/>
      <c r="H83" s="167"/>
      <c r="I83" s="167"/>
      <c r="J83" s="167"/>
      <c r="K83" s="167"/>
    </row>
    <row r="84" spans="1:11" ht="12.75">
      <c r="A84" s="165">
        <v>5120</v>
      </c>
      <c r="B84" s="166" t="s">
        <v>256</v>
      </c>
      <c r="C84" s="167"/>
      <c r="D84" s="167"/>
      <c r="E84" s="167"/>
      <c r="F84" s="167"/>
      <c r="G84" s="167"/>
      <c r="H84" s="167"/>
      <c r="I84" s="167"/>
      <c r="J84" s="167"/>
      <c r="K84" s="167"/>
    </row>
    <row r="85" spans="1:11" ht="15">
      <c r="A85" s="183">
        <v>5200</v>
      </c>
      <c r="B85" s="184" t="s">
        <v>120</v>
      </c>
      <c r="C85" s="179">
        <f>SUM(C86:C87)</f>
        <v>0</v>
      </c>
      <c r="D85" s="179">
        <f aca="true" t="shared" si="25" ref="D85:K85">SUM(D86:D87)</f>
        <v>0</v>
      </c>
      <c r="E85" s="179">
        <f t="shared" si="25"/>
        <v>0</v>
      </c>
      <c r="F85" s="179">
        <f t="shared" si="25"/>
        <v>0</v>
      </c>
      <c r="G85" s="179">
        <f t="shared" si="25"/>
        <v>0</v>
      </c>
      <c r="H85" s="179">
        <f t="shared" si="25"/>
        <v>0</v>
      </c>
      <c r="I85" s="179">
        <f t="shared" si="25"/>
        <v>0</v>
      </c>
      <c r="J85" s="179">
        <f t="shared" si="25"/>
        <v>0</v>
      </c>
      <c r="K85" s="179">
        <f t="shared" si="25"/>
        <v>0</v>
      </c>
    </row>
    <row r="86" spans="1:11" ht="12.75">
      <c r="A86" s="165">
        <v>5210</v>
      </c>
      <c r="B86" s="166" t="s">
        <v>121</v>
      </c>
      <c r="C86" s="200"/>
      <c r="D86" s="200"/>
      <c r="E86" s="200"/>
      <c r="F86" s="200"/>
      <c r="G86" s="200"/>
      <c r="H86" s="200"/>
      <c r="I86" s="200"/>
      <c r="J86" s="200"/>
      <c r="K86" s="200"/>
    </row>
    <row r="87" spans="1:11" ht="12.75">
      <c r="A87" s="165">
        <v>5220</v>
      </c>
      <c r="B87" s="166" t="s">
        <v>256</v>
      </c>
      <c r="C87" s="167"/>
      <c r="D87" s="167"/>
      <c r="E87" s="167"/>
      <c r="F87" s="167"/>
      <c r="G87" s="167"/>
      <c r="H87" s="167"/>
      <c r="I87" s="167"/>
      <c r="J87" s="167"/>
      <c r="K87" s="167"/>
    </row>
    <row r="88" spans="1:11" ht="15">
      <c r="A88" s="183">
        <v>5300</v>
      </c>
      <c r="B88" s="184" t="s">
        <v>122</v>
      </c>
      <c r="C88" s="179">
        <f>SUM(C89:C90)</f>
        <v>0</v>
      </c>
      <c r="D88" s="179">
        <f aca="true" t="shared" si="26" ref="D88:K88">SUM(D89:D90)</f>
        <v>0</v>
      </c>
      <c r="E88" s="179">
        <f t="shared" si="26"/>
        <v>0</v>
      </c>
      <c r="F88" s="179">
        <f t="shared" si="26"/>
        <v>0</v>
      </c>
      <c r="G88" s="179">
        <f t="shared" si="26"/>
        <v>0</v>
      </c>
      <c r="H88" s="179">
        <f t="shared" si="26"/>
        <v>0</v>
      </c>
      <c r="I88" s="179">
        <f t="shared" si="26"/>
        <v>0</v>
      </c>
      <c r="J88" s="179">
        <f t="shared" si="26"/>
        <v>0</v>
      </c>
      <c r="K88" s="179">
        <f t="shared" si="26"/>
        <v>0</v>
      </c>
    </row>
    <row r="89" spans="1:11" ht="12.75">
      <c r="A89" s="165">
        <v>5310</v>
      </c>
      <c r="B89" s="166" t="s">
        <v>121</v>
      </c>
      <c r="C89" s="200"/>
      <c r="D89" s="200"/>
      <c r="E89" s="200"/>
      <c r="F89" s="200"/>
      <c r="G89" s="200"/>
      <c r="H89" s="200"/>
      <c r="I89" s="200"/>
      <c r="J89" s="200"/>
      <c r="K89" s="200"/>
    </row>
    <row r="90" spans="1:11" ht="12.75">
      <c r="A90" s="165">
        <v>5320</v>
      </c>
      <c r="B90" s="166" t="s">
        <v>256</v>
      </c>
      <c r="C90" s="167"/>
      <c r="D90" s="167"/>
      <c r="E90" s="167"/>
      <c r="F90" s="167"/>
      <c r="G90" s="167"/>
      <c r="H90" s="167"/>
      <c r="I90" s="167"/>
      <c r="J90" s="167"/>
      <c r="K90" s="167"/>
    </row>
    <row r="91" spans="1:11" ht="21" thickBot="1">
      <c r="A91" s="201" t="s">
        <v>123</v>
      </c>
      <c r="B91" s="202" t="s">
        <v>357</v>
      </c>
      <c r="C91" s="203">
        <f>+C109+C92</f>
        <v>0</v>
      </c>
      <c r="D91" s="203">
        <f aca="true" t="shared" si="27" ref="D91:K91">+D109+D92</f>
        <v>0</v>
      </c>
      <c r="E91" s="203">
        <f t="shared" si="27"/>
        <v>0</v>
      </c>
      <c r="F91" s="203">
        <f t="shared" si="27"/>
        <v>0</v>
      </c>
      <c r="G91" s="203">
        <f t="shared" si="27"/>
        <v>0</v>
      </c>
      <c r="H91" s="203">
        <f t="shared" si="27"/>
        <v>0</v>
      </c>
      <c r="I91" s="203">
        <f t="shared" si="27"/>
        <v>0</v>
      </c>
      <c r="J91" s="203">
        <f t="shared" si="27"/>
        <v>0</v>
      </c>
      <c r="K91" s="203">
        <f t="shared" si="27"/>
        <v>0</v>
      </c>
    </row>
    <row r="92" spans="1:11" ht="18">
      <c r="A92" s="204">
        <v>6000</v>
      </c>
      <c r="B92" s="205" t="s">
        <v>124</v>
      </c>
      <c r="C92" s="206">
        <f>+C93+C101</f>
        <v>0</v>
      </c>
      <c r="D92" s="206">
        <f aca="true" t="shared" si="28" ref="D92:K92">+D93+D101</f>
        <v>0</v>
      </c>
      <c r="E92" s="206">
        <f t="shared" si="28"/>
        <v>0</v>
      </c>
      <c r="F92" s="206">
        <f t="shared" si="28"/>
        <v>0</v>
      </c>
      <c r="G92" s="206">
        <f t="shared" si="28"/>
        <v>0</v>
      </c>
      <c r="H92" s="206">
        <f t="shared" si="28"/>
        <v>0</v>
      </c>
      <c r="I92" s="206">
        <f t="shared" si="28"/>
        <v>0</v>
      </c>
      <c r="J92" s="206">
        <f t="shared" si="28"/>
        <v>0</v>
      </c>
      <c r="K92" s="206">
        <f t="shared" si="28"/>
        <v>0</v>
      </c>
    </row>
    <row r="93" spans="1:11" ht="15">
      <c r="A93" s="183">
        <v>6100</v>
      </c>
      <c r="B93" s="184" t="s">
        <v>125</v>
      </c>
      <c r="C93" s="179">
        <f>+SUM(C94:C100)</f>
        <v>0</v>
      </c>
      <c r="D93" s="179">
        <f aca="true" t="shared" si="29" ref="D93:K93">+SUM(D94:D100)</f>
        <v>0</v>
      </c>
      <c r="E93" s="179">
        <f t="shared" si="29"/>
        <v>0</v>
      </c>
      <c r="F93" s="179">
        <f t="shared" si="29"/>
        <v>0</v>
      </c>
      <c r="G93" s="179">
        <f t="shared" si="29"/>
        <v>0</v>
      </c>
      <c r="H93" s="179">
        <f t="shared" si="29"/>
        <v>0</v>
      </c>
      <c r="I93" s="179">
        <f t="shared" si="29"/>
        <v>0</v>
      </c>
      <c r="J93" s="179">
        <f t="shared" si="29"/>
        <v>0</v>
      </c>
      <c r="K93" s="179">
        <f t="shared" si="29"/>
        <v>0</v>
      </c>
    </row>
    <row r="94" spans="1:11" ht="12.75">
      <c r="A94" s="165">
        <v>6110</v>
      </c>
      <c r="B94" s="166" t="s">
        <v>126</v>
      </c>
      <c r="C94" s="167"/>
      <c r="D94" s="167"/>
      <c r="E94" s="167"/>
      <c r="F94" s="167"/>
      <c r="G94" s="167"/>
      <c r="H94" s="167"/>
      <c r="I94" s="167"/>
      <c r="J94" s="167"/>
      <c r="K94" s="167"/>
    </row>
    <row r="95" spans="1:11" ht="12.75">
      <c r="A95" s="165">
        <v>6120</v>
      </c>
      <c r="B95" s="166" t="s">
        <v>127</v>
      </c>
      <c r="C95" s="167"/>
      <c r="D95" s="167"/>
      <c r="E95" s="167"/>
      <c r="F95" s="167"/>
      <c r="G95" s="167"/>
      <c r="H95" s="167"/>
      <c r="I95" s="167"/>
      <c r="J95" s="167"/>
      <c r="K95" s="167"/>
    </row>
    <row r="96" spans="1:11" ht="12.75">
      <c r="A96" s="165">
        <v>6130</v>
      </c>
      <c r="B96" s="166" t="s">
        <v>128</v>
      </c>
      <c r="C96" s="167"/>
      <c r="D96" s="167"/>
      <c r="E96" s="167"/>
      <c r="F96" s="167"/>
      <c r="G96" s="167"/>
      <c r="H96" s="167"/>
      <c r="I96" s="167"/>
      <c r="J96" s="167"/>
      <c r="K96" s="167"/>
    </row>
    <row r="97" spans="1:11" ht="12.75">
      <c r="A97" s="165">
        <v>6140</v>
      </c>
      <c r="B97" s="166" t="s">
        <v>129</v>
      </c>
      <c r="C97" s="167"/>
      <c r="D97" s="167"/>
      <c r="E97" s="167"/>
      <c r="F97" s="167"/>
      <c r="G97" s="167"/>
      <c r="H97" s="167"/>
      <c r="I97" s="167"/>
      <c r="J97" s="167"/>
      <c r="K97" s="167"/>
    </row>
    <row r="98" spans="1:11" ht="12.75">
      <c r="A98" s="165">
        <v>6150</v>
      </c>
      <c r="B98" s="166" t="s">
        <v>130</v>
      </c>
      <c r="C98" s="167"/>
      <c r="D98" s="167"/>
      <c r="E98" s="167"/>
      <c r="F98" s="167"/>
      <c r="G98" s="167"/>
      <c r="H98" s="167"/>
      <c r="I98" s="167"/>
      <c r="J98" s="167"/>
      <c r="K98" s="167"/>
    </row>
    <row r="99" spans="1:11" ht="12.75">
      <c r="A99" s="165">
        <v>6160</v>
      </c>
      <c r="B99" s="166" t="s">
        <v>131</v>
      </c>
      <c r="C99" s="167"/>
      <c r="D99" s="167"/>
      <c r="E99" s="167"/>
      <c r="F99" s="167"/>
      <c r="G99" s="167"/>
      <c r="H99" s="167"/>
      <c r="I99" s="167"/>
      <c r="J99" s="167"/>
      <c r="K99" s="167"/>
    </row>
    <row r="100" spans="1:11" ht="12.75">
      <c r="A100" s="165">
        <v>6170</v>
      </c>
      <c r="B100" s="166" t="s">
        <v>132</v>
      </c>
      <c r="C100" s="167"/>
      <c r="D100" s="167"/>
      <c r="E100" s="167"/>
      <c r="F100" s="167"/>
      <c r="G100" s="167"/>
      <c r="H100" s="167"/>
      <c r="I100" s="167"/>
      <c r="J100" s="167"/>
      <c r="K100" s="167"/>
    </row>
    <row r="101" spans="1:11" ht="15">
      <c r="A101" s="183">
        <v>6200</v>
      </c>
      <c r="B101" s="184" t="s">
        <v>133</v>
      </c>
      <c r="C101" s="179">
        <f>+SUM(C102:C108)</f>
        <v>0</v>
      </c>
      <c r="D101" s="179">
        <f aca="true" t="shared" si="30" ref="D101:K101">+SUM(D102:D108)</f>
        <v>0</v>
      </c>
      <c r="E101" s="179">
        <f t="shared" si="30"/>
        <v>0</v>
      </c>
      <c r="F101" s="179">
        <f t="shared" si="30"/>
        <v>0</v>
      </c>
      <c r="G101" s="179">
        <f t="shared" si="30"/>
        <v>0</v>
      </c>
      <c r="H101" s="179">
        <f t="shared" si="30"/>
        <v>0</v>
      </c>
      <c r="I101" s="179">
        <f t="shared" si="30"/>
        <v>0</v>
      </c>
      <c r="J101" s="179">
        <f t="shared" si="30"/>
        <v>0</v>
      </c>
      <c r="K101" s="179">
        <f t="shared" si="30"/>
        <v>0</v>
      </c>
    </row>
    <row r="102" spans="1:11" ht="12.75">
      <c r="A102" s="165">
        <v>6210</v>
      </c>
      <c r="B102" s="166" t="s">
        <v>126</v>
      </c>
      <c r="C102" s="167"/>
      <c r="D102" s="167"/>
      <c r="E102" s="167"/>
      <c r="F102" s="167"/>
      <c r="G102" s="167"/>
      <c r="H102" s="167"/>
      <c r="I102" s="167"/>
      <c r="J102" s="167"/>
      <c r="K102" s="167"/>
    </row>
    <row r="103" spans="1:11" ht="12.75">
      <c r="A103" s="165">
        <v>6220</v>
      </c>
      <c r="B103" s="166" t="s">
        <v>127</v>
      </c>
      <c r="C103" s="167"/>
      <c r="D103" s="167"/>
      <c r="E103" s="167"/>
      <c r="F103" s="167"/>
      <c r="G103" s="167"/>
      <c r="H103" s="167"/>
      <c r="I103" s="167"/>
      <c r="J103" s="167"/>
      <c r="K103" s="167"/>
    </row>
    <row r="104" spans="1:11" ht="12.75">
      <c r="A104" s="165">
        <v>6230</v>
      </c>
      <c r="B104" s="166" t="s">
        <v>128</v>
      </c>
      <c r="C104" s="167"/>
      <c r="D104" s="167"/>
      <c r="E104" s="167"/>
      <c r="F104" s="167"/>
      <c r="G104" s="167"/>
      <c r="H104" s="167"/>
      <c r="I104" s="167"/>
      <c r="J104" s="167"/>
      <c r="K104" s="167"/>
    </row>
    <row r="105" spans="1:11" ht="12.75">
      <c r="A105" s="165">
        <v>6240</v>
      </c>
      <c r="B105" s="166" t="s">
        <v>129</v>
      </c>
      <c r="C105" s="167"/>
      <c r="D105" s="167"/>
      <c r="E105" s="167"/>
      <c r="F105" s="167"/>
      <c r="G105" s="167"/>
      <c r="H105" s="167"/>
      <c r="I105" s="167"/>
      <c r="J105" s="167"/>
      <c r="K105" s="167"/>
    </row>
    <row r="106" spans="1:11" ht="12.75">
      <c r="A106" s="165">
        <v>6250</v>
      </c>
      <c r="B106" s="166" t="s">
        <v>130</v>
      </c>
      <c r="C106" s="167"/>
      <c r="D106" s="167"/>
      <c r="E106" s="167"/>
      <c r="F106" s="167"/>
      <c r="G106" s="167"/>
      <c r="H106" s="167"/>
      <c r="I106" s="167"/>
      <c r="J106" s="167"/>
      <c r="K106" s="167"/>
    </row>
    <row r="107" spans="1:11" ht="12.75">
      <c r="A107" s="165">
        <v>6260</v>
      </c>
      <c r="B107" s="166" t="s">
        <v>131</v>
      </c>
      <c r="C107" s="167"/>
      <c r="D107" s="167"/>
      <c r="E107" s="167"/>
      <c r="F107" s="167"/>
      <c r="G107" s="167"/>
      <c r="H107" s="167"/>
      <c r="I107" s="167"/>
      <c r="J107" s="167"/>
      <c r="K107" s="167"/>
    </row>
    <row r="108" spans="1:11" ht="12.75">
      <c r="A108" s="165">
        <v>6270</v>
      </c>
      <c r="B108" s="166" t="s">
        <v>134</v>
      </c>
      <c r="C108" s="167"/>
      <c r="D108" s="167"/>
      <c r="E108" s="167"/>
      <c r="F108" s="167"/>
      <c r="G108" s="167"/>
      <c r="H108" s="167"/>
      <c r="I108" s="167"/>
      <c r="J108" s="167"/>
      <c r="K108" s="167"/>
    </row>
    <row r="109" spans="1:11" ht="18">
      <c r="A109" s="204">
        <v>7000</v>
      </c>
      <c r="B109" s="205" t="s">
        <v>135</v>
      </c>
      <c r="C109" s="206">
        <f>+C110+C117</f>
        <v>0</v>
      </c>
      <c r="D109" s="206">
        <f aca="true" t="shared" si="31" ref="D109:K109">+D110+D117</f>
        <v>0</v>
      </c>
      <c r="E109" s="206">
        <f t="shared" si="31"/>
        <v>0</v>
      </c>
      <c r="F109" s="206">
        <f t="shared" si="31"/>
        <v>0</v>
      </c>
      <c r="G109" s="206">
        <f t="shared" si="31"/>
        <v>0</v>
      </c>
      <c r="H109" s="206">
        <f t="shared" si="31"/>
        <v>0</v>
      </c>
      <c r="I109" s="206">
        <f t="shared" si="31"/>
        <v>0</v>
      </c>
      <c r="J109" s="206">
        <f t="shared" si="31"/>
        <v>0</v>
      </c>
      <c r="K109" s="206">
        <f t="shared" si="31"/>
        <v>0</v>
      </c>
    </row>
    <row r="110" spans="1:11" ht="15">
      <c r="A110" s="183">
        <v>7100</v>
      </c>
      <c r="B110" s="184" t="s">
        <v>125</v>
      </c>
      <c r="C110" s="179">
        <f>+SUM(C111:C116)</f>
        <v>0</v>
      </c>
      <c r="D110" s="179">
        <f aca="true" t="shared" si="32" ref="D110:K110">+SUM(D111:D116)</f>
        <v>0</v>
      </c>
      <c r="E110" s="179">
        <f t="shared" si="32"/>
        <v>0</v>
      </c>
      <c r="F110" s="179">
        <f t="shared" si="32"/>
        <v>0</v>
      </c>
      <c r="G110" s="179">
        <f t="shared" si="32"/>
        <v>0</v>
      </c>
      <c r="H110" s="179">
        <f t="shared" si="32"/>
        <v>0</v>
      </c>
      <c r="I110" s="179">
        <f t="shared" si="32"/>
        <v>0</v>
      </c>
      <c r="J110" s="179">
        <f t="shared" si="32"/>
        <v>0</v>
      </c>
      <c r="K110" s="179">
        <f t="shared" si="32"/>
        <v>0</v>
      </c>
    </row>
    <row r="111" spans="1:11" ht="12.75">
      <c r="A111" s="165">
        <v>7110</v>
      </c>
      <c r="B111" s="166" t="s">
        <v>75</v>
      </c>
      <c r="C111" s="167"/>
      <c r="D111" s="167"/>
      <c r="E111" s="167"/>
      <c r="F111" s="167"/>
      <c r="G111" s="167"/>
      <c r="H111" s="167"/>
      <c r="I111" s="167"/>
      <c r="J111" s="167"/>
      <c r="K111" s="167"/>
    </row>
    <row r="112" spans="1:11" ht="12.75">
      <c r="A112" s="165">
        <v>7120</v>
      </c>
      <c r="B112" s="166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</row>
    <row r="113" spans="1:11" ht="12.75">
      <c r="A113" s="165">
        <v>7130</v>
      </c>
      <c r="B113" s="166" t="s">
        <v>96</v>
      </c>
      <c r="C113" s="167"/>
      <c r="D113" s="167"/>
      <c r="E113" s="167"/>
      <c r="F113" s="167"/>
      <c r="G113" s="167"/>
      <c r="H113" s="167"/>
      <c r="I113" s="167"/>
      <c r="J113" s="167"/>
      <c r="K113" s="167"/>
    </row>
    <row r="114" spans="1:11" ht="12.75">
      <c r="A114" s="165">
        <v>7140</v>
      </c>
      <c r="B114" s="166" t="s">
        <v>130</v>
      </c>
      <c r="C114" s="167"/>
      <c r="D114" s="167"/>
      <c r="E114" s="167"/>
      <c r="F114" s="167"/>
      <c r="G114" s="167"/>
      <c r="H114" s="167"/>
      <c r="I114" s="167"/>
      <c r="J114" s="167"/>
      <c r="K114" s="167"/>
    </row>
    <row r="115" spans="1:11" ht="12.75">
      <c r="A115" s="165">
        <v>7150</v>
      </c>
      <c r="B115" s="166" t="s">
        <v>136</v>
      </c>
      <c r="C115" s="167"/>
      <c r="D115" s="167"/>
      <c r="E115" s="167"/>
      <c r="F115" s="167"/>
      <c r="G115" s="167"/>
      <c r="H115" s="167"/>
      <c r="I115" s="167"/>
      <c r="J115" s="167"/>
      <c r="K115" s="167"/>
    </row>
    <row r="116" spans="1:11" ht="12.75">
      <c r="A116" s="165">
        <v>7160</v>
      </c>
      <c r="B116" s="166" t="s">
        <v>137</v>
      </c>
      <c r="C116" s="167"/>
      <c r="D116" s="167"/>
      <c r="E116" s="167"/>
      <c r="F116" s="167"/>
      <c r="G116" s="167"/>
      <c r="H116" s="167"/>
      <c r="I116" s="167"/>
      <c r="J116" s="167"/>
      <c r="K116" s="167"/>
    </row>
    <row r="117" spans="1:11" ht="15">
      <c r="A117" s="183">
        <v>7200</v>
      </c>
      <c r="B117" s="184" t="s">
        <v>133</v>
      </c>
      <c r="C117" s="185">
        <f>+SUM(C118:C123)</f>
        <v>0</v>
      </c>
      <c r="D117" s="185">
        <f aca="true" t="shared" si="33" ref="D117:K117">+SUM(D118:D123)</f>
        <v>0</v>
      </c>
      <c r="E117" s="185">
        <f t="shared" si="33"/>
        <v>0</v>
      </c>
      <c r="F117" s="185">
        <f t="shared" si="33"/>
        <v>0</v>
      </c>
      <c r="G117" s="185">
        <f t="shared" si="33"/>
        <v>0</v>
      </c>
      <c r="H117" s="185">
        <f t="shared" si="33"/>
        <v>0</v>
      </c>
      <c r="I117" s="185">
        <f t="shared" si="33"/>
        <v>0</v>
      </c>
      <c r="J117" s="185">
        <f t="shared" si="33"/>
        <v>0</v>
      </c>
      <c r="K117" s="185">
        <f t="shared" si="33"/>
        <v>0</v>
      </c>
    </row>
    <row r="118" spans="1:11" ht="12.75">
      <c r="A118" s="165">
        <v>7210</v>
      </c>
      <c r="B118" s="166" t="s">
        <v>75</v>
      </c>
      <c r="C118" s="167"/>
      <c r="D118" s="167"/>
      <c r="E118" s="167"/>
      <c r="F118" s="167"/>
      <c r="G118" s="167"/>
      <c r="H118" s="167"/>
      <c r="I118" s="167"/>
      <c r="J118" s="167"/>
      <c r="K118" s="167"/>
    </row>
    <row r="119" spans="1:11" ht="12.75">
      <c r="A119" s="165">
        <v>7220</v>
      </c>
      <c r="B119" s="166" t="s">
        <v>93</v>
      </c>
      <c r="C119" s="167"/>
      <c r="D119" s="167"/>
      <c r="E119" s="167"/>
      <c r="F119" s="167"/>
      <c r="G119" s="167"/>
      <c r="H119" s="167"/>
      <c r="I119" s="167"/>
      <c r="J119" s="167"/>
      <c r="K119" s="167"/>
    </row>
    <row r="120" spans="1:11" ht="12.75">
      <c r="A120" s="165">
        <v>7230</v>
      </c>
      <c r="B120" s="166" t="s">
        <v>96</v>
      </c>
      <c r="C120" s="167"/>
      <c r="D120" s="167"/>
      <c r="E120" s="167"/>
      <c r="F120" s="167"/>
      <c r="G120" s="167"/>
      <c r="H120" s="167"/>
      <c r="I120" s="167"/>
      <c r="J120" s="167"/>
      <c r="K120" s="167"/>
    </row>
    <row r="121" spans="1:11" ht="12.75">
      <c r="A121" s="165">
        <v>7240</v>
      </c>
      <c r="B121" s="166" t="s">
        <v>130</v>
      </c>
      <c r="C121" s="167"/>
      <c r="D121" s="167"/>
      <c r="E121" s="167"/>
      <c r="F121" s="167"/>
      <c r="G121" s="167"/>
      <c r="H121" s="167"/>
      <c r="I121" s="167"/>
      <c r="J121" s="167"/>
      <c r="K121" s="167"/>
    </row>
    <row r="122" spans="1:11" ht="12.75">
      <c r="A122" s="165">
        <v>7250</v>
      </c>
      <c r="B122" s="166" t="s">
        <v>136</v>
      </c>
      <c r="C122" s="167"/>
      <c r="D122" s="167"/>
      <c r="E122" s="167"/>
      <c r="F122" s="167"/>
      <c r="G122" s="167"/>
      <c r="H122" s="167"/>
      <c r="I122" s="167"/>
      <c r="J122" s="167"/>
      <c r="K122" s="167"/>
    </row>
    <row r="123" spans="1:11" ht="12.75">
      <c r="A123" s="165">
        <v>7260</v>
      </c>
      <c r="B123" s="166" t="s">
        <v>137</v>
      </c>
      <c r="C123" s="167"/>
      <c r="D123" s="167"/>
      <c r="E123" s="167"/>
      <c r="F123" s="167"/>
      <c r="G123" s="167"/>
      <c r="H123" s="167"/>
      <c r="I123" s="167"/>
      <c r="J123" s="167"/>
      <c r="K123" s="167"/>
    </row>
    <row r="124" spans="1:11" ht="21" thickBot="1">
      <c r="A124" s="296" t="s">
        <v>138</v>
      </c>
      <c r="B124" s="297"/>
      <c r="C124" s="301">
        <f>+C91+C15</f>
        <v>0</v>
      </c>
      <c r="D124" s="301">
        <f aca="true" t="shared" si="34" ref="D124:K124">+D91+D15</f>
        <v>8003</v>
      </c>
      <c r="E124" s="301">
        <f t="shared" si="34"/>
        <v>8003</v>
      </c>
      <c r="F124" s="301">
        <f t="shared" si="34"/>
        <v>0</v>
      </c>
      <c r="G124" s="301">
        <f t="shared" si="34"/>
        <v>8566</v>
      </c>
      <c r="H124" s="301">
        <f t="shared" si="34"/>
        <v>8566</v>
      </c>
      <c r="I124" s="301">
        <f t="shared" si="34"/>
        <v>0</v>
      </c>
      <c r="J124" s="301">
        <f t="shared" si="34"/>
        <v>0</v>
      </c>
      <c r="K124" s="301">
        <f t="shared" si="34"/>
        <v>0</v>
      </c>
    </row>
    <row r="125" spans="1:11" ht="21" thickBot="1">
      <c r="A125" s="299" t="s">
        <v>356</v>
      </c>
      <c r="B125" s="300"/>
      <c r="C125" s="302">
        <v>0</v>
      </c>
      <c r="D125" s="302">
        <v>4041</v>
      </c>
      <c r="E125" s="302">
        <v>4041</v>
      </c>
      <c r="F125" s="302">
        <v>0</v>
      </c>
      <c r="G125" s="302">
        <v>3826</v>
      </c>
      <c r="H125" s="302">
        <v>3826</v>
      </c>
      <c r="I125" s="302">
        <v>0</v>
      </c>
      <c r="J125" s="302">
        <v>0</v>
      </c>
      <c r="K125" s="302">
        <v>0</v>
      </c>
    </row>
    <row r="126" spans="1:11" ht="20.25">
      <c r="A126" s="274" t="s">
        <v>358</v>
      </c>
      <c r="B126" s="275"/>
      <c r="C126" s="276"/>
      <c r="D126" s="276"/>
      <c r="E126" s="276"/>
      <c r="F126" s="276"/>
      <c r="G126" s="276"/>
      <c r="H126" s="276"/>
      <c r="I126" s="276"/>
      <c r="J126" s="276"/>
      <c r="K126" s="276"/>
    </row>
    <row r="127" spans="1:11" ht="12.75">
      <c r="A127" s="277"/>
      <c r="B127" s="277"/>
      <c r="C127" s="278"/>
      <c r="D127" s="278"/>
      <c r="E127" s="278"/>
      <c r="F127" s="278"/>
      <c r="G127" s="278"/>
      <c r="H127" s="278"/>
      <c r="I127" s="278"/>
      <c r="J127" s="278"/>
      <c r="K127" s="278"/>
    </row>
    <row r="128" spans="1:11" ht="12.75">
      <c r="A128" s="273"/>
      <c r="B128" s="16"/>
      <c r="C128" s="148"/>
      <c r="D128" s="148"/>
      <c r="E128" s="148"/>
      <c r="F128" s="148"/>
      <c r="G128" s="148"/>
      <c r="H128" s="148"/>
      <c r="I128" s="148"/>
      <c r="J128" s="148"/>
      <c r="K128" s="148"/>
    </row>
    <row r="129" spans="2:11" ht="12.75">
      <c r="B129" s="29" t="s">
        <v>139</v>
      </c>
      <c r="C129" s="207"/>
      <c r="D129" s="207"/>
      <c r="E129" s="207"/>
      <c r="F129" s="207"/>
      <c r="G129" s="207"/>
      <c r="H129" s="207"/>
      <c r="I129" s="207"/>
      <c r="J129" s="207"/>
      <c r="K129" s="207"/>
    </row>
    <row r="130" spans="2:11" ht="12.75">
      <c r="B130" s="112" t="s">
        <v>3</v>
      </c>
      <c r="C130" s="151" t="s">
        <v>312</v>
      </c>
      <c r="D130" s="151"/>
      <c r="E130" s="151"/>
      <c r="F130" s="151" t="s">
        <v>313</v>
      </c>
      <c r="G130" s="151"/>
      <c r="H130" s="151"/>
      <c r="I130" s="151" t="s">
        <v>232</v>
      </c>
      <c r="J130" s="151"/>
      <c r="K130" s="151"/>
    </row>
    <row r="131" spans="2:11" ht="12.75">
      <c r="B131" s="114"/>
      <c r="C131" s="152" t="s">
        <v>70</v>
      </c>
      <c r="D131" s="152" t="s">
        <v>71</v>
      </c>
      <c r="E131" s="152" t="s">
        <v>72</v>
      </c>
      <c r="F131" s="152" t="s">
        <v>70</v>
      </c>
      <c r="G131" s="152" t="s">
        <v>71</v>
      </c>
      <c r="H131" s="152" t="s">
        <v>72</v>
      </c>
      <c r="I131" s="152" t="s">
        <v>70</v>
      </c>
      <c r="J131" s="152" t="s">
        <v>71</v>
      </c>
      <c r="K131" s="152" t="s">
        <v>72</v>
      </c>
    </row>
    <row r="132" spans="2:11" ht="12.75">
      <c r="B132" s="114"/>
      <c r="C132" s="152" t="s">
        <v>73</v>
      </c>
      <c r="D132" s="152" t="s">
        <v>74</v>
      </c>
      <c r="E132" s="152"/>
      <c r="F132" s="152" t="s">
        <v>73</v>
      </c>
      <c r="G132" s="152" t="s">
        <v>74</v>
      </c>
      <c r="H132" s="152"/>
      <c r="I132" s="152" t="s">
        <v>73</v>
      </c>
      <c r="J132" s="152" t="s">
        <v>74</v>
      </c>
      <c r="K132" s="152"/>
    </row>
    <row r="133" spans="2:11" ht="12.75">
      <c r="B133" s="114"/>
      <c r="C133" s="152" t="s">
        <v>75</v>
      </c>
      <c r="D133" s="152"/>
      <c r="E133" s="152"/>
      <c r="F133" s="152" t="s">
        <v>75</v>
      </c>
      <c r="G133" s="152"/>
      <c r="H133" s="152"/>
      <c r="I133" s="152" t="s">
        <v>75</v>
      </c>
      <c r="J133" s="152"/>
      <c r="K133" s="152"/>
    </row>
    <row r="134" spans="2:11" s="155" customFormat="1" ht="13.5" thickBot="1">
      <c r="B134" s="153"/>
      <c r="C134" s="154">
        <v>1</v>
      </c>
      <c r="D134" s="154">
        <v>2</v>
      </c>
      <c r="E134" s="154" t="s">
        <v>233</v>
      </c>
      <c r="F134" s="154">
        <v>4</v>
      </c>
      <c r="G134" s="154">
        <v>5</v>
      </c>
      <c r="H134" s="154" t="s">
        <v>234</v>
      </c>
      <c r="I134" s="154">
        <v>7</v>
      </c>
      <c r="J134" s="154">
        <v>8</v>
      </c>
      <c r="K134" s="154" t="s">
        <v>235</v>
      </c>
    </row>
    <row r="135" spans="2:11" ht="12.75">
      <c r="B135" s="30" t="s">
        <v>140</v>
      </c>
      <c r="C135" s="208">
        <f aca="true" t="shared" si="35" ref="C135:K135">+C15</f>
        <v>0</v>
      </c>
      <c r="D135" s="208">
        <f t="shared" si="35"/>
        <v>8003</v>
      </c>
      <c r="E135" s="208">
        <f t="shared" si="35"/>
        <v>8003</v>
      </c>
      <c r="F135" s="208">
        <f t="shared" si="35"/>
        <v>0</v>
      </c>
      <c r="G135" s="208">
        <f t="shared" si="35"/>
        <v>8566</v>
      </c>
      <c r="H135" s="208">
        <f t="shared" si="35"/>
        <v>8566</v>
      </c>
      <c r="I135" s="208">
        <f t="shared" si="35"/>
        <v>0</v>
      </c>
      <c r="J135" s="208">
        <f t="shared" si="35"/>
        <v>0</v>
      </c>
      <c r="K135" s="208">
        <f t="shared" si="35"/>
        <v>0</v>
      </c>
    </row>
    <row r="136" spans="2:11" ht="12.75">
      <c r="B136" s="30" t="s">
        <v>31</v>
      </c>
      <c r="C136" s="208">
        <f aca="true" t="shared" si="36" ref="C136:K136">+C91</f>
        <v>0</v>
      </c>
      <c r="D136" s="208">
        <f t="shared" si="36"/>
        <v>0</v>
      </c>
      <c r="E136" s="208">
        <f t="shared" si="36"/>
        <v>0</v>
      </c>
      <c r="F136" s="208">
        <f t="shared" si="36"/>
        <v>0</v>
      </c>
      <c r="G136" s="208">
        <f t="shared" si="36"/>
        <v>0</v>
      </c>
      <c r="H136" s="208">
        <f t="shared" si="36"/>
        <v>0</v>
      </c>
      <c r="I136" s="208">
        <f t="shared" si="36"/>
        <v>0</v>
      </c>
      <c r="J136" s="208">
        <f t="shared" si="36"/>
        <v>0</v>
      </c>
      <c r="K136" s="208">
        <f t="shared" si="36"/>
        <v>0</v>
      </c>
    </row>
    <row r="137" spans="2:11" ht="12.75">
      <c r="B137" s="30" t="s">
        <v>141</v>
      </c>
      <c r="C137" s="208">
        <f aca="true" t="shared" si="37" ref="C137:K137">+C125</f>
        <v>0</v>
      </c>
      <c r="D137" s="208">
        <f t="shared" si="37"/>
        <v>4041</v>
      </c>
      <c r="E137" s="208">
        <f t="shared" si="37"/>
        <v>4041</v>
      </c>
      <c r="F137" s="208">
        <f t="shared" si="37"/>
        <v>0</v>
      </c>
      <c r="G137" s="208">
        <f t="shared" si="37"/>
        <v>3826</v>
      </c>
      <c r="H137" s="208">
        <f t="shared" si="37"/>
        <v>3826</v>
      </c>
      <c r="I137" s="208">
        <f t="shared" si="37"/>
        <v>0</v>
      </c>
      <c r="J137" s="208">
        <f t="shared" si="37"/>
        <v>0</v>
      </c>
      <c r="K137" s="208">
        <f t="shared" si="37"/>
        <v>0</v>
      </c>
    </row>
    <row r="138" spans="2:11" ht="12.75">
      <c r="B138" s="74" t="s">
        <v>142</v>
      </c>
      <c r="C138" s="209">
        <f aca="true" t="shared" si="38" ref="C138:K138">+SUM(C135:C137)</f>
        <v>0</v>
      </c>
      <c r="D138" s="209">
        <f t="shared" si="38"/>
        <v>12044</v>
      </c>
      <c r="E138" s="209">
        <f t="shared" si="38"/>
        <v>12044</v>
      </c>
      <c r="F138" s="209">
        <f t="shared" si="38"/>
        <v>0</v>
      </c>
      <c r="G138" s="209">
        <f t="shared" si="38"/>
        <v>12392</v>
      </c>
      <c r="H138" s="209">
        <f t="shared" si="38"/>
        <v>12392</v>
      </c>
      <c r="I138" s="209">
        <f t="shared" si="38"/>
        <v>0</v>
      </c>
      <c r="J138" s="209">
        <f t="shared" si="38"/>
        <v>0</v>
      </c>
      <c r="K138" s="209">
        <f t="shared" si="38"/>
        <v>0</v>
      </c>
    </row>
    <row r="139" ht="12.75">
      <c r="B139" s="22"/>
    </row>
  </sheetData>
  <sheetProtection/>
  <mergeCells count="4">
    <mergeCell ref="A1:K1"/>
    <mergeCell ref="A2:K2"/>
    <mergeCell ref="A3:K3"/>
    <mergeCell ref="A5:K5"/>
  </mergeCells>
  <printOptions horizontalCentered="1" verticalCentered="1"/>
  <pageMargins left="0.15748031496062992" right="0.24" top="0.19" bottom="0.2755905511811024" header="0" footer="0"/>
  <pageSetup fitToHeight="0" fitToWidth="1" horizontalDpi="300" verticalDpi="3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="75" zoomScaleNormal="75" zoomScalePageLayoutView="0" workbookViewId="0" topLeftCell="A7">
      <selection activeCell="B44" sqref="B44"/>
    </sheetView>
  </sheetViews>
  <sheetFormatPr defaultColWidth="0" defaultRowHeight="12.75" customHeight="1" zeroHeight="1"/>
  <cols>
    <col min="1" max="1" width="12.421875" style="0" bestFit="1" customWidth="1"/>
    <col min="2" max="2" width="49.140625" style="0" customWidth="1"/>
    <col min="3" max="4" width="13.57421875" style="0" customWidth="1"/>
    <col min="5" max="5" width="13.140625" style="0" customWidth="1"/>
    <col min="6" max="6" width="9.00390625" style="0" customWidth="1"/>
    <col min="7" max="7" width="47.140625" style="0" bestFit="1" customWidth="1"/>
    <col min="8" max="10" width="12.7109375" style="0" bestFit="1" customWidth="1"/>
    <col min="11" max="11" width="5.140625" style="0" customWidth="1"/>
    <col min="12" max="16384" width="0" style="0" hidden="1" customWidth="1"/>
  </cols>
  <sheetData>
    <row r="1" spans="1:11" ht="18">
      <c r="A1" s="397" t="s">
        <v>325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ht="18">
      <c r="A2" s="397" t="s">
        <v>257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ht="15.75">
      <c r="A3" s="398" t="s">
        <v>309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</row>
    <row r="4" spans="1:10" ht="12.75">
      <c r="A4" s="212"/>
      <c r="B4" s="213"/>
      <c r="C4" s="213"/>
      <c r="D4" s="213"/>
      <c r="E4" s="213"/>
      <c r="F4" s="213"/>
      <c r="G4" s="213"/>
      <c r="H4" s="213"/>
      <c r="I4" s="213"/>
      <c r="J4" s="214"/>
    </row>
    <row r="5" spans="1:10" ht="15.75">
      <c r="A5" s="425" t="s">
        <v>335</v>
      </c>
      <c r="B5" s="426"/>
      <c r="C5" s="426"/>
      <c r="D5" s="426"/>
      <c r="E5" s="426"/>
      <c r="F5" s="426"/>
      <c r="G5" s="426"/>
      <c r="H5" s="426"/>
      <c r="I5" s="426"/>
      <c r="J5" s="427"/>
    </row>
    <row r="6" spans="1:10" ht="15.75">
      <c r="A6" s="215"/>
      <c r="B6" s="216"/>
      <c r="C6" s="216"/>
      <c r="D6" s="216"/>
      <c r="E6" s="216"/>
      <c r="F6" s="216"/>
      <c r="G6" s="216"/>
      <c r="H6" s="216"/>
      <c r="I6" s="216"/>
      <c r="J6" s="217"/>
    </row>
    <row r="7" spans="1:10" ht="15.75">
      <c r="A7" s="218"/>
      <c r="B7" s="283" t="s">
        <v>327</v>
      </c>
      <c r="C7" s="422">
        <v>1309</v>
      </c>
      <c r="D7" s="423"/>
      <c r="E7" s="423"/>
      <c r="F7" s="423"/>
      <c r="G7" s="423"/>
      <c r="H7" s="423"/>
      <c r="I7" s="423"/>
      <c r="J7" s="424"/>
    </row>
    <row r="8" spans="1:10" ht="15.75">
      <c r="A8" s="218"/>
      <c r="B8" s="283" t="s">
        <v>0</v>
      </c>
      <c r="C8" s="422">
        <v>130900</v>
      </c>
      <c r="D8" s="423"/>
      <c r="E8" s="423"/>
      <c r="F8" s="423"/>
      <c r="G8" s="423"/>
      <c r="H8" s="423"/>
      <c r="I8" s="423"/>
      <c r="J8" s="424"/>
    </row>
    <row r="9" spans="1:10" ht="16.5" thickBot="1">
      <c r="A9" s="220"/>
      <c r="B9" s="283" t="s">
        <v>326</v>
      </c>
      <c r="C9" s="428" t="s">
        <v>366</v>
      </c>
      <c r="D9" s="429"/>
      <c r="E9" s="429"/>
      <c r="F9" s="429"/>
      <c r="G9" s="429"/>
      <c r="H9" s="429"/>
      <c r="I9" s="429"/>
      <c r="J9" s="430"/>
    </row>
    <row r="10" spans="1:10" ht="16.5" thickBot="1">
      <c r="A10" s="221"/>
      <c r="B10" s="219"/>
      <c r="C10" s="219"/>
      <c r="D10" s="219"/>
      <c r="E10" s="219"/>
      <c r="F10" s="222"/>
      <c r="G10" s="222"/>
      <c r="H10" s="222"/>
      <c r="I10" s="222"/>
      <c r="J10" s="222"/>
    </row>
    <row r="11" spans="1:10" ht="12.75">
      <c r="A11" s="431" t="s">
        <v>264</v>
      </c>
      <c r="B11" s="432"/>
      <c r="C11" s="432"/>
      <c r="D11" s="432"/>
      <c r="E11" s="432"/>
      <c r="F11" s="433" t="s">
        <v>336</v>
      </c>
      <c r="G11" s="434"/>
      <c r="H11" s="434"/>
      <c r="I11" s="434"/>
      <c r="J11" s="435"/>
    </row>
    <row r="12" spans="1:10" ht="12.75">
      <c r="A12" s="223" t="s">
        <v>76</v>
      </c>
      <c r="B12" s="224" t="s">
        <v>123</v>
      </c>
      <c r="C12" s="224" t="s">
        <v>265</v>
      </c>
      <c r="D12" s="224" t="s">
        <v>266</v>
      </c>
      <c r="E12" s="225" t="s">
        <v>267</v>
      </c>
      <c r="F12" s="226" t="s">
        <v>268</v>
      </c>
      <c r="G12" s="227" t="s">
        <v>269</v>
      </c>
      <c r="H12" s="227" t="s">
        <v>270</v>
      </c>
      <c r="I12" s="228" t="s">
        <v>271</v>
      </c>
      <c r="J12" s="229" t="s">
        <v>272</v>
      </c>
    </row>
    <row r="13" spans="1:10" ht="78" customHeight="1" thickBot="1">
      <c r="A13" s="230" t="s">
        <v>273</v>
      </c>
      <c r="B13" s="231" t="s">
        <v>274</v>
      </c>
      <c r="C13" s="232" t="s">
        <v>339</v>
      </c>
      <c r="D13" s="232" t="s">
        <v>275</v>
      </c>
      <c r="E13" s="233" t="s">
        <v>276</v>
      </c>
      <c r="F13" s="230" t="s">
        <v>277</v>
      </c>
      <c r="G13" s="231" t="s">
        <v>343</v>
      </c>
      <c r="H13" s="232" t="s">
        <v>342</v>
      </c>
      <c r="I13" s="234" t="s">
        <v>341</v>
      </c>
      <c r="J13" s="235" t="s">
        <v>340</v>
      </c>
    </row>
    <row r="14" spans="1:10" ht="12.75">
      <c r="A14" s="236" t="s">
        <v>76</v>
      </c>
      <c r="B14" s="237" t="s">
        <v>77</v>
      </c>
      <c r="C14" s="238"/>
      <c r="D14" s="238"/>
      <c r="E14" s="239"/>
      <c r="F14" s="240">
        <v>3</v>
      </c>
      <c r="G14" s="241" t="s">
        <v>278</v>
      </c>
      <c r="H14" s="238"/>
      <c r="I14" s="242"/>
      <c r="J14" s="242"/>
    </row>
    <row r="15" spans="1:10" ht="12.75">
      <c r="A15" s="243">
        <v>2000</v>
      </c>
      <c r="B15" s="244" t="s">
        <v>279</v>
      </c>
      <c r="C15" s="242"/>
      <c r="D15" s="242"/>
      <c r="E15" s="245"/>
      <c r="F15" s="246" t="s">
        <v>280</v>
      </c>
      <c r="G15" s="247" t="s">
        <v>281</v>
      </c>
      <c r="H15" s="242"/>
      <c r="I15" s="242"/>
      <c r="J15" s="242"/>
    </row>
    <row r="16" spans="1:10" ht="12.75">
      <c r="A16" s="402">
        <v>2040</v>
      </c>
      <c r="B16" s="416" t="s">
        <v>337</v>
      </c>
      <c r="C16" s="419"/>
      <c r="D16" s="419">
        <v>2407</v>
      </c>
      <c r="E16" s="399">
        <f>+D16+C16</f>
        <v>2407</v>
      </c>
      <c r="F16" s="246">
        <v>311</v>
      </c>
      <c r="G16" s="247" t="s">
        <v>282</v>
      </c>
      <c r="H16" s="242"/>
      <c r="I16" s="242"/>
      <c r="J16" s="242"/>
    </row>
    <row r="17" spans="1:10" ht="12.75">
      <c r="A17" s="403"/>
      <c r="B17" s="417"/>
      <c r="C17" s="420"/>
      <c r="D17" s="420"/>
      <c r="E17" s="400"/>
      <c r="F17" s="246">
        <v>31141</v>
      </c>
      <c r="G17" s="247" t="s">
        <v>283</v>
      </c>
      <c r="H17" s="248">
        <v>0</v>
      </c>
      <c r="I17" s="248">
        <v>87</v>
      </c>
      <c r="J17" s="249">
        <f>IF(SUM(H17+H19)=C16,IF(SUM(I17+I19)=D16,SUM(H17+I17)))</f>
        <v>87</v>
      </c>
    </row>
    <row r="18" spans="1:10" ht="22.5">
      <c r="A18" s="403"/>
      <c r="B18" s="417"/>
      <c r="C18" s="420"/>
      <c r="D18" s="420"/>
      <c r="E18" s="400"/>
      <c r="F18" s="246">
        <v>321</v>
      </c>
      <c r="G18" s="279" t="s">
        <v>338</v>
      </c>
      <c r="H18" s="242"/>
      <c r="I18" s="242"/>
      <c r="J18" s="242"/>
    </row>
    <row r="19" spans="1:10" ht="12.75">
      <c r="A19" s="403"/>
      <c r="B19" s="417"/>
      <c r="C19" s="420"/>
      <c r="D19" s="420"/>
      <c r="E19" s="400"/>
      <c r="F19" s="246">
        <v>3211</v>
      </c>
      <c r="G19" s="247" t="s">
        <v>284</v>
      </c>
      <c r="H19" s="248"/>
      <c r="I19" s="248">
        <v>2320</v>
      </c>
      <c r="J19" s="249">
        <f>IF(SUM(H17+H19)=C16,IF(SUM(I17+I19)=D16,SUM(H19+I19)))</f>
        <v>2320</v>
      </c>
    </row>
    <row r="20" spans="1:10" ht="12.75">
      <c r="A20" s="403"/>
      <c r="B20" s="417"/>
      <c r="C20" s="420"/>
      <c r="D20" s="420"/>
      <c r="E20" s="400"/>
      <c r="F20" s="246">
        <v>311</v>
      </c>
      <c r="G20" s="247" t="s">
        <v>282</v>
      </c>
      <c r="H20" s="242"/>
      <c r="I20" s="242"/>
      <c r="J20" s="242"/>
    </row>
    <row r="21" spans="1:10" ht="12.75">
      <c r="A21" s="403"/>
      <c r="B21" s="417"/>
      <c r="C21" s="420"/>
      <c r="D21" s="420"/>
      <c r="E21" s="400"/>
      <c r="F21" s="246">
        <v>31142</v>
      </c>
      <c r="G21" s="247" t="s">
        <v>285</v>
      </c>
      <c r="H21" s="248"/>
      <c r="I21" s="248"/>
      <c r="J21" s="249">
        <f>IF(SUM(H21+H23+H24)=C20,IF(SUM(I21+I23+I24)=D20,SUM(H21+I21)))</f>
        <v>0</v>
      </c>
    </row>
    <row r="22" spans="1:10" ht="12.75">
      <c r="A22" s="403"/>
      <c r="B22" s="417"/>
      <c r="C22" s="420"/>
      <c r="D22" s="420"/>
      <c r="E22" s="400"/>
      <c r="F22" s="246">
        <v>312</v>
      </c>
      <c r="G22" s="247" t="s">
        <v>286</v>
      </c>
      <c r="H22" s="242"/>
      <c r="I22" s="242"/>
      <c r="J22" s="242"/>
    </row>
    <row r="23" spans="1:10" ht="12.75">
      <c r="A23" s="403"/>
      <c r="B23" s="417"/>
      <c r="C23" s="420"/>
      <c r="D23" s="420"/>
      <c r="E23" s="400"/>
      <c r="F23" s="246">
        <v>3123</v>
      </c>
      <c r="G23" s="247" t="s">
        <v>287</v>
      </c>
      <c r="H23" s="248"/>
      <c r="I23" s="248"/>
      <c r="J23" s="249">
        <f>IF(SUM(H21+H23+H24)=C20,IF(SUM(I21+I23+I24)=D20,SUM(H23+I23)))</f>
        <v>0</v>
      </c>
    </row>
    <row r="24" spans="1:10" ht="12.75">
      <c r="A24" s="404"/>
      <c r="B24" s="418"/>
      <c r="C24" s="421"/>
      <c r="D24" s="421"/>
      <c r="E24" s="401"/>
      <c r="F24" s="246">
        <v>3124</v>
      </c>
      <c r="G24" s="247" t="s">
        <v>288</v>
      </c>
      <c r="H24" s="248"/>
      <c r="I24" s="248"/>
      <c r="J24" s="249">
        <f>IF(SUM(H21+H23+H24)=C20,IF(SUM(I21+I23+I24)=D20,SUM(H24+I24)))</f>
        <v>0</v>
      </c>
    </row>
    <row r="25" spans="1:10" ht="12.75">
      <c r="A25" s="250"/>
      <c r="B25" s="251" t="s">
        <v>289</v>
      </c>
      <c r="C25" s="242"/>
      <c r="D25" s="242"/>
      <c r="E25" s="245"/>
      <c r="F25" s="246">
        <v>3</v>
      </c>
      <c r="G25" s="247" t="s">
        <v>344</v>
      </c>
      <c r="H25" s="242"/>
      <c r="I25" s="242"/>
      <c r="J25" s="242"/>
    </row>
    <row r="26" spans="1:10" ht="12.75">
      <c r="A26" s="252">
        <v>4000</v>
      </c>
      <c r="B26" s="253" t="s">
        <v>115</v>
      </c>
      <c r="C26" s="242"/>
      <c r="D26" s="242"/>
      <c r="E26" s="245"/>
      <c r="F26" s="246">
        <v>3</v>
      </c>
      <c r="G26" s="247" t="s">
        <v>344</v>
      </c>
      <c r="H26" s="242"/>
      <c r="I26" s="242"/>
      <c r="J26" s="242"/>
    </row>
    <row r="27" spans="1:10" ht="12.75">
      <c r="A27" s="252">
        <v>4200</v>
      </c>
      <c r="B27" s="254" t="s">
        <v>290</v>
      </c>
      <c r="C27" s="242"/>
      <c r="D27" s="242"/>
      <c r="E27" s="245"/>
      <c r="F27" s="246">
        <v>322</v>
      </c>
      <c r="G27" s="247" t="s">
        <v>115</v>
      </c>
      <c r="H27" s="242"/>
      <c r="I27" s="242"/>
      <c r="J27" s="242"/>
    </row>
    <row r="28" spans="1:10" ht="12.75">
      <c r="A28" s="408">
        <v>4210</v>
      </c>
      <c r="B28" s="410" t="s">
        <v>291</v>
      </c>
      <c r="C28" s="412"/>
      <c r="D28" s="412"/>
      <c r="E28" s="405">
        <f>+D28+C28</f>
        <v>0</v>
      </c>
      <c r="F28" s="246">
        <v>3221</v>
      </c>
      <c r="G28" s="247" t="s">
        <v>292</v>
      </c>
      <c r="H28" s="248"/>
      <c r="I28" s="248"/>
      <c r="J28" s="255">
        <f>IF(SUM(H$28+H$29+H$30)=C$28,IF(SUM(I$28+I$29+I$30)=D$28,SUM(H28+I28)))</f>
        <v>0</v>
      </c>
    </row>
    <row r="29" spans="1:10" ht="12.75">
      <c r="A29" s="408"/>
      <c r="B29" s="410"/>
      <c r="C29" s="412"/>
      <c r="D29" s="414"/>
      <c r="E29" s="406"/>
      <c r="F29" s="246">
        <v>3222</v>
      </c>
      <c r="G29" s="247" t="s">
        <v>293</v>
      </c>
      <c r="H29" s="248"/>
      <c r="I29" s="248"/>
      <c r="J29" s="255">
        <f>IF(SUM(H$28+H$29+H$30)=C$28,IF(SUM(I$28+I$29+I$30)=D$28,SUM(H29+I29)))</f>
        <v>0</v>
      </c>
    </row>
    <row r="30" spans="1:10" ht="12.75">
      <c r="A30" s="409"/>
      <c r="B30" s="411"/>
      <c r="C30" s="413"/>
      <c r="D30" s="415"/>
      <c r="E30" s="407"/>
      <c r="F30" s="246">
        <v>3223</v>
      </c>
      <c r="G30" s="247" t="s">
        <v>294</v>
      </c>
      <c r="H30" s="248"/>
      <c r="I30" s="248"/>
      <c r="J30" s="255">
        <f>IF(SUM(H$28+H$29+H$30)=C$28,IF(SUM(I$28+I$29+I$30)=D$28,SUM(H30+I30)))</f>
        <v>0</v>
      </c>
    </row>
    <row r="31" spans="1:10" ht="12.75">
      <c r="A31" s="256"/>
      <c r="B31" s="256"/>
      <c r="C31" s="256"/>
      <c r="D31" s="256"/>
      <c r="E31" s="256"/>
      <c r="F31" s="257"/>
      <c r="G31" s="256"/>
      <c r="H31" s="258"/>
      <c r="I31" s="258"/>
      <c r="J31" s="258"/>
    </row>
    <row r="32" spans="1:10" ht="13.5" thickBot="1">
      <c r="A32" s="256" t="s">
        <v>295</v>
      </c>
      <c r="B32" s="256"/>
      <c r="C32" s="256"/>
      <c r="D32" s="256"/>
      <c r="E32" s="256"/>
      <c r="F32" s="257"/>
      <c r="G32" s="256"/>
      <c r="H32" s="256"/>
      <c r="I32" s="256"/>
      <c r="J32" s="256"/>
    </row>
    <row r="33" spans="1:10" ht="12.75">
      <c r="A33" s="259">
        <v>1</v>
      </c>
      <c r="B33" s="260" t="s">
        <v>296</v>
      </c>
      <c r="C33" s="260"/>
      <c r="D33" s="260"/>
      <c r="E33" s="260"/>
      <c r="F33" s="261"/>
      <c r="G33" s="260"/>
      <c r="H33" s="260"/>
      <c r="I33" s="260"/>
      <c r="J33" s="262"/>
    </row>
    <row r="34" spans="1:10" ht="12.75">
      <c r="A34" s="263">
        <v>2</v>
      </c>
      <c r="B34" s="256" t="s">
        <v>297</v>
      </c>
      <c r="C34" s="256"/>
      <c r="D34" s="256"/>
      <c r="E34" s="256"/>
      <c r="F34" s="257"/>
      <c r="G34" s="256"/>
      <c r="H34" s="256"/>
      <c r="I34" s="256"/>
      <c r="J34" s="264"/>
    </row>
    <row r="35" spans="1:10" ht="12.75">
      <c r="A35" s="263">
        <v>3</v>
      </c>
      <c r="B35" s="256" t="s">
        <v>298</v>
      </c>
      <c r="C35" s="256"/>
      <c r="D35" s="256"/>
      <c r="E35" s="256"/>
      <c r="F35" s="257"/>
      <c r="G35" s="256"/>
      <c r="H35" s="256"/>
      <c r="I35" s="256"/>
      <c r="J35" s="264"/>
    </row>
    <row r="36" spans="1:10" ht="12.75">
      <c r="A36" s="263">
        <v>4</v>
      </c>
      <c r="B36" s="256" t="s">
        <v>299</v>
      </c>
      <c r="C36" s="256"/>
      <c r="D36" s="256"/>
      <c r="E36" s="256"/>
      <c r="F36" s="257"/>
      <c r="G36" s="256"/>
      <c r="H36" s="256"/>
      <c r="I36" s="256"/>
      <c r="J36" s="264"/>
    </row>
    <row r="37" spans="1:10" ht="12.75">
      <c r="A37" s="263">
        <v>5</v>
      </c>
      <c r="B37" s="256" t="s">
        <v>300</v>
      </c>
      <c r="C37" s="256"/>
      <c r="D37" s="256"/>
      <c r="E37" s="256"/>
      <c r="F37" s="257"/>
      <c r="G37" s="256"/>
      <c r="H37" s="256"/>
      <c r="I37" s="256"/>
      <c r="J37" s="264"/>
    </row>
    <row r="38" spans="1:10" ht="12.75">
      <c r="A38" s="263">
        <v>6</v>
      </c>
      <c r="B38" s="256" t="s">
        <v>301</v>
      </c>
      <c r="C38" s="256"/>
      <c r="D38" s="256"/>
      <c r="E38" s="256"/>
      <c r="F38" s="257"/>
      <c r="G38" s="256"/>
      <c r="H38" s="256"/>
      <c r="I38" s="256"/>
      <c r="J38" s="264"/>
    </row>
    <row r="39" spans="1:10" ht="12.75">
      <c r="A39" s="263">
        <v>7</v>
      </c>
      <c r="B39" s="256" t="s">
        <v>302</v>
      </c>
      <c r="C39" s="256"/>
      <c r="D39" s="256"/>
      <c r="E39" s="256"/>
      <c r="F39" s="257"/>
      <c r="G39" s="256"/>
      <c r="H39" s="256"/>
      <c r="I39" s="256"/>
      <c r="J39" s="264"/>
    </row>
    <row r="40" spans="1:10" ht="12.75">
      <c r="A40" s="263">
        <v>8</v>
      </c>
      <c r="B40" s="256" t="s">
        <v>303</v>
      </c>
      <c r="C40" s="256"/>
      <c r="D40" s="256"/>
      <c r="E40" s="256"/>
      <c r="F40" s="257"/>
      <c r="G40" s="256"/>
      <c r="H40" s="256"/>
      <c r="I40" s="256"/>
      <c r="J40" s="264"/>
    </row>
    <row r="41" spans="1:10" ht="12.75">
      <c r="A41" s="263">
        <v>9</v>
      </c>
      <c r="B41" s="256" t="s">
        <v>304</v>
      </c>
      <c r="C41" s="256"/>
      <c r="D41" s="256"/>
      <c r="E41" s="256"/>
      <c r="F41" s="257"/>
      <c r="G41" s="256"/>
      <c r="H41" s="256"/>
      <c r="I41" s="256"/>
      <c r="J41" s="264"/>
    </row>
    <row r="42" spans="1:10" ht="12.75">
      <c r="A42" s="263">
        <v>10</v>
      </c>
      <c r="B42" s="256" t="s">
        <v>305</v>
      </c>
      <c r="C42" s="256"/>
      <c r="D42" s="256"/>
      <c r="E42" s="256"/>
      <c r="F42" s="257"/>
      <c r="G42" s="256"/>
      <c r="H42" s="256"/>
      <c r="I42" s="256"/>
      <c r="J42" s="264"/>
    </row>
    <row r="43" spans="1:10" ht="12.75">
      <c r="A43" s="263">
        <v>11</v>
      </c>
      <c r="B43" s="265" t="s">
        <v>306</v>
      </c>
      <c r="C43" s="256"/>
      <c r="D43" s="256"/>
      <c r="E43" s="256"/>
      <c r="F43" s="257"/>
      <c r="G43" s="256"/>
      <c r="H43" s="256"/>
      <c r="I43" s="256"/>
      <c r="J43" s="264"/>
    </row>
    <row r="44" spans="1:10" ht="12.75">
      <c r="A44" s="263">
        <v>12</v>
      </c>
      <c r="B44" s="256" t="s">
        <v>307</v>
      </c>
      <c r="C44" s="256"/>
      <c r="D44" s="256"/>
      <c r="E44" s="256"/>
      <c r="F44" s="257"/>
      <c r="G44" s="256"/>
      <c r="H44" s="256"/>
      <c r="I44" s="256"/>
      <c r="J44" s="264"/>
    </row>
    <row r="45" spans="1:10" ht="12.75">
      <c r="A45" s="263">
        <v>13</v>
      </c>
      <c r="B45" s="256" t="s">
        <v>308</v>
      </c>
      <c r="C45" s="256"/>
      <c r="D45" s="256"/>
      <c r="E45" s="256"/>
      <c r="F45" s="257"/>
      <c r="G45" s="256"/>
      <c r="H45" s="256"/>
      <c r="I45" s="256"/>
      <c r="J45" s="264"/>
    </row>
    <row r="46" spans="1:10" ht="13.5" thickBot="1">
      <c r="A46" s="266"/>
      <c r="B46" s="267"/>
      <c r="C46" s="267"/>
      <c r="D46" s="267"/>
      <c r="E46" s="267"/>
      <c r="F46" s="268"/>
      <c r="G46" s="267"/>
      <c r="H46" s="267"/>
      <c r="I46" s="267"/>
      <c r="J46" s="269"/>
    </row>
    <row r="47" spans="1:10" ht="12.75">
      <c r="A47" s="256"/>
      <c r="B47" s="256"/>
      <c r="C47" s="256"/>
      <c r="D47" s="256"/>
      <c r="E47" s="256"/>
      <c r="F47" s="257"/>
      <c r="G47" s="256"/>
      <c r="H47" s="256"/>
      <c r="I47" s="256"/>
      <c r="J47" s="256"/>
    </row>
    <row r="48" spans="1:10" ht="12.75" hidden="1">
      <c r="A48" s="256"/>
      <c r="B48" s="256"/>
      <c r="C48" s="256"/>
      <c r="D48" s="256"/>
      <c r="E48" s="256"/>
      <c r="F48" s="257"/>
      <c r="G48" s="256"/>
      <c r="H48" s="256"/>
      <c r="I48" s="256"/>
      <c r="J48" s="256"/>
    </row>
    <row r="49" spans="1:10" ht="12.75" hidden="1">
      <c r="A49" s="256"/>
      <c r="B49" s="256"/>
      <c r="C49" s="256"/>
      <c r="D49" s="256"/>
      <c r="E49" s="256"/>
      <c r="F49" s="257"/>
      <c r="G49" s="256"/>
      <c r="H49" s="256"/>
      <c r="I49" s="256"/>
      <c r="J49" s="256"/>
    </row>
    <row r="50" spans="1:10" ht="12.75" hidden="1">
      <c r="A50" s="256"/>
      <c r="B50" s="256"/>
      <c r="C50" s="256"/>
      <c r="D50" s="256"/>
      <c r="E50" s="256"/>
      <c r="F50" s="257"/>
      <c r="G50" s="256"/>
      <c r="H50" s="256"/>
      <c r="I50" s="256"/>
      <c r="J50" s="256"/>
    </row>
    <row r="51" ht="12.75" customHeight="1"/>
    <row r="52" ht="12.75" customHeight="1"/>
  </sheetData>
  <sheetProtection/>
  <protectedRanges>
    <protectedRange sqref="H17:I17" name="Rango10"/>
    <protectedRange sqref="C28:D30" name="Rango25"/>
    <protectedRange sqref="C16:D24" name="Rango24"/>
    <protectedRange sqref="H28:I30" name="Rango23"/>
    <protectedRange sqref="H23:I24" name="Rango21"/>
    <protectedRange sqref="H21:I21" name="Rango20"/>
    <protectedRange sqref="H19:I19" name="Rango19"/>
    <protectedRange sqref="H19:I19" name="Rango2"/>
    <protectedRange sqref="C7:J9" name="Rango18_1"/>
  </protectedRanges>
  <mergeCells count="19">
    <mergeCell ref="C9:J9"/>
    <mergeCell ref="A11:E11"/>
    <mergeCell ref="F11:J11"/>
    <mergeCell ref="C7:J7"/>
    <mergeCell ref="C8:J8"/>
    <mergeCell ref="A1:K1"/>
    <mergeCell ref="A2:K2"/>
    <mergeCell ref="A3:K3"/>
    <mergeCell ref="A5:J5"/>
    <mergeCell ref="E16:E24"/>
    <mergeCell ref="A16:A24"/>
    <mergeCell ref="E28:E30"/>
    <mergeCell ref="A28:A30"/>
    <mergeCell ref="B28:B30"/>
    <mergeCell ref="C28:C30"/>
    <mergeCell ref="D28:D30"/>
    <mergeCell ref="B16:B24"/>
    <mergeCell ref="C16:C24"/>
    <mergeCell ref="D16:D24"/>
  </mergeCells>
  <printOptions horizontalCentered="1"/>
  <pageMargins left="0.39" right="0.46" top="0.984251968503937" bottom="0.984251968503937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75" zoomScaleNormal="75" zoomScalePageLayoutView="0" workbookViewId="0" topLeftCell="A4">
      <selection activeCell="C26" sqref="C26"/>
    </sheetView>
  </sheetViews>
  <sheetFormatPr defaultColWidth="0" defaultRowHeight="12.75"/>
  <cols>
    <col min="1" max="1" width="36.57421875" style="0" customWidth="1"/>
    <col min="2" max="4" width="11.421875" style="0" customWidth="1"/>
    <col min="5" max="5" width="18.7109375" style="0" customWidth="1"/>
    <col min="6" max="7" width="11.421875" style="0" customWidth="1"/>
    <col min="8" max="8" width="14.140625" style="0" customWidth="1"/>
    <col min="9" max="12" width="11.421875" style="0" customWidth="1"/>
    <col min="13" max="13" width="14.140625" style="0" customWidth="1"/>
    <col min="14" max="14" width="14.00390625" style="0" customWidth="1"/>
    <col min="15" max="15" width="11.421875" style="0" customWidth="1"/>
    <col min="16" max="16384" width="0" style="0" hidden="1" customWidth="1"/>
  </cols>
  <sheetData>
    <row r="1" spans="1:14" ht="18">
      <c r="A1" s="32" t="s">
        <v>325</v>
      </c>
      <c r="B1" s="32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>
      <c r="A2" s="26" t="s">
        <v>257</v>
      </c>
      <c r="B2" s="3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11" t="s">
        <v>260</v>
      </c>
      <c r="B3" s="33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14" ht="15.75">
      <c r="A5" s="18" t="s">
        <v>362</v>
      </c>
      <c r="B5" s="18"/>
      <c r="N5" s="20"/>
    </row>
    <row r="6" spans="1:13" ht="15.75">
      <c r="A6" s="18" t="s">
        <v>367</v>
      </c>
      <c r="B6" s="18"/>
      <c r="M6" s="17"/>
    </row>
    <row r="7" spans="1:13" ht="16.5" thickBot="1">
      <c r="A7" s="18"/>
      <c r="B7" s="18"/>
      <c r="M7" s="17"/>
    </row>
    <row r="8" spans="1:14" ht="13.5" thickTop="1">
      <c r="A8" s="38" t="s">
        <v>41</v>
      </c>
      <c r="B8" s="39"/>
      <c r="C8" s="40" t="s">
        <v>314</v>
      </c>
      <c r="D8" s="40"/>
      <c r="E8" s="40"/>
      <c r="F8" s="40" t="s">
        <v>315</v>
      </c>
      <c r="G8" s="40"/>
      <c r="H8" s="40"/>
      <c r="I8" s="40" t="s">
        <v>316</v>
      </c>
      <c r="J8" s="40"/>
      <c r="K8" s="40"/>
      <c r="L8" s="40"/>
      <c r="M8" s="41"/>
      <c r="N8" s="41"/>
    </row>
    <row r="9" spans="1:14" ht="12.75">
      <c r="A9" s="42"/>
      <c r="B9" s="43" t="s">
        <v>42</v>
      </c>
      <c r="C9" s="43" t="s">
        <v>323</v>
      </c>
      <c r="D9" s="43" t="s">
        <v>43</v>
      </c>
      <c r="E9" s="43" t="s">
        <v>44</v>
      </c>
      <c r="F9" s="43" t="s">
        <v>323</v>
      </c>
      <c r="G9" s="43" t="s">
        <v>43</v>
      </c>
      <c r="H9" s="43" t="s">
        <v>44</v>
      </c>
      <c r="I9" s="44" t="s">
        <v>323</v>
      </c>
      <c r="J9" s="44"/>
      <c r="K9" s="44" t="s">
        <v>45</v>
      </c>
      <c r="L9" s="44"/>
      <c r="M9" s="45" t="s">
        <v>44</v>
      </c>
      <c r="N9" s="45" t="s">
        <v>46</v>
      </c>
    </row>
    <row r="10" spans="1:14" ht="12.75">
      <c r="A10" s="42"/>
      <c r="B10" s="43" t="s">
        <v>231</v>
      </c>
      <c r="C10" s="43" t="s">
        <v>47</v>
      </c>
      <c r="D10" s="43" t="s">
        <v>48</v>
      </c>
      <c r="E10" s="43"/>
      <c r="F10" s="43" t="s">
        <v>47</v>
      </c>
      <c r="G10" s="43" t="s">
        <v>48</v>
      </c>
      <c r="H10" s="43"/>
      <c r="I10" s="43" t="s">
        <v>49</v>
      </c>
      <c r="J10" s="43" t="s">
        <v>50</v>
      </c>
      <c r="K10" s="43" t="s">
        <v>49</v>
      </c>
      <c r="L10" s="43" t="s">
        <v>43</v>
      </c>
      <c r="M10" s="45"/>
      <c r="N10" s="45" t="s">
        <v>311</v>
      </c>
    </row>
    <row r="11" spans="1:14" ht="12.75">
      <c r="A11" s="42"/>
      <c r="B11" s="43"/>
      <c r="C11" s="43"/>
      <c r="D11" s="43" t="s">
        <v>51</v>
      </c>
      <c r="E11" s="43" t="s">
        <v>52</v>
      </c>
      <c r="F11" s="43"/>
      <c r="G11" s="43" t="s">
        <v>51</v>
      </c>
      <c r="H11" s="43" t="s">
        <v>52</v>
      </c>
      <c r="I11" s="43" t="s">
        <v>53</v>
      </c>
      <c r="J11" s="43" t="s">
        <v>47</v>
      </c>
      <c r="K11" s="43" t="s">
        <v>53</v>
      </c>
      <c r="L11" s="43" t="s">
        <v>51</v>
      </c>
      <c r="M11" s="45" t="s">
        <v>52</v>
      </c>
      <c r="N11" s="45" t="s">
        <v>54</v>
      </c>
    </row>
    <row r="12" spans="1:14" ht="12.75">
      <c r="A12" s="42"/>
      <c r="B12" s="43"/>
      <c r="C12" s="43"/>
      <c r="D12" s="43" t="s">
        <v>55</v>
      </c>
      <c r="E12" s="43"/>
      <c r="F12" s="43"/>
      <c r="G12" s="43" t="s">
        <v>55</v>
      </c>
      <c r="H12" s="43"/>
      <c r="I12" s="43"/>
      <c r="J12" s="43"/>
      <c r="K12" s="43"/>
      <c r="L12" s="43" t="s">
        <v>55</v>
      </c>
      <c r="M12" s="45"/>
      <c r="N12" s="45" t="s">
        <v>52</v>
      </c>
    </row>
    <row r="13" spans="1:14" ht="13.5" thickBot="1">
      <c r="A13" s="48">
        <v>1</v>
      </c>
      <c r="B13" s="46">
        <v>2</v>
      </c>
      <c r="C13" s="46">
        <v>3</v>
      </c>
      <c r="D13" s="46">
        <v>4</v>
      </c>
      <c r="E13" s="46" t="s">
        <v>230</v>
      </c>
      <c r="F13" s="46">
        <v>6</v>
      </c>
      <c r="G13" s="46">
        <v>7</v>
      </c>
      <c r="H13" s="46" t="s">
        <v>229</v>
      </c>
      <c r="I13" s="46">
        <v>9</v>
      </c>
      <c r="J13" s="46" t="s">
        <v>228</v>
      </c>
      <c r="K13" s="46">
        <v>11</v>
      </c>
      <c r="L13" s="46" t="s">
        <v>225</v>
      </c>
      <c r="M13" s="47" t="s">
        <v>226</v>
      </c>
      <c r="N13" s="47" t="s">
        <v>227</v>
      </c>
    </row>
    <row r="14" spans="1:14" ht="16.5" thickBot="1">
      <c r="A14" s="303" t="s">
        <v>56</v>
      </c>
      <c r="B14" s="304"/>
      <c r="C14" s="304"/>
      <c r="D14" s="304"/>
      <c r="E14" s="305">
        <f>+E19</f>
        <v>10627.569</v>
      </c>
      <c r="F14" s="304"/>
      <c r="G14" s="304"/>
      <c r="H14" s="305">
        <f>+H19</f>
        <v>10627.569</v>
      </c>
      <c r="I14" s="304"/>
      <c r="J14" s="304"/>
      <c r="K14" s="304"/>
      <c r="L14" s="304"/>
      <c r="M14" s="306">
        <f>+M19</f>
        <v>10627.569</v>
      </c>
      <c r="N14" s="306">
        <f>+N19</f>
        <v>0</v>
      </c>
    </row>
    <row r="15" spans="1:14" ht="12.75">
      <c r="A15" s="95" t="s">
        <v>57</v>
      </c>
      <c r="B15" s="96"/>
      <c r="C15" s="96"/>
      <c r="D15" s="96"/>
      <c r="E15" s="101"/>
      <c r="F15" s="96"/>
      <c r="G15" s="96"/>
      <c r="H15" s="101"/>
      <c r="I15" s="96"/>
      <c r="J15" s="96"/>
      <c r="K15" s="96"/>
      <c r="L15" s="96"/>
      <c r="M15" s="97"/>
      <c r="N15" s="97"/>
    </row>
    <row r="16" spans="1:14" ht="12.75">
      <c r="A16" s="34"/>
      <c r="B16" s="2"/>
      <c r="C16" s="2"/>
      <c r="D16" s="2"/>
      <c r="E16" s="102">
        <f>+C16*D16/1000</f>
        <v>0</v>
      </c>
      <c r="F16" s="2"/>
      <c r="G16" s="2"/>
      <c r="H16" s="102">
        <f>+F16*G16</f>
        <v>0</v>
      </c>
      <c r="I16" s="2"/>
      <c r="J16" s="2">
        <f>+F16*(1+I16)</f>
        <v>0</v>
      </c>
      <c r="K16" s="2"/>
      <c r="L16" s="2">
        <f>+G16*(1+K16)</f>
        <v>0</v>
      </c>
      <c r="M16" s="35">
        <f>+L16*J16</f>
        <v>0</v>
      </c>
      <c r="N16" s="35"/>
    </row>
    <row r="17" spans="1:14" ht="12.75">
      <c r="A17" s="34" t="s">
        <v>368</v>
      </c>
      <c r="B17" s="2" t="s">
        <v>369</v>
      </c>
      <c r="C17" s="368">
        <v>3403</v>
      </c>
      <c r="D17" s="368">
        <v>3123</v>
      </c>
      <c r="E17" s="102">
        <f>+C17*D17/1000</f>
        <v>10627.569</v>
      </c>
      <c r="F17" s="2">
        <v>3403</v>
      </c>
      <c r="G17" s="2">
        <v>3123</v>
      </c>
      <c r="H17" s="102">
        <f>+F17*G17/1000</f>
        <v>10627.569</v>
      </c>
      <c r="I17" s="2"/>
      <c r="J17" s="2">
        <f>+F17*(1+I17)</f>
        <v>3403</v>
      </c>
      <c r="K17" s="2"/>
      <c r="L17" s="2">
        <f>+G17*(1+K17)</f>
        <v>3123</v>
      </c>
      <c r="M17" s="35">
        <f>+L17*J17/1000</f>
        <v>10627.569</v>
      </c>
      <c r="N17" s="35">
        <f>+G17*J17/1000</f>
        <v>10627.569</v>
      </c>
    </row>
    <row r="18" spans="1:14" ht="12.75">
      <c r="A18" s="34"/>
      <c r="B18" s="2"/>
      <c r="C18" s="2"/>
      <c r="D18" s="2"/>
      <c r="E18" s="102">
        <f>+C18*D18/1000</f>
        <v>0</v>
      </c>
      <c r="F18" s="2"/>
      <c r="G18" s="2"/>
      <c r="H18" s="102">
        <f>+F18*G18</f>
        <v>0</v>
      </c>
      <c r="I18" s="2"/>
      <c r="J18" s="2">
        <f>+F18*(1+I18)</f>
        <v>0</v>
      </c>
      <c r="K18" s="2"/>
      <c r="L18" s="2">
        <f>+G18*(1+K18)</f>
        <v>0</v>
      </c>
      <c r="M18" s="35">
        <f>+L18*J18</f>
        <v>0</v>
      </c>
      <c r="N18" s="35"/>
    </row>
    <row r="19" spans="1:14" s="94" customFormat="1" ht="13.5" thickBot="1">
      <c r="A19" s="90" t="s">
        <v>58</v>
      </c>
      <c r="B19" s="91"/>
      <c r="C19" s="91"/>
      <c r="D19" s="91"/>
      <c r="E19" s="100">
        <f>+SUM(E16:E18)</f>
        <v>10627.569</v>
      </c>
      <c r="F19" s="91"/>
      <c r="G19" s="91"/>
      <c r="H19" s="100">
        <f>+SUM(H16:H18)</f>
        <v>10627.569</v>
      </c>
      <c r="I19" s="91"/>
      <c r="J19" s="91"/>
      <c r="K19" s="91"/>
      <c r="L19" s="91"/>
      <c r="M19" s="93">
        <f>+SUM(M16:M18)</f>
        <v>10627.569</v>
      </c>
      <c r="N19" s="93"/>
    </row>
    <row r="20" spans="1:14" ht="16.5" thickTop="1">
      <c r="A20" s="307" t="s">
        <v>59</v>
      </c>
      <c r="B20" s="308"/>
      <c r="C20" s="308"/>
      <c r="D20" s="308"/>
      <c r="E20" s="308">
        <f>+E35+E51+E67</f>
        <v>55</v>
      </c>
      <c r="F20" s="308"/>
      <c r="G20" s="308"/>
      <c r="H20" s="308">
        <f>+H35+H51+H67</f>
        <v>55</v>
      </c>
      <c r="I20" s="308"/>
      <c r="J20" s="308"/>
      <c r="K20" s="308"/>
      <c r="L20" s="308"/>
      <c r="M20" s="309">
        <f>+M35+M51+M67</f>
        <v>55</v>
      </c>
      <c r="N20" s="309">
        <f>+N35+N51+N67</f>
        <v>55</v>
      </c>
    </row>
    <row r="21" spans="1:14" ht="12.75">
      <c r="A21" s="95" t="s">
        <v>60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7"/>
      <c r="N21" s="97"/>
    </row>
    <row r="22" spans="1:14" ht="12.75">
      <c r="A22" s="34"/>
      <c r="B22" s="2"/>
      <c r="C22" s="2"/>
      <c r="D22" s="2"/>
      <c r="E22" s="102">
        <f>+C22*D22/1000</f>
        <v>0</v>
      </c>
      <c r="F22" s="2"/>
      <c r="G22" s="2"/>
      <c r="H22" s="102">
        <f>+F22*G22</f>
        <v>0</v>
      </c>
      <c r="I22" s="2"/>
      <c r="J22" s="2">
        <f>+F22*(1+I22)</f>
        <v>0</v>
      </c>
      <c r="K22" s="2"/>
      <c r="L22" s="2">
        <f>+G22*K22</f>
        <v>0</v>
      </c>
      <c r="M22" s="35">
        <f>+L22*J22</f>
        <v>0</v>
      </c>
      <c r="N22" s="35">
        <f aca="true" t="shared" si="0" ref="N22:N33">+G22*J22</f>
        <v>0</v>
      </c>
    </row>
    <row r="23" spans="1:14" ht="12.75">
      <c r="A23" s="34"/>
      <c r="B23" s="2"/>
      <c r="C23" s="2"/>
      <c r="D23" s="2"/>
      <c r="E23" s="102">
        <f>+C23*D23/1000</f>
        <v>0</v>
      </c>
      <c r="F23" s="2"/>
      <c r="G23" s="2"/>
      <c r="H23" s="102">
        <f>+F23*G23</f>
        <v>0</v>
      </c>
      <c r="I23" s="2"/>
      <c r="J23" s="2">
        <f>+F23*(1+I23)</f>
        <v>0</v>
      </c>
      <c r="K23" s="2"/>
      <c r="L23" s="2">
        <f>+G23*K23</f>
        <v>0</v>
      </c>
      <c r="M23" s="35">
        <f>+L23*J23</f>
        <v>0</v>
      </c>
      <c r="N23" s="35">
        <f t="shared" si="0"/>
        <v>0</v>
      </c>
    </row>
    <row r="24" spans="1:14" ht="12.75">
      <c r="A24" s="99" t="s">
        <v>61</v>
      </c>
      <c r="B24" s="27"/>
      <c r="C24" s="103">
        <f>+SUM(C22:C23)</f>
        <v>0</v>
      </c>
      <c r="D24" s="27"/>
      <c r="E24" s="103">
        <f>+SUM(E22:E23)</f>
        <v>0</v>
      </c>
      <c r="F24" s="103">
        <f>+SUM(F22:F23)</f>
        <v>0</v>
      </c>
      <c r="G24" s="27"/>
      <c r="H24" s="103">
        <f>+SUM(H22:H23)</f>
        <v>0</v>
      </c>
      <c r="I24" s="27"/>
      <c r="J24" s="103">
        <f>+SUM(J22:J23)</f>
        <v>0</v>
      </c>
      <c r="K24" s="27"/>
      <c r="L24" s="27"/>
      <c r="M24" s="105">
        <f>+SUM(M22:M23)</f>
        <v>0</v>
      </c>
      <c r="N24" s="105">
        <f>+SUM(N22:N23)</f>
        <v>0</v>
      </c>
    </row>
    <row r="25" spans="1:14" ht="12.75">
      <c r="A25" s="98"/>
      <c r="B25" s="2"/>
      <c r="C25" s="2"/>
      <c r="D25" s="2"/>
      <c r="E25" s="102">
        <f>+C25*D25/1000</f>
        <v>0</v>
      </c>
      <c r="F25" s="2"/>
      <c r="G25" s="2"/>
      <c r="H25" s="102">
        <f aca="true" t="shared" si="1" ref="H25:H33">+F25*G25</f>
        <v>0</v>
      </c>
      <c r="I25" s="2"/>
      <c r="J25" s="2">
        <f>+F25*(1+I25)</f>
        <v>0</v>
      </c>
      <c r="K25" s="2"/>
      <c r="L25" s="2">
        <f>+G25*(1+K25)</f>
        <v>0</v>
      </c>
      <c r="M25" s="35">
        <f>+L25*J25</f>
        <v>0</v>
      </c>
      <c r="N25" s="35">
        <f t="shared" si="0"/>
        <v>0</v>
      </c>
    </row>
    <row r="26" spans="1:14" ht="12.75">
      <c r="A26" s="34" t="s">
        <v>370</v>
      </c>
      <c r="B26" s="2" t="s">
        <v>371</v>
      </c>
      <c r="C26" s="368">
        <v>11000</v>
      </c>
      <c r="D26" s="368">
        <v>5</v>
      </c>
      <c r="E26" s="102">
        <f>+C26*D26/1000</f>
        <v>55</v>
      </c>
      <c r="F26" s="368">
        <v>11000</v>
      </c>
      <c r="G26" s="368">
        <v>5</v>
      </c>
      <c r="H26" s="102">
        <f>+F26*G26/1000</f>
        <v>55</v>
      </c>
      <c r="I26" s="2"/>
      <c r="J26" s="2">
        <f>+F26*(1+I26)</f>
        <v>11000</v>
      </c>
      <c r="K26" s="2"/>
      <c r="L26" s="2">
        <f>+G26*(1+K26)</f>
        <v>5</v>
      </c>
      <c r="M26" s="35">
        <f>+L26*J26/1000</f>
        <v>55</v>
      </c>
      <c r="N26" s="35">
        <f>+G26*J26/1000</f>
        <v>55</v>
      </c>
    </row>
    <row r="27" spans="1:14" ht="12.75">
      <c r="A27" s="98"/>
      <c r="B27" s="2"/>
      <c r="C27" s="2"/>
      <c r="D27" s="2"/>
      <c r="E27" s="102">
        <f>+C27*D27/1000</f>
        <v>0</v>
      </c>
      <c r="F27" s="2"/>
      <c r="G27" s="2"/>
      <c r="H27" s="102">
        <f t="shared" si="1"/>
        <v>0</v>
      </c>
      <c r="I27" s="2"/>
      <c r="J27" s="2">
        <f>+F27*(1+I27)</f>
        <v>0</v>
      </c>
      <c r="K27" s="2"/>
      <c r="L27" s="2">
        <f>+G27*(1+K27)</f>
        <v>0</v>
      </c>
      <c r="M27" s="35">
        <f>+L27*J27</f>
        <v>0</v>
      </c>
      <c r="N27" s="35">
        <f t="shared" si="0"/>
        <v>0</v>
      </c>
    </row>
    <row r="28" spans="1:14" ht="12.75">
      <c r="A28" s="98"/>
      <c r="B28" s="2"/>
      <c r="C28" s="2"/>
      <c r="D28" s="2"/>
      <c r="E28" s="102">
        <f>+C28*D28/1000</f>
        <v>0</v>
      </c>
      <c r="F28" s="2"/>
      <c r="G28" s="2"/>
      <c r="H28" s="102">
        <f t="shared" si="1"/>
        <v>0</v>
      </c>
      <c r="I28" s="2"/>
      <c r="J28" s="2">
        <f>+F28*(1+I28)</f>
        <v>0</v>
      </c>
      <c r="K28" s="2"/>
      <c r="L28" s="2">
        <f>+G28*(1+K28)</f>
        <v>0</v>
      </c>
      <c r="M28" s="35">
        <f>+L28*J28</f>
        <v>0</v>
      </c>
      <c r="N28" s="35">
        <f t="shared" si="0"/>
        <v>0</v>
      </c>
    </row>
    <row r="29" spans="1:14" ht="12.75">
      <c r="A29" s="99" t="s">
        <v>62</v>
      </c>
      <c r="B29" s="27"/>
      <c r="C29" s="31">
        <f>+SUM(C25:C28)</f>
        <v>11000</v>
      </c>
      <c r="D29" s="27"/>
      <c r="E29" s="104">
        <f>+SUM(E25:E28)</f>
        <v>55</v>
      </c>
      <c r="F29" s="31">
        <f>+SUM(F25:F28)</f>
        <v>11000</v>
      </c>
      <c r="G29" s="27"/>
      <c r="H29" s="31">
        <f>+SUM(H25:H28)</f>
        <v>55</v>
      </c>
      <c r="I29" s="27"/>
      <c r="J29" s="31">
        <f>+SUM(J25:J28)</f>
        <v>11000</v>
      </c>
      <c r="K29" s="27"/>
      <c r="L29" s="27"/>
      <c r="M29" s="36">
        <f>+SUM(M25:M28)</f>
        <v>55</v>
      </c>
      <c r="N29" s="36">
        <f>+SUM(N25:N28)</f>
        <v>55</v>
      </c>
    </row>
    <row r="30" spans="1:14" ht="12.75">
      <c r="A30" s="98"/>
      <c r="B30" s="2"/>
      <c r="C30" s="2"/>
      <c r="D30" s="2"/>
      <c r="E30" s="102">
        <f>+C30*D30/1000</f>
        <v>0</v>
      </c>
      <c r="F30" s="2"/>
      <c r="G30" s="2"/>
      <c r="H30" s="102">
        <f t="shared" si="1"/>
        <v>0</v>
      </c>
      <c r="I30" s="2"/>
      <c r="J30" s="2">
        <f>+F30*(1+I30)</f>
        <v>0</v>
      </c>
      <c r="K30" s="2"/>
      <c r="L30" s="2">
        <f>+G30*(1+K30)</f>
        <v>0</v>
      </c>
      <c r="M30" s="35">
        <f>+L30*J30</f>
        <v>0</v>
      </c>
      <c r="N30" s="35">
        <f t="shared" si="0"/>
        <v>0</v>
      </c>
    </row>
    <row r="31" spans="1:14" ht="12.75">
      <c r="A31" s="98"/>
      <c r="B31" s="2"/>
      <c r="C31" s="2"/>
      <c r="D31" s="2"/>
      <c r="E31" s="102">
        <f>+C31*D31/1000</f>
        <v>0</v>
      </c>
      <c r="F31" s="2"/>
      <c r="G31" s="2"/>
      <c r="H31" s="102">
        <f t="shared" si="1"/>
        <v>0</v>
      </c>
      <c r="I31" s="2"/>
      <c r="J31" s="2">
        <f>+F31*(1+I31)</f>
        <v>0</v>
      </c>
      <c r="K31" s="2"/>
      <c r="L31" s="2">
        <f>+G31*(1+K31)</f>
        <v>0</v>
      </c>
      <c r="M31" s="35">
        <f>+L31*J31</f>
        <v>0</v>
      </c>
      <c r="N31" s="35">
        <f t="shared" si="0"/>
        <v>0</v>
      </c>
    </row>
    <row r="32" spans="1:14" ht="12.75">
      <c r="A32" s="98"/>
      <c r="B32" s="2"/>
      <c r="C32" s="2"/>
      <c r="D32" s="2"/>
      <c r="E32" s="102">
        <f>+C32*D32/1000</f>
        <v>0</v>
      </c>
      <c r="F32" s="2"/>
      <c r="G32" s="2"/>
      <c r="H32" s="102">
        <f t="shared" si="1"/>
        <v>0</v>
      </c>
      <c r="I32" s="2"/>
      <c r="J32" s="2">
        <f>+F32*(1+I32)</f>
        <v>0</v>
      </c>
      <c r="K32" s="2"/>
      <c r="L32" s="2">
        <f>+G32*(1+K32)</f>
        <v>0</v>
      </c>
      <c r="M32" s="35">
        <f>+L32*J32</f>
        <v>0</v>
      </c>
      <c r="N32" s="35">
        <f t="shared" si="0"/>
        <v>0</v>
      </c>
    </row>
    <row r="33" spans="1:14" ht="12.75">
      <c r="A33" s="98"/>
      <c r="B33" s="2"/>
      <c r="C33" s="2"/>
      <c r="D33" s="2"/>
      <c r="E33" s="102">
        <f>+C33*D33/1000</f>
        <v>0</v>
      </c>
      <c r="F33" s="2"/>
      <c r="G33" s="2"/>
      <c r="H33" s="102">
        <f t="shared" si="1"/>
        <v>0</v>
      </c>
      <c r="I33" s="2"/>
      <c r="J33" s="2">
        <f>+F33*(1+I33)</f>
        <v>0</v>
      </c>
      <c r="K33" s="2"/>
      <c r="L33" s="2">
        <f>+G33*(1+K33)</f>
        <v>0</v>
      </c>
      <c r="M33" s="35">
        <f>+L33*J33</f>
        <v>0</v>
      </c>
      <c r="N33" s="35">
        <f t="shared" si="0"/>
        <v>0</v>
      </c>
    </row>
    <row r="34" spans="1:14" ht="12.75">
      <c r="A34" s="99" t="s">
        <v>63</v>
      </c>
      <c r="B34" s="27"/>
      <c r="C34" s="31">
        <f>+SUM(C30:C33)</f>
        <v>0</v>
      </c>
      <c r="D34" s="27"/>
      <c r="E34" s="31">
        <f>+SUM(E30:E33)</f>
        <v>0</v>
      </c>
      <c r="F34" s="31">
        <f>+SUM(F30:F33)</f>
        <v>0</v>
      </c>
      <c r="G34" s="27"/>
      <c r="H34" s="31">
        <f>+SUM(H30:H33)</f>
        <v>0</v>
      </c>
      <c r="I34" s="27"/>
      <c r="J34" s="31">
        <f>+SUM(J30:J33)</f>
        <v>0</v>
      </c>
      <c r="K34" s="27"/>
      <c r="L34" s="27"/>
      <c r="M34" s="36">
        <f>+SUM(M30:M33)</f>
        <v>0</v>
      </c>
      <c r="N34" s="36">
        <f>+SUM(N30:N33)</f>
        <v>0</v>
      </c>
    </row>
    <row r="35" spans="1:14" s="94" customFormat="1" ht="13.5" thickBot="1">
      <c r="A35" s="90" t="s">
        <v>64</v>
      </c>
      <c r="B35" s="91"/>
      <c r="C35" s="91"/>
      <c r="D35" s="91"/>
      <c r="E35" s="92">
        <f>+E34+E29+E24</f>
        <v>55</v>
      </c>
      <c r="F35" s="91"/>
      <c r="G35" s="91"/>
      <c r="H35" s="92">
        <f>+H34+H29+H24</f>
        <v>55</v>
      </c>
      <c r="I35" s="91"/>
      <c r="J35" s="91"/>
      <c r="K35" s="91"/>
      <c r="L35" s="91"/>
      <c r="M35" s="93">
        <f>+M34+M29+M24</f>
        <v>55</v>
      </c>
      <c r="N35" s="93">
        <f>+N34+N29+N24</f>
        <v>55</v>
      </c>
    </row>
    <row r="36" spans="1:14" ht="13.5" thickTop="1">
      <c r="A36" s="95" t="s">
        <v>345</v>
      </c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97"/>
    </row>
    <row r="37" spans="1:14" ht="12.75">
      <c r="A37" s="34"/>
      <c r="B37" s="2"/>
      <c r="C37" s="2"/>
      <c r="D37" s="2"/>
      <c r="E37" s="102">
        <f>+C37*D37/1000</f>
        <v>0</v>
      </c>
      <c r="F37" s="2"/>
      <c r="G37" s="2"/>
      <c r="H37" s="102">
        <f>+F37*G37</f>
        <v>0</v>
      </c>
      <c r="I37" s="2"/>
      <c r="J37" s="2">
        <f>+F37*(1+I37)</f>
        <v>0</v>
      </c>
      <c r="K37" s="2"/>
      <c r="L37" s="2">
        <f>+G37*(1+K37)</f>
        <v>0</v>
      </c>
      <c r="M37" s="35">
        <f>+L37*J37</f>
        <v>0</v>
      </c>
      <c r="N37" s="35">
        <f aca="true" t="shared" si="2" ref="N37:N50">+G37*J37</f>
        <v>0</v>
      </c>
    </row>
    <row r="38" spans="1:14" ht="12.75">
      <c r="A38" s="98"/>
      <c r="B38" s="2"/>
      <c r="C38" s="2"/>
      <c r="D38" s="2"/>
      <c r="E38" s="102">
        <f>+C38*D38/1000</f>
        <v>0</v>
      </c>
      <c r="F38" s="2"/>
      <c r="G38" s="2"/>
      <c r="H38" s="102">
        <f>+F38*G38</f>
        <v>0</v>
      </c>
      <c r="I38" s="2"/>
      <c r="J38" s="2">
        <f>+F38*(1+I38)</f>
        <v>0</v>
      </c>
      <c r="K38" s="2"/>
      <c r="L38" s="2">
        <f>+G38*(1+K38)</f>
        <v>0</v>
      </c>
      <c r="M38" s="35">
        <f>+L38*J38</f>
        <v>0</v>
      </c>
      <c r="N38" s="35">
        <f t="shared" si="2"/>
        <v>0</v>
      </c>
    </row>
    <row r="39" spans="1:14" ht="12.75">
      <c r="A39" s="34"/>
      <c r="B39" s="2"/>
      <c r="C39" s="2"/>
      <c r="D39" s="2"/>
      <c r="E39" s="102">
        <f>+C39*D39/1000</f>
        <v>0</v>
      </c>
      <c r="F39" s="2"/>
      <c r="G39" s="2"/>
      <c r="H39" s="102">
        <f>+F39*G39</f>
        <v>0</v>
      </c>
      <c r="I39" s="2"/>
      <c r="J39" s="2">
        <f>+F39*(1+I39)</f>
        <v>0</v>
      </c>
      <c r="K39" s="2"/>
      <c r="L39" s="2">
        <f>+G39*(1+K39)</f>
        <v>0</v>
      </c>
      <c r="M39" s="35">
        <f>+L39*J39</f>
        <v>0</v>
      </c>
      <c r="N39" s="35">
        <f t="shared" si="2"/>
        <v>0</v>
      </c>
    </row>
    <row r="40" spans="1:14" ht="12.75">
      <c r="A40" s="99" t="s">
        <v>61</v>
      </c>
      <c r="B40" s="27"/>
      <c r="C40" s="31">
        <f>+SUM(C36:C39)</f>
        <v>0</v>
      </c>
      <c r="D40" s="27"/>
      <c r="E40" s="103">
        <f>+SUM(E38:E39)</f>
        <v>0</v>
      </c>
      <c r="F40" s="31">
        <f>+SUM(F36:F39)</f>
        <v>0</v>
      </c>
      <c r="G40" s="27"/>
      <c r="H40" s="103">
        <f>+SUM(H38:H39)</f>
        <v>0</v>
      </c>
      <c r="I40" s="27"/>
      <c r="J40" s="31">
        <f>+SUM(J36:J39)</f>
        <v>0</v>
      </c>
      <c r="K40" s="27"/>
      <c r="L40" s="27"/>
      <c r="M40" s="36">
        <f>+SUM(M36:M39)</f>
        <v>0</v>
      </c>
      <c r="N40" s="36">
        <f t="shared" si="2"/>
        <v>0</v>
      </c>
    </row>
    <row r="41" spans="1:14" ht="12.75">
      <c r="A41" s="98"/>
      <c r="B41" s="2"/>
      <c r="C41" s="2"/>
      <c r="D41" s="2"/>
      <c r="E41" s="102">
        <f>+C41*D41/1000</f>
        <v>0</v>
      </c>
      <c r="F41" s="2"/>
      <c r="G41" s="2"/>
      <c r="H41" s="102">
        <f aca="true" t="shared" si="3" ref="H41:H49">+F41*G41</f>
        <v>0</v>
      </c>
      <c r="I41" s="2"/>
      <c r="J41" s="2">
        <f>+F41*(1+I41)</f>
        <v>0</v>
      </c>
      <c r="K41" s="2"/>
      <c r="L41" s="2">
        <f>+G41*(1+K41)</f>
        <v>0</v>
      </c>
      <c r="M41" s="35">
        <f>+L41*J41</f>
        <v>0</v>
      </c>
      <c r="N41" s="35">
        <f t="shared" si="2"/>
        <v>0</v>
      </c>
    </row>
    <row r="42" spans="1:14" ht="12.75">
      <c r="A42" s="98"/>
      <c r="B42" s="2"/>
      <c r="C42" s="2"/>
      <c r="D42" s="2"/>
      <c r="E42" s="102">
        <f>+C42*D42/1000</f>
        <v>0</v>
      </c>
      <c r="F42" s="2"/>
      <c r="G42" s="2"/>
      <c r="H42" s="102">
        <f t="shared" si="3"/>
        <v>0</v>
      </c>
      <c r="I42" s="2"/>
      <c r="J42" s="2">
        <f>+F42*(1+I42)</f>
        <v>0</v>
      </c>
      <c r="K42" s="2"/>
      <c r="L42" s="2">
        <f>+G42*(1+K42)</f>
        <v>0</v>
      </c>
      <c r="M42" s="35">
        <f>+L42*J42</f>
        <v>0</v>
      </c>
      <c r="N42" s="35">
        <f t="shared" si="2"/>
        <v>0</v>
      </c>
    </row>
    <row r="43" spans="1:14" ht="12.75">
      <c r="A43" s="98"/>
      <c r="B43" s="2"/>
      <c r="C43" s="2"/>
      <c r="D43" s="2"/>
      <c r="E43" s="102">
        <f>+C43*D43/1000</f>
        <v>0</v>
      </c>
      <c r="F43" s="2"/>
      <c r="G43" s="2"/>
      <c r="H43" s="102">
        <f t="shared" si="3"/>
        <v>0</v>
      </c>
      <c r="I43" s="2"/>
      <c r="J43" s="2">
        <f>+F43*(1+I43)</f>
        <v>0</v>
      </c>
      <c r="K43" s="2"/>
      <c r="L43" s="2">
        <f>+G43*(1+K43)</f>
        <v>0</v>
      </c>
      <c r="M43" s="35">
        <f>+L43*J43</f>
        <v>0</v>
      </c>
      <c r="N43" s="35">
        <f t="shared" si="2"/>
        <v>0</v>
      </c>
    </row>
    <row r="44" spans="1:14" ht="12.75">
      <c r="A44" s="98"/>
      <c r="B44" s="2"/>
      <c r="C44" s="2"/>
      <c r="D44" s="2"/>
      <c r="E44" s="102">
        <f>+C44*D44/1000</f>
        <v>0</v>
      </c>
      <c r="F44" s="2"/>
      <c r="G44" s="2"/>
      <c r="H44" s="102">
        <f t="shared" si="3"/>
        <v>0</v>
      </c>
      <c r="I44" s="2"/>
      <c r="J44" s="2">
        <f>+F44*(1+I44)</f>
        <v>0</v>
      </c>
      <c r="K44" s="2"/>
      <c r="L44" s="2">
        <f>+G44*(1+K44)</f>
        <v>0</v>
      </c>
      <c r="M44" s="35">
        <f>+L44*J44</f>
        <v>0</v>
      </c>
      <c r="N44" s="35">
        <f t="shared" si="2"/>
        <v>0</v>
      </c>
    </row>
    <row r="45" spans="1:14" ht="12.75">
      <c r="A45" s="99" t="s">
        <v>62</v>
      </c>
      <c r="B45" s="27"/>
      <c r="C45" s="31">
        <f>+SUM(C41:C44)</f>
        <v>0</v>
      </c>
      <c r="D45" s="27"/>
      <c r="E45" s="31">
        <f>+SUM(E41:E44)</f>
        <v>0</v>
      </c>
      <c r="F45" s="31">
        <f>+SUM(F41:F44)</f>
        <v>0</v>
      </c>
      <c r="G45" s="27"/>
      <c r="H45" s="31">
        <f>+SUM(H41:H44)</f>
        <v>0</v>
      </c>
      <c r="I45" s="27"/>
      <c r="J45" s="31">
        <f>+SUM(J41:J44)</f>
        <v>0</v>
      </c>
      <c r="K45" s="27"/>
      <c r="L45" s="27"/>
      <c r="M45" s="36">
        <f>+SUM(M41:M44)</f>
        <v>0</v>
      </c>
      <c r="N45" s="36">
        <f t="shared" si="2"/>
        <v>0</v>
      </c>
    </row>
    <row r="46" spans="1:14" ht="12.75">
      <c r="A46" s="98"/>
      <c r="B46" s="2"/>
      <c r="C46" s="2"/>
      <c r="D46" s="2"/>
      <c r="E46" s="102">
        <f>+C46*D46/1000</f>
        <v>0</v>
      </c>
      <c r="F46" s="2"/>
      <c r="G46" s="2"/>
      <c r="H46" s="102">
        <f t="shared" si="3"/>
        <v>0</v>
      </c>
      <c r="I46" s="2"/>
      <c r="J46" s="2">
        <f>+F46*(1+I46)</f>
        <v>0</v>
      </c>
      <c r="K46" s="2"/>
      <c r="L46" s="2">
        <f>+G46*(1+K46)</f>
        <v>0</v>
      </c>
      <c r="M46" s="35">
        <f>+L46*J46</f>
        <v>0</v>
      </c>
      <c r="N46" s="35">
        <f t="shared" si="2"/>
        <v>0</v>
      </c>
    </row>
    <row r="47" spans="1:14" ht="12.75">
      <c r="A47" s="98"/>
      <c r="B47" s="2"/>
      <c r="C47" s="2"/>
      <c r="D47" s="2"/>
      <c r="E47" s="102">
        <f>+C47*D47/1000</f>
        <v>0</v>
      </c>
      <c r="F47" s="2"/>
      <c r="G47" s="2"/>
      <c r="H47" s="102">
        <f t="shared" si="3"/>
        <v>0</v>
      </c>
      <c r="I47" s="2"/>
      <c r="J47" s="2">
        <f>+F47*(1+I47)</f>
        <v>0</v>
      </c>
      <c r="K47" s="2"/>
      <c r="L47" s="2">
        <f>+G47*(1+K47)</f>
        <v>0</v>
      </c>
      <c r="M47" s="35">
        <f>+L47*J47</f>
        <v>0</v>
      </c>
      <c r="N47" s="35">
        <f t="shared" si="2"/>
        <v>0</v>
      </c>
    </row>
    <row r="48" spans="1:14" ht="12.75">
      <c r="A48" s="98"/>
      <c r="B48" s="2"/>
      <c r="C48" s="2"/>
      <c r="D48" s="2"/>
      <c r="E48" s="102">
        <f>+C48*D48/1000</f>
        <v>0</v>
      </c>
      <c r="F48" s="2"/>
      <c r="G48" s="2"/>
      <c r="H48" s="102">
        <f t="shared" si="3"/>
        <v>0</v>
      </c>
      <c r="I48" s="2"/>
      <c r="J48" s="2">
        <f>+F48*(1+I48)</f>
        <v>0</v>
      </c>
      <c r="K48" s="2"/>
      <c r="L48" s="2">
        <f>+G48*(1+K48)</f>
        <v>0</v>
      </c>
      <c r="M48" s="35">
        <f>+L48*J48</f>
        <v>0</v>
      </c>
      <c r="N48" s="35">
        <f t="shared" si="2"/>
        <v>0</v>
      </c>
    </row>
    <row r="49" spans="1:14" ht="12.75">
      <c r="A49" s="98"/>
      <c r="B49" s="2"/>
      <c r="C49" s="2"/>
      <c r="D49" s="2"/>
      <c r="E49" s="102">
        <f>+C49*D49/1000</f>
        <v>0</v>
      </c>
      <c r="F49" s="2"/>
      <c r="G49" s="2"/>
      <c r="H49" s="102">
        <f t="shared" si="3"/>
        <v>0</v>
      </c>
      <c r="I49" s="2"/>
      <c r="J49" s="2">
        <f>+F49*(1+I49)</f>
        <v>0</v>
      </c>
      <c r="K49" s="2"/>
      <c r="L49" s="2">
        <f>+G49*(1+K49)</f>
        <v>0</v>
      </c>
      <c r="M49" s="35">
        <f>+L49*J49</f>
        <v>0</v>
      </c>
      <c r="N49" s="35">
        <f t="shared" si="2"/>
        <v>0</v>
      </c>
    </row>
    <row r="50" spans="1:14" ht="12.75">
      <c r="A50" s="99" t="s">
        <v>63</v>
      </c>
      <c r="B50" s="27"/>
      <c r="C50" s="31">
        <f>+SUM(C46:C49)</f>
        <v>0</v>
      </c>
      <c r="D50" s="27"/>
      <c r="E50" s="31">
        <f>+SUM(E46:E49)</f>
        <v>0</v>
      </c>
      <c r="F50" s="31">
        <f>+SUM(F46:F49)</f>
        <v>0</v>
      </c>
      <c r="G50" s="27"/>
      <c r="H50" s="31">
        <f>+SUM(H46:H49)</f>
        <v>0</v>
      </c>
      <c r="I50" s="27"/>
      <c r="J50" s="31">
        <f>+SUM(J46:J49)</f>
        <v>0</v>
      </c>
      <c r="K50" s="27"/>
      <c r="L50" s="27"/>
      <c r="M50" s="36">
        <f>+SUM(M46:M49)</f>
        <v>0</v>
      </c>
      <c r="N50" s="36">
        <f t="shared" si="2"/>
        <v>0</v>
      </c>
    </row>
    <row r="51" spans="1:14" ht="13.5" thickBot="1">
      <c r="A51" s="90" t="s">
        <v>65</v>
      </c>
      <c r="B51" s="91"/>
      <c r="C51" s="91"/>
      <c r="D51" s="91"/>
      <c r="E51" s="92">
        <f>+E50+E45+E40</f>
        <v>0</v>
      </c>
      <c r="F51" s="91"/>
      <c r="G51" s="91"/>
      <c r="H51" s="92">
        <f>+H50+H45+H40</f>
        <v>0</v>
      </c>
      <c r="I51" s="91"/>
      <c r="J51" s="91"/>
      <c r="K51" s="91"/>
      <c r="L51" s="91"/>
      <c r="M51" s="93">
        <f>+M50+M45+M40</f>
        <v>0</v>
      </c>
      <c r="N51" s="93">
        <f>+N50+N45+N40</f>
        <v>0</v>
      </c>
    </row>
    <row r="52" spans="1:14" ht="13.5" thickTop="1">
      <c r="A52" s="95" t="s">
        <v>66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7"/>
      <c r="N52" s="97"/>
    </row>
    <row r="53" spans="1:14" ht="12.75">
      <c r="A53" s="34"/>
      <c r="B53" s="2"/>
      <c r="C53" s="2"/>
      <c r="D53" s="2"/>
      <c r="E53" s="102">
        <f>+C53*D53/1000</f>
        <v>0</v>
      </c>
      <c r="F53" s="2"/>
      <c r="G53" s="2"/>
      <c r="H53" s="102">
        <f>+F53*G53</f>
        <v>0</v>
      </c>
      <c r="I53" s="2"/>
      <c r="J53" s="2">
        <f>+F53*(1+I53)</f>
        <v>0</v>
      </c>
      <c r="K53" s="2"/>
      <c r="L53" s="2">
        <f>+G53*(1+K53)</f>
        <v>0</v>
      </c>
      <c r="M53" s="35">
        <f>+L53*J53</f>
        <v>0</v>
      </c>
      <c r="N53" s="35">
        <f aca="true" t="shared" si="4" ref="N53:N66">+G53*J53</f>
        <v>0</v>
      </c>
    </row>
    <row r="54" spans="1:14" ht="12.75">
      <c r="A54" s="34"/>
      <c r="B54" s="2"/>
      <c r="C54" s="2"/>
      <c r="D54" s="2"/>
      <c r="E54" s="102">
        <f>+C54*D54/1000</f>
        <v>0</v>
      </c>
      <c r="F54" s="2"/>
      <c r="G54" s="2"/>
      <c r="H54" s="102">
        <f>+F54*G54</f>
        <v>0</v>
      </c>
      <c r="I54" s="2"/>
      <c r="J54" s="2">
        <f>+F54*(1+I54)</f>
        <v>0</v>
      </c>
      <c r="K54" s="2"/>
      <c r="L54" s="2">
        <f>+G54*(1+K54)</f>
        <v>0</v>
      </c>
      <c r="M54" s="35">
        <f>+L54*J54</f>
        <v>0</v>
      </c>
      <c r="N54" s="35">
        <f t="shared" si="4"/>
        <v>0</v>
      </c>
    </row>
    <row r="55" spans="1:14" ht="12.75">
      <c r="A55" s="34"/>
      <c r="B55" s="2"/>
      <c r="C55" s="2"/>
      <c r="D55" s="2"/>
      <c r="E55" s="102">
        <f>+C55*D55/1000</f>
        <v>0</v>
      </c>
      <c r="F55" s="2"/>
      <c r="G55" s="2"/>
      <c r="H55" s="102">
        <f>+F55*G55</f>
        <v>0</v>
      </c>
      <c r="I55" s="2"/>
      <c r="J55" s="2">
        <f>+F55*(1+I55)</f>
        <v>0</v>
      </c>
      <c r="K55" s="2"/>
      <c r="L55" s="2">
        <f>+G55*(1+K55)</f>
        <v>0</v>
      </c>
      <c r="M55" s="35">
        <f>+L55*J55</f>
        <v>0</v>
      </c>
      <c r="N55" s="35">
        <f t="shared" si="4"/>
        <v>0</v>
      </c>
    </row>
    <row r="56" spans="1:14" ht="12.75">
      <c r="A56" s="99" t="s">
        <v>61</v>
      </c>
      <c r="B56" s="27"/>
      <c r="C56" s="31">
        <f>+SUM(C52:C55)</f>
        <v>0</v>
      </c>
      <c r="D56" s="27"/>
      <c r="E56" s="103">
        <f>+SUM(E54:E55)</f>
        <v>0</v>
      </c>
      <c r="F56" s="31">
        <f>+SUM(F52:F55)</f>
        <v>0</v>
      </c>
      <c r="G56" s="27"/>
      <c r="H56" s="103">
        <f>+SUM(H54:H55)</f>
        <v>0</v>
      </c>
      <c r="I56" s="27"/>
      <c r="J56" s="31">
        <f>+SUM(J52:J55)</f>
        <v>0</v>
      </c>
      <c r="K56" s="27"/>
      <c r="L56" s="27"/>
      <c r="M56" s="36">
        <f>+SUM(M52:M55)</f>
        <v>0</v>
      </c>
      <c r="N56" s="36">
        <f>+SUM(N52:N55)</f>
        <v>0</v>
      </c>
    </row>
    <row r="57" spans="1:14" ht="12.75">
      <c r="A57" s="98"/>
      <c r="B57" s="2"/>
      <c r="C57" s="2"/>
      <c r="D57" s="2"/>
      <c r="E57" s="102">
        <f>+C57*D57/1000</f>
        <v>0</v>
      </c>
      <c r="F57" s="2"/>
      <c r="G57" s="2"/>
      <c r="H57" s="102">
        <f aca="true" t="shared" si="5" ref="H57:H65">+F57*G57</f>
        <v>0</v>
      </c>
      <c r="I57" s="2"/>
      <c r="J57" s="2">
        <f>+F57*(1+I57)</f>
        <v>0</v>
      </c>
      <c r="K57" s="2"/>
      <c r="L57" s="2">
        <f>+G57*(1+K57)</f>
        <v>0</v>
      </c>
      <c r="M57" s="35">
        <f>+L57*J57</f>
        <v>0</v>
      </c>
      <c r="N57" s="35">
        <f t="shared" si="4"/>
        <v>0</v>
      </c>
    </row>
    <row r="58" spans="1:14" ht="12.75">
      <c r="A58" s="98"/>
      <c r="B58" s="2"/>
      <c r="C58" s="2"/>
      <c r="D58" s="2"/>
      <c r="E58" s="102">
        <f>+C58*D58/1000</f>
        <v>0</v>
      </c>
      <c r="F58" s="2"/>
      <c r="G58" s="2"/>
      <c r="H58" s="102">
        <f t="shared" si="5"/>
        <v>0</v>
      </c>
      <c r="I58" s="2"/>
      <c r="J58" s="2">
        <f>+F58*(1+I58)</f>
        <v>0</v>
      </c>
      <c r="K58" s="2"/>
      <c r="L58" s="2">
        <f>+G58*(1+K58)</f>
        <v>0</v>
      </c>
      <c r="M58" s="35">
        <f>+L58*J58</f>
        <v>0</v>
      </c>
      <c r="N58" s="35">
        <f t="shared" si="4"/>
        <v>0</v>
      </c>
    </row>
    <row r="59" spans="1:14" ht="12.75">
      <c r="A59" s="98"/>
      <c r="B59" s="2"/>
      <c r="C59" s="2"/>
      <c r="D59" s="2"/>
      <c r="E59" s="102">
        <f>+C59*D59/1000</f>
        <v>0</v>
      </c>
      <c r="F59" s="2"/>
      <c r="G59" s="2"/>
      <c r="H59" s="102">
        <f t="shared" si="5"/>
        <v>0</v>
      </c>
      <c r="I59" s="2"/>
      <c r="J59" s="2">
        <f>+F59*(1+I59)</f>
        <v>0</v>
      </c>
      <c r="K59" s="2"/>
      <c r="L59" s="2">
        <f>+G59*(1+K59)</f>
        <v>0</v>
      </c>
      <c r="M59" s="35">
        <f>+L59*J59</f>
        <v>0</v>
      </c>
      <c r="N59" s="35">
        <f t="shared" si="4"/>
        <v>0</v>
      </c>
    </row>
    <row r="60" spans="1:14" ht="12.75">
      <c r="A60" s="98"/>
      <c r="B60" s="2"/>
      <c r="C60" s="2"/>
      <c r="D60" s="2"/>
      <c r="E60" s="102">
        <f>+C60*D60/1000</f>
        <v>0</v>
      </c>
      <c r="F60" s="2"/>
      <c r="G60" s="2"/>
      <c r="H60" s="102">
        <f t="shared" si="5"/>
        <v>0</v>
      </c>
      <c r="I60" s="2"/>
      <c r="J60" s="2">
        <f>+F60*(1+I60)</f>
        <v>0</v>
      </c>
      <c r="K60" s="2"/>
      <c r="L60" s="2">
        <f>+G60*(1+K60)</f>
        <v>0</v>
      </c>
      <c r="M60" s="35">
        <f>+L60*J60</f>
        <v>0</v>
      </c>
      <c r="N60" s="35">
        <f t="shared" si="4"/>
        <v>0</v>
      </c>
    </row>
    <row r="61" spans="1:14" ht="12.75">
      <c r="A61" s="99" t="s">
        <v>62</v>
      </c>
      <c r="B61" s="27"/>
      <c r="C61" s="31">
        <f>+SUM(C57:C60)</f>
        <v>0</v>
      </c>
      <c r="D61" s="27"/>
      <c r="E61" s="31">
        <f>+SUM(E57:E60)</f>
        <v>0</v>
      </c>
      <c r="F61" s="31">
        <f>+SUM(F57:F60)</f>
        <v>0</v>
      </c>
      <c r="G61" s="27"/>
      <c r="H61" s="31">
        <f>+SUM(H57:H60)</f>
        <v>0</v>
      </c>
      <c r="I61" s="27"/>
      <c r="J61" s="31">
        <f>+SUM(J57:J60)</f>
        <v>0</v>
      </c>
      <c r="K61" s="27"/>
      <c r="L61" s="27"/>
      <c r="M61" s="36">
        <f>+SUM(M57:M60)</f>
        <v>0</v>
      </c>
      <c r="N61" s="36">
        <f>+SUM(N57:N60)</f>
        <v>0</v>
      </c>
    </row>
    <row r="62" spans="1:14" ht="12.75">
      <c r="A62" s="98"/>
      <c r="B62" s="2"/>
      <c r="C62" s="2"/>
      <c r="D62" s="2"/>
      <c r="E62" s="102">
        <f>+C62*D62/1000</f>
        <v>0</v>
      </c>
      <c r="F62" s="2"/>
      <c r="G62" s="2"/>
      <c r="H62" s="102">
        <f t="shared" si="5"/>
        <v>0</v>
      </c>
      <c r="I62" s="2"/>
      <c r="J62" s="2">
        <f>+F62*(1+I62)</f>
        <v>0</v>
      </c>
      <c r="K62" s="2"/>
      <c r="L62" s="2">
        <f>+G62*(1+K62)</f>
        <v>0</v>
      </c>
      <c r="M62" s="35">
        <f>+L62*J62</f>
        <v>0</v>
      </c>
      <c r="N62" s="35">
        <f t="shared" si="4"/>
        <v>0</v>
      </c>
    </row>
    <row r="63" spans="1:14" ht="12.75">
      <c r="A63" s="98"/>
      <c r="B63" s="2"/>
      <c r="C63" s="2"/>
      <c r="D63" s="2"/>
      <c r="E63" s="102">
        <f>+C63*D63/1000</f>
        <v>0</v>
      </c>
      <c r="F63" s="2"/>
      <c r="G63" s="2"/>
      <c r="H63" s="102">
        <f t="shared" si="5"/>
        <v>0</v>
      </c>
      <c r="I63" s="2"/>
      <c r="J63" s="2">
        <f>+F63*(1+I63)</f>
        <v>0</v>
      </c>
      <c r="K63" s="2"/>
      <c r="L63" s="2">
        <f>+G63*(1+K63)</f>
        <v>0</v>
      </c>
      <c r="M63" s="35">
        <f>+L63*J63</f>
        <v>0</v>
      </c>
      <c r="N63" s="35">
        <f t="shared" si="4"/>
        <v>0</v>
      </c>
    </row>
    <row r="64" spans="1:14" ht="12.75">
      <c r="A64" s="98"/>
      <c r="B64" s="2"/>
      <c r="C64" s="2"/>
      <c r="D64" s="2"/>
      <c r="E64" s="102">
        <f>+C64*D64/1000</f>
        <v>0</v>
      </c>
      <c r="F64" s="2"/>
      <c r="G64" s="2"/>
      <c r="H64" s="102">
        <f t="shared" si="5"/>
        <v>0</v>
      </c>
      <c r="I64" s="2"/>
      <c r="J64" s="2">
        <f>+F64*(1+I64)</f>
        <v>0</v>
      </c>
      <c r="K64" s="2"/>
      <c r="L64" s="2">
        <f>+G64*(1+K64)</f>
        <v>0</v>
      </c>
      <c r="M64" s="35">
        <f>+L64*J64</f>
        <v>0</v>
      </c>
      <c r="N64" s="35">
        <f t="shared" si="4"/>
        <v>0</v>
      </c>
    </row>
    <row r="65" spans="1:14" ht="12.75">
      <c r="A65" s="98"/>
      <c r="B65" s="2"/>
      <c r="C65" s="2"/>
      <c r="D65" s="2"/>
      <c r="E65" s="102">
        <f>+C65*D65/1000</f>
        <v>0</v>
      </c>
      <c r="F65" s="2"/>
      <c r="G65" s="2"/>
      <c r="H65" s="102">
        <f t="shared" si="5"/>
        <v>0</v>
      </c>
      <c r="I65" s="2"/>
      <c r="J65" s="2">
        <f>+F65*(1+I65)</f>
        <v>0</v>
      </c>
      <c r="K65" s="2"/>
      <c r="L65" s="2">
        <f>+G65*(1+K65)</f>
        <v>0</v>
      </c>
      <c r="M65" s="35">
        <f>+L65*J65</f>
        <v>0</v>
      </c>
      <c r="N65" s="35">
        <f t="shared" si="4"/>
        <v>0</v>
      </c>
    </row>
    <row r="66" spans="1:14" ht="12.75">
      <c r="A66" s="99" t="s">
        <v>63</v>
      </c>
      <c r="B66" s="27"/>
      <c r="C66" s="31">
        <f>+SUM(C62:C65)</f>
        <v>0</v>
      </c>
      <c r="D66" s="27"/>
      <c r="E66" s="31">
        <f>+SUM(E62:E65)</f>
        <v>0</v>
      </c>
      <c r="F66" s="31">
        <f>+SUM(F62:F65)</f>
        <v>0</v>
      </c>
      <c r="G66" s="27"/>
      <c r="H66" s="31">
        <f>+SUM(H62:H65)</f>
        <v>0</v>
      </c>
      <c r="I66" s="27"/>
      <c r="J66" s="31">
        <f>+SUM(J62:J65)</f>
        <v>0</v>
      </c>
      <c r="K66" s="27"/>
      <c r="L66" s="27"/>
      <c r="M66" s="36">
        <f>+SUM(M62:M65)</f>
        <v>0</v>
      </c>
      <c r="N66" s="36">
        <f t="shared" si="4"/>
        <v>0</v>
      </c>
    </row>
    <row r="67" spans="1:14" s="94" customFormat="1" ht="13.5" thickBot="1">
      <c r="A67" s="90" t="s">
        <v>67</v>
      </c>
      <c r="B67" s="91"/>
      <c r="C67" s="91"/>
      <c r="D67" s="91"/>
      <c r="E67" s="92">
        <f>+E66+E61+E56</f>
        <v>0</v>
      </c>
      <c r="F67" s="91"/>
      <c r="G67" s="91"/>
      <c r="H67" s="92">
        <f>+H66+H61+H56</f>
        <v>0</v>
      </c>
      <c r="I67" s="91"/>
      <c r="J67" s="91"/>
      <c r="K67" s="91"/>
      <c r="L67" s="91"/>
      <c r="M67" s="92">
        <f>+M66+M61+M56</f>
        <v>0</v>
      </c>
      <c r="N67" s="92">
        <f>+N66+N61+N56</f>
        <v>0</v>
      </c>
    </row>
    <row r="68" ht="13.5" thickTop="1"/>
  </sheetData>
  <sheetProtection/>
  <printOptions horizontalCentered="1"/>
  <pageMargins left="0.31496062992125984" right="0.2362204724409449" top="1" bottom="1" header="0.5118110236220472" footer="0.5118110236220472"/>
  <pageSetup fitToHeight="1" fitToWidth="1" horizontalDpi="240" verticalDpi="24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showGridLines="0" showZeros="0" zoomScale="90" zoomScaleNormal="90" zoomScalePageLayoutView="0" workbookViewId="0" topLeftCell="U25">
      <selection activeCell="AI45" sqref="AI45"/>
    </sheetView>
  </sheetViews>
  <sheetFormatPr defaultColWidth="0" defaultRowHeight="12.75" zeroHeight="1"/>
  <cols>
    <col min="1" max="1" width="35.421875" style="79" customWidth="1"/>
    <col min="2" max="2" width="12.57421875" style="79" customWidth="1"/>
    <col min="3" max="3" width="10.00390625" style="79" customWidth="1"/>
    <col min="4" max="4" width="11.00390625" style="79" customWidth="1"/>
    <col min="5" max="5" width="17.00390625" style="79" customWidth="1"/>
    <col min="6" max="6" width="11.421875" style="79" customWidth="1"/>
    <col min="7" max="7" width="20.57421875" style="79" customWidth="1"/>
    <col min="8" max="8" width="15.140625" style="79" customWidth="1"/>
    <col min="9" max="9" width="16.28125" style="79" customWidth="1"/>
    <col min="10" max="10" width="13.00390625" style="79" customWidth="1"/>
    <col min="11" max="11" width="16.00390625" style="79" customWidth="1"/>
    <col min="12" max="12" width="16.57421875" style="79" customWidth="1"/>
    <col min="13" max="13" width="14.421875" style="79" customWidth="1"/>
    <col min="14" max="14" width="14.28125" style="79" customWidth="1"/>
    <col min="15" max="15" width="14.421875" style="79" customWidth="1"/>
    <col min="16" max="16" width="16.140625" style="79" customWidth="1"/>
    <col min="17" max="17" width="14.8515625" style="79" customWidth="1"/>
    <col min="18" max="20" width="11.421875" style="79" customWidth="1"/>
    <col min="21" max="21" width="14.57421875" style="79" customWidth="1"/>
    <col min="22" max="22" width="16.00390625" style="79" customWidth="1"/>
    <col min="23" max="23" width="14.57421875" style="79" customWidth="1"/>
    <col min="24" max="25" width="11.421875" style="79" customWidth="1"/>
    <col min="26" max="26" width="15.140625" style="79" customWidth="1"/>
    <col min="27" max="27" width="16.7109375" style="79" customWidth="1"/>
    <col min="28" max="28" width="17.28125" style="79" customWidth="1"/>
    <col min="29" max="29" width="18.00390625" style="79" customWidth="1"/>
    <col min="30" max="30" width="15.57421875" style="79" customWidth="1"/>
    <col min="31" max="31" width="16.00390625" style="79" customWidth="1"/>
    <col min="32" max="32" width="16.8515625" style="79" customWidth="1"/>
    <col min="33" max="33" width="15.57421875" style="79" customWidth="1"/>
    <col min="34" max="34" width="11.421875" style="79" customWidth="1"/>
    <col min="35" max="35" width="19.00390625" style="79" customWidth="1"/>
    <col min="36" max="36" width="15.421875" style="83" customWidth="1"/>
    <col min="37" max="37" width="0" style="83" hidden="1" customWidth="1"/>
    <col min="38" max="38" width="13.00390625" style="83" hidden="1" customWidth="1"/>
    <col min="39" max="41" width="0" style="83" hidden="1" customWidth="1"/>
    <col min="42" max="42" width="5.00390625" style="83" hidden="1" customWidth="1"/>
    <col min="43" max="43" width="25.8515625" style="83" hidden="1" customWidth="1"/>
    <col min="44" max="47" width="0" style="79" hidden="1" customWidth="1"/>
    <col min="48" max="48" width="13.28125" style="79" hidden="1" customWidth="1"/>
    <col min="49" max="49" width="5.00390625" style="79" hidden="1" customWidth="1"/>
    <col min="50" max="16384" width="0" style="79" hidden="1" customWidth="1"/>
  </cols>
  <sheetData>
    <row r="1" spans="1:49" ht="18" customHeight="1">
      <c r="A1" s="32" t="s">
        <v>325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K1" s="16"/>
      <c r="AL1" s="16"/>
      <c r="AM1" s="16"/>
      <c r="AP1" s="16"/>
      <c r="AQ1" s="16"/>
      <c r="AR1"/>
      <c r="AS1"/>
      <c r="AT1"/>
      <c r="AU1"/>
      <c r="AV1"/>
      <c r="AW1"/>
    </row>
    <row r="2" spans="1:49" ht="18" customHeight="1">
      <c r="A2" s="26" t="s">
        <v>257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K2" s="16"/>
      <c r="AL2" s="16"/>
      <c r="AM2" s="16"/>
      <c r="AP2" s="16"/>
      <c r="AQ2" s="16"/>
      <c r="AR2"/>
      <c r="AS2"/>
      <c r="AT2"/>
      <c r="AU2"/>
      <c r="AV2"/>
      <c r="AW2"/>
    </row>
    <row r="3" spans="1:49" ht="18" customHeight="1">
      <c r="A3" s="436" t="s">
        <v>261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K3" s="16"/>
      <c r="AL3" s="16"/>
      <c r="AM3" s="16"/>
      <c r="AP3" s="16"/>
      <c r="AQ3" s="16"/>
      <c r="AR3"/>
      <c r="AS3"/>
      <c r="AT3"/>
      <c r="AU3"/>
      <c r="AV3"/>
      <c r="AW3"/>
    </row>
    <row r="4" spans="1:49" ht="18" customHeight="1">
      <c r="A4" s="140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K4" s="16"/>
      <c r="AL4" s="16"/>
      <c r="AM4" s="16"/>
      <c r="AP4" s="16"/>
      <c r="AQ4" s="16"/>
      <c r="AR4"/>
      <c r="AS4"/>
      <c r="AT4"/>
      <c r="AU4"/>
      <c r="AV4"/>
      <c r="AW4"/>
    </row>
    <row r="5" spans="1:49" ht="18" customHeight="1">
      <c r="A5" s="140" t="s">
        <v>408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K5" s="16"/>
      <c r="AL5" s="16"/>
      <c r="AM5" s="16"/>
      <c r="AP5" s="16"/>
      <c r="AQ5" s="16"/>
      <c r="AR5"/>
      <c r="AS5"/>
      <c r="AT5"/>
      <c r="AU5"/>
      <c r="AV5"/>
      <c r="AW5"/>
    </row>
    <row r="6" spans="1:49" ht="18" customHeight="1">
      <c r="A6" s="141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K6" s="16"/>
      <c r="AL6" s="16"/>
      <c r="AM6" s="16"/>
      <c r="AP6" s="16"/>
      <c r="AQ6" s="16"/>
      <c r="AR6"/>
      <c r="AS6"/>
      <c r="AT6"/>
      <c r="AU6"/>
      <c r="AV6"/>
      <c r="AW6"/>
    </row>
    <row r="7" spans="1:49" ht="18" customHeight="1">
      <c r="A7" s="142" t="s">
        <v>346</v>
      </c>
      <c r="B7" s="80"/>
      <c r="C7" s="80"/>
      <c r="D7" s="80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139" t="s">
        <v>143</v>
      </c>
      <c r="AK7" s="16"/>
      <c r="AL7" s="16"/>
      <c r="AM7" s="16"/>
      <c r="AP7" s="16"/>
      <c r="AQ7" s="16"/>
      <c r="AR7"/>
      <c r="AS7"/>
      <c r="AT7"/>
      <c r="AU7"/>
      <c r="AV7"/>
      <c r="AW7"/>
    </row>
    <row r="8" spans="1:49" ht="15.75">
      <c r="A8" s="85"/>
      <c r="B8" s="80"/>
      <c r="C8" s="80"/>
      <c r="D8" s="138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139"/>
      <c r="AK8" s="16"/>
      <c r="AL8" s="16"/>
      <c r="AM8" s="16"/>
      <c r="AP8" s="16"/>
      <c r="AQ8" s="16"/>
      <c r="AR8"/>
      <c r="AS8"/>
      <c r="AT8"/>
      <c r="AU8"/>
      <c r="AV8"/>
      <c r="AW8"/>
    </row>
    <row r="9" spans="1:49" ht="12.75">
      <c r="A9" s="314" t="s">
        <v>349</v>
      </c>
      <c r="B9" s="315" t="s">
        <v>144</v>
      </c>
      <c r="C9" s="316"/>
      <c r="D9" s="317" t="s">
        <v>145</v>
      </c>
      <c r="E9" s="318" t="s">
        <v>146</v>
      </c>
      <c r="F9" s="319"/>
      <c r="G9" s="319"/>
      <c r="H9" s="320" t="s">
        <v>147</v>
      </c>
      <c r="I9" s="319" t="s">
        <v>148</v>
      </c>
      <c r="J9" s="319"/>
      <c r="K9" s="319" t="s">
        <v>149</v>
      </c>
      <c r="L9" s="319"/>
      <c r="M9" s="319"/>
      <c r="N9" s="319"/>
      <c r="O9" s="319"/>
      <c r="P9" s="320" t="s">
        <v>150</v>
      </c>
      <c r="Q9" s="319" t="s">
        <v>151</v>
      </c>
      <c r="R9" s="319"/>
      <c r="S9" s="319"/>
      <c r="T9" s="319"/>
      <c r="U9" s="319"/>
      <c r="V9" s="319" t="s">
        <v>152</v>
      </c>
      <c r="W9" s="319"/>
      <c r="X9" s="319"/>
      <c r="Y9" s="319"/>
      <c r="Z9" s="319"/>
      <c r="AA9" s="319" t="s">
        <v>153</v>
      </c>
      <c r="AB9" s="319"/>
      <c r="AC9" s="319"/>
      <c r="AD9" s="319"/>
      <c r="AE9" s="319"/>
      <c r="AF9" s="321"/>
      <c r="AG9" s="321"/>
      <c r="AH9" s="321"/>
      <c r="AI9" s="320"/>
      <c r="AK9" s="115"/>
      <c r="AL9" s="116"/>
      <c r="AM9" s="117"/>
      <c r="AP9" s="16"/>
      <c r="AQ9" s="16"/>
      <c r="AR9"/>
      <c r="AS9"/>
      <c r="AT9"/>
      <c r="AU9"/>
      <c r="AV9"/>
      <c r="AW9"/>
    </row>
    <row r="10" spans="1:49" ht="12.75">
      <c r="A10" s="322"/>
      <c r="B10" s="323"/>
      <c r="C10" s="324"/>
      <c r="D10" s="317"/>
      <c r="E10" s="317"/>
      <c r="F10" s="317"/>
      <c r="G10" s="317"/>
      <c r="H10" s="317" t="s">
        <v>155</v>
      </c>
      <c r="I10" s="317" t="s">
        <v>156</v>
      </c>
      <c r="J10" s="317" t="s">
        <v>157</v>
      </c>
      <c r="K10" s="317" t="s">
        <v>158</v>
      </c>
      <c r="L10" s="317" t="s">
        <v>150</v>
      </c>
      <c r="M10" s="317" t="s">
        <v>150</v>
      </c>
      <c r="N10" s="317" t="s">
        <v>150</v>
      </c>
      <c r="O10" s="317" t="s">
        <v>158</v>
      </c>
      <c r="P10" s="317" t="s">
        <v>159</v>
      </c>
      <c r="Q10" s="317" t="s">
        <v>160</v>
      </c>
      <c r="R10" s="317" t="s">
        <v>161</v>
      </c>
      <c r="S10" s="317" t="s">
        <v>162</v>
      </c>
      <c r="T10" s="317" t="s">
        <v>163</v>
      </c>
      <c r="U10" s="317" t="s">
        <v>72</v>
      </c>
      <c r="V10" s="395" t="s">
        <v>405</v>
      </c>
      <c r="W10" s="395" t="s">
        <v>406</v>
      </c>
      <c r="X10" s="317" t="s">
        <v>162</v>
      </c>
      <c r="Y10" s="317" t="s">
        <v>163</v>
      </c>
      <c r="Z10" s="317" t="s">
        <v>72</v>
      </c>
      <c r="AA10" s="325" t="s">
        <v>105</v>
      </c>
      <c r="AB10" s="325" t="s">
        <v>70</v>
      </c>
      <c r="AC10" s="325" t="s">
        <v>70</v>
      </c>
      <c r="AD10" s="325" t="s">
        <v>70</v>
      </c>
      <c r="AE10" s="325" t="s">
        <v>164</v>
      </c>
      <c r="AF10" s="325" t="s">
        <v>165</v>
      </c>
      <c r="AG10" s="325" t="s">
        <v>166</v>
      </c>
      <c r="AH10" s="317" t="s">
        <v>167</v>
      </c>
      <c r="AI10" s="317" t="s">
        <v>72</v>
      </c>
      <c r="AK10" s="115"/>
      <c r="AL10" s="116"/>
      <c r="AM10" s="117"/>
      <c r="AP10" s="16"/>
      <c r="AQ10" s="16"/>
      <c r="AR10"/>
      <c r="AS10"/>
      <c r="AT10"/>
      <c r="AU10"/>
      <c r="AV10"/>
      <c r="AW10"/>
    </row>
    <row r="11" spans="1:49" ht="12.75">
      <c r="A11" s="326"/>
      <c r="B11" s="327"/>
      <c r="C11" s="328"/>
      <c r="D11" s="329" t="s">
        <v>169</v>
      </c>
      <c r="E11" s="329" t="s">
        <v>170</v>
      </c>
      <c r="F11" s="329" t="s">
        <v>150</v>
      </c>
      <c r="G11" s="329" t="s">
        <v>171</v>
      </c>
      <c r="H11" s="329" t="s">
        <v>172</v>
      </c>
      <c r="I11" s="329" t="s">
        <v>155</v>
      </c>
      <c r="J11" s="329" t="s">
        <v>155</v>
      </c>
      <c r="K11" s="329" t="s">
        <v>173</v>
      </c>
      <c r="L11" s="329" t="s">
        <v>155</v>
      </c>
      <c r="M11" s="329" t="s">
        <v>155</v>
      </c>
      <c r="N11" s="329" t="s">
        <v>155</v>
      </c>
      <c r="O11" s="329" t="s">
        <v>174</v>
      </c>
      <c r="P11" s="329" t="s">
        <v>175</v>
      </c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30" t="s">
        <v>176</v>
      </c>
      <c r="AB11" s="330" t="s">
        <v>177</v>
      </c>
      <c r="AC11" s="330" t="s">
        <v>177</v>
      </c>
      <c r="AD11" s="330" t="s">
        <v>177</v>
      </c>
      <c r="AE11" s="330" t="s">
        <v>178</v>
      </c>
      <c r="AF11" s="330"/>
      <c r="AG11" s="330"/>
      <c r="AH11" s="329" t="s">
        <v>179</v>
      </c>
      <c r="AI11" s="329"/>
      <c r="AK11" s="118"/>
      <c r="AL11" s="116"/>
      <c r="AM11" s="117"/>
      <c r="AP11" s="16"/>
      <c r="AQ11" s="16"/>
      <c r="AR11"/>
      <c r="AS11"/>
      <c r="AT11"/>
      <c r="AU11"/>
      <c r="AV11"/>
      <c r="AW11"/>
    </row>
    <row r="12" spans="1:49" ht="12.75">
      <c r="A12" s="326"/>
      <c r="B12" s="331"/>
      <c r="C12" s="328"/>
      <c r="D12" s="329"/>
      <c r="E12" s="329"/>
      <c r="F12" s="329" t="s">
        <v>180</v>
      </c>
      <c r="G12" s="329"/>
      <c r="H12" s="329"/>
      <c r="I12" s="329" t="s">
        <v>154</v>
      </c>
      <c r="J12" s="329" t="s">
        <v>168</v>
      </c>
      <c r="K12" s="332" t="s">
        <v>181</v>
      </c>
      <c r="L12" s="329" t="s">
        <v>182</v>
      </c>
      <c r="M12" s="329" t="s">
        <v>183</v>
      </c>
      <c r="N12" s="329" t="s">
        <v>184</v>
      </c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30" t="s">
        <v>185</v>
      </c>
      <c r="AB12" s="330" t="s">
        <v>186</v>
      </c>
      <c r="AC12" s="330" t="s">
        <v>187</v>
      </c>
      <c r="AD12" s="330" t="s">
        <v>188</v>
      </c>
      <c r="AE12" s="330" t="s">
        <v>189</v>
      </c>
      <c r="AF12" s="330"/>
      <c r="AG12" s="330"/>
      <c r="AH12" s="329" t="s">
        <v>190</v>
      </c>
      <c r="AI12" s="329"/>
      <c r="AK12" s="115"/>
      <c r="AL12" s="116"/>
      <c r="AM12" s="117"/>
      <c r="AP12" s="16"/>
      <c r="AQ12" s="16"/>
      <c r="AR12"/>
      <c r="AS12"/>
      <c r="AT12"/>
      <c r="AU12"/>
      <c r="AV12"/>
      <c r="AW12"/>
    </row>
    <row r="13" spans="1:49" ht="12.75">
      <c r="A13" s="333">
        <v>1</v>
      </c>
      <c r="B13" s="334">
        <v>2</v>
      </c>
      <c r="C13" s="335"/>
      <c r="D13" s="336">
        <v>3</v>
      </c>
      <c r="E13" s="337">
        <v>4.1</v>
      </c>
      <c r="F13" s="337">
        <v>4.2</v>
      </c>
      <c r="G13" s="336">
        <v>4</v>
      </c>
      <c r="H13" s="336">
        <v>5</v>
      </c>
      <c r="I13" s="336">
        <v>6</v>
      </c>
      <c r="J13" s="336">
        <v>7</v>
      </c>
      <c r="K13" s="336">
        <v>9</v>
      </c>
      <c r="L13" s="336">
        <v>10</v>
      </c>
      <c r="M13" s="336">
        <v>11</v>
      </c>
      <c r="N13" s="336">
        <v>12</v>
      </c>
      <c r="O13" s="336">
        <v>13</v>
      </c>
      <c r="P13" s="336">
        <v>14</v>
      </c>
      <c r="Q13" s="337">
        <v>15.1</v>
      </c>
      <c r="R13" s="337">
        <v>15.2</v>
      </c>
      <c r="S13" s="337">
        <v>15.3</v>
      </c>
      <c r="T13" s="337">
        <v>15.4</v>
      </c>
      <c r="U13" s="336">
        <v>15</v>
      </c>
      <c r="V13" s="337">
        <v>16.1</v>
      </c>
      <c r="W13" s="337">
        <v>16.2</v>
      </c>
      <c r="X13" s="337">
        <v>16.3</v>
      </c>
      <c r="Y13" s="337">
        <v>16.4</v>
      </c>
      <c r="Z13" s="336">
        <v>16</v>
      </c>
      <c r="AA13" s="338">
        <v>17</v>
      </c>
      <c r="AB13" s="338">
        <v>18</v>
      </c>
      <c r="AC13" s="338">
        <v>19</v>
      </c>
      <c r="AD13" s="338">
        <v>20</v>
      </c>
      <c r="AE13" s="338">
        <v>21</v>
      </c>
      <c r="AF13" s="338">
        <v>22</v>
      </c>
      <c r="AG13" s="338">
        <v>23</v>
      </c>
      <c r="AH13" s="336">
        <v>24</v>
      </c>
      <c r="AI13" s="336">
        <v>25</v>
      </c>
      <c r="AK13" s="115"/>
      <c r="AL13" s="116"/>
      <c r="AM13" s="117"/>
      <c r="AP13" s="16"/>
      <c r="AQ13" s="16"/>
      <c r="AR13"/>
      <c r="AS13"/>
      <c r="AT13"/>
      <c r="AU13"/>
      <c r="AV13"/>
      <c r="AW13"/>
    </row>
    <row r="14" spans="1:49" s="125" customFormat="1" ht="18" customHeight="1">
      <c r="A14" s="310" t="s">
        <v>350</v>
      </c>
      <c r="B14" s="311"/>
      <c r="C14" s="312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1"/>
      <c r="AB14" s="311"/>
      <c r="AC14" s="311"/>
      <c r="AD14" s="311"/>
      <c r="AE14" s="311"/>
      <c r="AF14" s="311"/>
      <c r="AG14" s="311"/>
      <c r="AH14" s="313"/>
      <c r="AI14" s="313"/>
      <c r="AJ14" s="119"/>
      <c r="AK14" s="120"/>
      <c r="AL14" s="121"/>
      <c r="AM14" s="122"/>
      <c r="AN14" s="119"/>
      <c r="AO14" s="119"/>
      <c r="AP14" s="123"/>
      <c r="AQ14" s="123"/>
      <c r="AR14" s="124"/>
      <c r="AS14" s="124"/>
      <c r="AT14" s="124"/>
      <c r="AU14" s="124"/>
      <c r="AV14" s="124"/>
      <c r="AW14" s="124"/>
    </row>
    <row r="15" spans="1:49" s="125" customFormat="1" ht="18" customHeight="1" thickBot="1">
      <c r="A15" s="126" t="s">
        <v>191</v>
      </c>
      <c r="B15" s="127"/>
      <c r="C15" s="128"/>
      <c r="D15" s="389">
        <f>SUM(D16:D20)</f>
        <v>7</v>
      </c>
      <c r="E15" s="389">
        <f>SUM(E16:E20)</f>
        <v>33258127.948815</v>
      </c>
      <c r="F15" s="390"/>
      <c r="G15" s="389">
        <f>SUM(G16:G20)</f>
        <v>550161604.1136601</v>
      </c>
      <c r="H15" s="390"/>
      <c r="I15" s="390"/>
      <c r="J15" s="390"/>
      <c r="K15" s="389">
        <f aca="true" t="shared" si="0" ref="K15:AG15">SUM(K16:K20)</f>
        <v>17032739</v>
      </c>
      <c r="L15" s="389">
        <f t="shared" si="0"/>
        <v>25042181</v>
      </c>
      <c r="M15" s="389">
        <f t="shared" si="0"/>
        <v>26085605</v>
      </c>
      <c r="N15" s="389">
        <f t="shared" si="0"/>
        <v>54345009</v>
      </c>
      <c r="O15" s="389">
        <f t="shared" si="0"/>
        <v>3056453.356187</v>
      </c>
      <c r="P15" s="389">
        <f t="shared" si="0"/>
        <v>33817980</v>
      </c>
      <c r="Q15" s="389">
        <f t="shared" si="0"/>
        <v>0</v>
      </c>
      <c r="R15" s="389">
        <f t="shared" si="0"/>
        <v>0</v>
      </c>
      <c r="S15" s="389">
        <f t="shared" si="0"/>
        <v>0</v>
      </c>
      <c r="T15" s="389">
        <f t="shared" si="0"/>
        <v>0</v>
      </c>
      <c r="U15" s="389">
        <f t="shared" si="0"/>
        <v>33817980</v>
      </c>
      <c r="V15" s="389">
        <f t="shared" si="0"/>
        <v>241262822</v>
      </c>
      <c r="W15" s="389">
        <f t="shared" si="0"/>
        <v>0</v>
      </c>
      <c r="X15" s="389">
        <f t="shared" si="0"/>
        <v>0</v>
      </c>
      <c r="Y15" s="389">
        <f t="shared" si="0"/>
        <v>0</v>
      </c>
      <c r="Z15" s="389">
        <f t="shared" si="0"/>
        <v>241262822</v>
      </c>
      <c r="AA15" s="389">
        <f t="shared" si="0"/>
        <v>58873760</v>
      </c>
      <c r="AB15" s="389">
        <f t="shared" si="0"/>
        <v>72368716.6726232</v>
      </c>
      <c r="AC15" s="389">
        <f t="shared" si="0"/>
        <v>51086048</v>
      </c>
      <c r="AD15" s="389">
        <f t="shared" si="0"/>
        <v>3137284</v>
      </c>
      <c r="AE15" s="389">
        <f t="shared" si="0"/>
        <v>26085605</v>
      </c>
      <c r="AF15" s="389">
        <f t="shared" si="0"/>
        <v>19564203.2734098</v>
      </c>
      <c r="AG15" s="389">
        <f t="shared" si="0"/>
        <v>13042802</v>
      </c>
      <c r="AH15" s="128">
        <v>0</v>
      </c>
      <c r="AI15" s="437">
        <f>+G15+K15+L15+M15+N15+O15+U15+Z15+AA15+AB15+AC15+AD15+AE15+AF15+AG15</f>
        <v>1194962812.4158802</v>
      </c>
      <c r="AJ15" s="119"/>
      <c r="AK15" s="129"/>
      <c r="AL15" s="119"/>
      <c r="AM15" s="119"/>
      <c r="AN15" s="119"/>
      <c r="AO15" s="119"/>
      <c r="AP15" s="123"/>
      <c r="AQ15" s="123"/>
      <c r="AR15" s="124"/>
      <c r="AS15" s="124"/>
      <c r="AT15" s="124"/>
      <c r="AU15" s="124"/>
      <c r="AV15" s="124"/>
      <c r="AW15" s="124"/>
    </row>
    <row r="16" spans="1:49" s="125" customFormat="1" ht="18" customHeight="1">
      <c r="A16" s="369" t="s">
        <v>372</v>
      </c>
      <c r="B16" s="370" t="s">
        <v>373</v>
      </c>
      <c r="C16" s="384"/>
      <c r="D16" s="371">
        <v>1</v>
      </c>
      <c r="E16" s="372">
        <v>8884267.233555</v>
      </c>
      <c r="F16" s="132"/>
      <c r="G16" s="132">
        <v>106611206.80266</v>
      </c>
      <c r="H16" s="132"/>
      <c r="I16" s="132">
        <v>0</v>
      </c>
      <c r="J16" s="132">
        <v>0</v>
      </c>
      <c r="K16" s="132">
        <v>3109494</v>
      </c>
      <c r="L16" s="132">
        <v>4571696</v>
      </c>
      <c r="M16" s="132">
        <v>4762183</v>
      </c>
      <c r="N16" s="132">
        <v>9921215</v>
      </c>
      <c r="O16" s="132">
        <v>592284.482237</v>
      </c>
      <c r="P16" s="132"/>
      <c r="Q16" s="132"/>
      <c r="R16" s="132"/>
      <c r="S16" s="132"/>
      <c r="T16" s="132"/>
      <c r="U16" s="133">
        <f>SUM(P16:T16)</f>
        <v>0</v>
      </c>
      <c r="V16" s="393">
        <v>53305603</v>
      </c>
      <c r="W16" s="134"/>
      <c r="X16" s="134"/>
      <c r="Y16" s="134"/>
      <c r="Z16" s="394">
        <f>SUM(V16:Y16)</f>
        <v>53305603</v>
      </c>
      <c r="AA16" s="394">
        <v>10747983</v>
      </c>
      <c r="AB16" s="394">
        <v>13166484.0963192</v>
      </c>
      <c r="AC16" s="394">
        <v>9326260</v>
      </c>
      <c r="AD16" s="394">
        <v>572742</v>
      </c>
      <c r="AE16" s="394">
        <v>4762183</v>
      </c>
      <c r="AF16" s="394">
        <v>3571637.3940797998</v>
      </c>
      <c r="AG16" s="394">
        <v>2381092</v>
      </c>
      <c r="AH16" s="132"/>
      <c r="AI16" s="132">
        <f>+G16+K16+L16+M16+N16+O16+U16+Z16+AA16+AB16+AC16+AD16+AE16+AF16+AG16</f>
        <v>227402063.775296</v>
      </c>
      <c r="AJ16" s="396">
        <f>+AI16-'[1]Año 2014-3%   (3)'!$AH$12</f>
        <v>-13166484.096319199</v>
      </c>
      <c r="AK16" s="129"/>
      <c r="AL16" s="119"/>
      <c r="AM16" s="119"/>
      <c r="AN16" s="119"/>
      <c r="AO16" s="119"/>
      <c r="AP16" s="123"/>
      <c r="AQ16" s="123"/>
      <c r="AR16" s="124"/>
      <c r="AS16" s="124"/>
      <c r="AT16" s="124"/>
      <c r="AU16" s="124"/>
      <c r="AV16" s="124"/>
      <c r="AW16" s="124"/>
    </row>
    <row r="17" spans="1:49" s="125" customFormat="1" ht="18" customHeight="1">
      <c r="A17" s="369" t="s">
        <v>374</v>
      </c>
      <c r="B17" s="370" t="s">
        <v>375</v>
      </c>
      <c r="C17" s="384"/>
      <c r="D17" s="371">
        <v>2</v>
      </c>
      <c r="E17" s="374">
        <v>6952342.39455</v>
      </c>
      <c r="F17" s="132"/>
      <c r="G17" s="132">
        <v>166856217.46920002</v>
      </c>
      <c r="H17" s="132"/>
      <c r="I17" s="132">
        <v>0</v>
      </c>
      <c r="J17" s="132">
        <v>0</v>
      </c>
      <c r="K17" s="132">
        <v>4866640</v>
      </c>
      <c r="L17" s="132">
        <v>7155119</v>
      </c>
      <c r="M17" s="132">
        <v>7453249</v>
      </c>
      <c r="N17" s="132">
        <v>15527602</v>
      </c>
      <c r="O17" s="132">
        <v>926978.98594</v>
      </c>
      <c r="P17" s="132"/>
      <c r="Q17" s="132"/>
      <c r="R17" s="132"/>
      <c r="S17" s="132"/>
      <c r="T17" s="132"/>
      <c r="U17" s="133">
        <f aca="true" t="shared" si="1" ref="U17:U24">SUM(P17:T17)</f>
        <v>0</v>
      </c>
      <c r="V17" s="393">
        <v>83428109</v>
      </c>
      <c r="W17" s="134"/>
      <c r="X17" s="134"/>
      <c r="Y17" s="134"/>
      <c r="Z17" s="394">
        <f aca="true" t="shared" si="2" ref="Z17:Z24">SUM(V17:Y17)</f>
        <v>83428109</v>
      </c>
      <c r="AA17" s="394">
        <v>16821569</v>
      </c>
      <c r="AB17" s="394">
        <v>20606742.896304</v>
      </c>
      <c r="AC17" s="394">
        <v>14596443</v>
      </c>
      <c r="AD17" s="394">
        <v>896393</v>
      </c>
      <c r="AE17" s="394">
        <v>7453249</v>
      </c>
      <c r="AF17" s="394">
        <v>5589936.764076</v>
      </c>
      <c r="AG17" s="394">
        <v>3726625</v>
      </c>
      <c r="AH17" s="132"/>
      <c r="AI17" s="132">
        <f aca="true" t="shared" si="3" ref="AI17:AI24">+G17+K17+L17+M17+N17+O17+U17+Z17+AA17+AB17+AC17+AD17+AE17+AF17+AG17</f>
        <v>355904874.11552</v>
      </c>
      <c r="AJ17" s="119"/>
      <c r="AK17" s="129"/>
      <c r="AL17" s="119"/>
      <c r="AM17" s="119"/>
      <c r="AN17" s="119"/>
      <c r="AO17" s="119"/>
      <c r="AP17" s="123"/>
      <c r="AQ17" s="123"/>
      <c r="AR17" s="124"/>
      <c r="AS17" s="124"/>
      <c r="AT17" s="124"/>
      <c r="AU17" s="124"/>
      <c r="AV17" s="124"/>
      <c r="AW17" s="124"/>
    </row>
    <row r="18" spans="1:49" s="125" customFormat="1" ht="18" customHeight="1">
      <c r="A18" s="375" t="s">
        <v>376</v>
      </c>
      <c r="B18" s="376" t="s">
        <v>377</v>
      </c>
      <c r="C18" s="385"/>
      <c r="D18" s="377">
        <v>1</v>
      </c>
      <c r="E18" s="374">
        <v>6952342.39455</v>
      </c>
      <c r="F18" s="132"/>
      <c r="G18" s="132">
        <v>83428108.73460001</v>
      </c>
      <c r="H18" s="132"/>
      <c r="I18" s="132">
        <v>0</v>
      </c>
      <c r="J18" s="132">
        <v>0</v>
      </c>
      <c r="K18" s="132">
        <v>2433320</v>
      </c>
      <c r="L18" s="132">
        <v>3577560</v>
      </c>
      <c r="M18" s="132">
        <v>3726625</v>
      </c>
      <c r="N18" s="132">
        <v>7763801</v>
      </c>
      <c r="O18" s="132">
        <v>463489.49297</v>
      </c>
      <c r="P18" s="132"/>
      <c r="Q18" s="132"/>
      <c r="R18" s="132"/>
      <c r="S18" s="132"/>
      <c r="T18" s="132"/>
      <c r="U18" s="133">
        <f t="shared" si="1"/>
        <v>0</v>
      </c>
      <c r="V18" s="393">
        <v>41714054</v>
      </c>
      <c r="W18" s="134"/>
      <c r="X18" s="134"/>
      <c r="Y18" s="134"/>
      <c r="Z18" s="394">
        <f t="shared" si="2"/>
        <v>41714054</v>
      </c>
      <c r="AA18" s="394">
        <v>8410785</v>
      </c>
      <c r="AB18" s="394">
        <v>10303371</v>
      </c>
      <c r="AC18" s="394">
        <v>7298221</v>
      </c>
      <c r="AD18" s="394">
        <v>448197</v>
      </c>
      <c r="AE18" s="394">
        <v>3726625</v>
      </c>
      <c r="AF18" s="394">
        <v>2794968.4120380003</v>
      </c>
      <c r="AG18" s="394">
        <v>1863312</v>
      </c>
      <c r="AH18" s="132"/>
      <c r="AI18" s="132">
        <f t="shared" si="3"/>
        <v>177952437.639608</v>
      </c>
      <c r="AJ18" s="129"/>
      <c r="AK18" s="129"/>
      <c r="AL18" s="119"/>
      <c r="AM18" s="119"/>
      <c r="AN18" s="119"/>
      <c r="AO18" s="119"/>
      <c r="AP18" s="123"/>
      <c r="AQ18" s="123"/>
      <c r="AR18" s="124"/>
      <c r="AS18" s="124"/>
      <c r="AT18" s="124"/>
      <c r="AU18" s="124"/>
      <c r="AV18" s="124"/>
      <c r="AW18" s="124"/>
    </row>
    <row r="19" spans="1:49" s="125" customFormat="1" ht="18" customHeight="1">
      <c r="A19" s="379" t="s">
        <v>378</v>
      </c>
      <c r="B19" s="380" t="s">
        <v>379</v>
      </c>
      <c r="C19" s="386"/>
      <c r="D19" s="381">
        <v>2</v>
      </c>
      <c r="E19" s="382">
        <v>5636329.99944</v>
      </c>
      <c r="F19" s="132"/>
      <c r="G19" s="132">
        <v>135271919.98656002</v>
      </c>
      <c r="H19" s="132"/>
      <c r="I19" s="132">
        <v>0</v>
      </c>
      <c r="J19" s="132">
        <v>0</v>
      </c>
      <c r="K19" s="132">
        <v>4931789</v>
      </c>
      <c r="L19" s="132">
        <v>7250904</v>
      </c>
      <c r="M19" s="132">
        <v>7553025</v>
      </c>
      <c r="N19" s="132">
        <v>15735468</v>
      </c>
      <c r="O19" s="132">
        <v>751510.666592</v>
      </c>
      <c r="P19" s="132">
        <v>33817980</v>
      </c>
      <c r="Q19" s="132"/>
      <c r="R19" s="132"/>
      <c r="S19" s="132"/>
      <c r="T19" s="132"/>
      <c r="U19" s="133">
        <f t="shared" si="1"/>
        <v>33817980</v>
      </c>
      <c r="V19" s="393">
        <v>33817980</v>
      </c>
      <c r="W19" s="134"/>
      <c r="X19" s="134"/>
      <c r="Y19" s="134"/>
      <c r="Z19" s="394">
        <f>+V19</f>
        <v>33817980</v>
      </c>
      <c r="AA19" s="394">
        <v>17046757</v>
      </c>
      <c r="AB19" s="394">
        <v>21129840.68</v>
      </c>
      <c r="AC19" s="394">
        <v>14791844</v>
      </c>
      <c r="AD19" s="394">
        <v>908393</v>
      </c>
      <c r="AE19" s="394">
        <v>7553025</v>
      </c>
      <c r="AF19" s="394">
        <v>5664768.539596801</v>
      </c>
      <c r="AG19" s="394">
        <v>3776512</v>
      </c>
      <c r="AH19" s="132"/>
      <c r="AI19" s="132">
        <f t="shared" si="3"/>
        <v>310001716.8727488</v>
      </c>
      <c r="AJ19" s="119"/>
      <c r="AK19" s="129"/>
      <c r="AL19" s="119"/>
      <c r="AM19" s="119"/>
      <c r="AN19" s="119"/>
      <c r="AO19" s="119"/>
      <c r="AP19" s="123"/>
      <c r="AQ19" s="123"/>
      <c r="AR19" s="124"/>
      <c r="AS19" s="124"/>
      <c r="AT19" s="124"/>
      <c r="AU19" s="124"/>
      <c r="AV19" s="124"/>
      <c r="AW19" s="124"/>
    </row>
    <row r="20" spans="1:49" s="125" customFormat="1" ht="18" customHeight="1" thickBot="1">
      <c r="A20" s="369" t="s">
        <v>380</v>
      </c>
      <c r="B20" s="370" t="s">
        <v>381</v>
      </c>
      <c r="C20" s="384"/>
      <c r="D20" s="371">
        <v>1</v>
      </c>
      <c r="E20" s="383">
        <v>4832845.92672</v>
      </c>
      <c r="F20" s="132"/>
      <c r="G20" s="132">
        <v>57994151.120639995</v>
      </c>
      <c r="H20" s="132"/>
      <c r="I20" s="132">
        <v>0</v>
      </c>
      <c r="J20" s="132">
        <v>0</v>
      </c>
      <c r="K20" s="132">
        <v>1691496</v>
      </c>
      <c r="L20" s="132">
        <v>2486902</v>
      </c>
      <c r="M20" s="132">
        <v>2590523</v>
      </c>
      <c r="N20" s="132">
        <v>5396923</v>
      </c>
      <c r="O20" s="132">
        <v>322189.728448</v>
      </c>
      <c r="P20" s="132"/>
      <c r="Q20" s="132"/>
      <c r="R20" s="132"/>
      <c r="S20" s="132"/>
      <c r="T20" s="132"/>
      <c r="U20" s="133">
        <f t="shared" si="1"/>
        <v>0</v>
      </c>
      <c r="V20" s="393">
        <v>28997076</v>
      </c>
      <c r="W20" s="134"/>
      <c r="X20" s="134"/>
      <c r="Y20" s="134"/>
      <c r="Z20" s="394">
        <f t="shared" si="2"/>
        <v>28997076</v>
      </c>
      <c r="AA20" s="394">
        <v>5846666</v>
      </c>
      <c r="AB20" s="394">
        <v>7162278</v>
      </c>
      <c r="AC20" s="394">
        <v>5073280</v>
      </c>
      <c r="AD20" s="394">
        <v>311559</v>
      </c>
      <c r="AE20" s="394">
        <v>2590523</v>
      </c>
      <c r="AF20" s="394">
        <v>1942892.1636191998</v>
      </c>
      <c r="AG20" s="394">
        <v>1295261</v>
      </c>
      <c r="AH20" s="132"/>
      <c r="AI20" s="132">
        <f t="shared" si="3"/>
        <v>123701720.0127072</v>
      </c>
      <c r="AJ20" s="119"/>
      <c r="AK20" s="129"/>
      <c r="AL20" s="119"/>
      <c r="AM20" s="119"/>
      <c r="AN20" s="119"/>
      <c r="AO20" s="119"/>
      <c r="AP20" s="123"/>
      <c r="AQ20" s="123"/>
      <c r="AR20" s="124"/>
      <c r="AS20" s="124"/>
      <c r="AT20" s="124"/>
      <c r="AU20" s="124"/>
      <c r="AV20" s="124"/>
      <c r="AW20" s="124"/>
    </row>
    <row r="21" spans="1:49" s="125" customFormat="1" ht="18" customHeight="1">
      <c r="A21" s="126" t="s">
        <v>192</v>
      </c>
      <c r="B21" s="127"/>
      <c r="C21" s="128"/>
      <c r="D21" s="387">
        <f>SUM(D22:D24)</f>
        <v>3</v>
      </c>
      <c r="E21" s="388">
        <f>SUM(E22:E24)</f>
        <v>16726896.751005</v>
      </c>
      <c r="F21" s="388">
        <f aca="true" t="shared" si="4" ref="F21:O21">SUM(F22:F24)</f>
        <v>0</v>
      </c>
      <c r="G21" s="388">
        <f t="shared" si="4"/>
        <v>200722761.01206</v>
      </c>
      <c r="H21" s="388">
        <f t="shared" si="4"/>
        <v>0</v>
      </c>
      <c r="I21" s="388">
        <f t="shared" si="4"/>
        <v>0</v>
      </c>
      <c r="J21" s="388">
        <f t="shared" si="4"/>
        <v>0</v>
      </c>
      <c r="K21" s="388">
        <f t="shared" si="4"/>
        <v>6874917</v>
      </c>
      <c r="L21" s="388">
        <f t="shared" si="4"/>
        <v>10107766</v>
      </c>
      <c r="M21" s="388">
        <f t="shared" si="4"/>
        <v>10528923</v>
      </c>
      <c r="N21" s="388">
        <f t="shared" si="4"/>
        <v>21935255</v>
      </c>
      <c r="O21" s="388">
        <f t="shared" si="4"/>
        <v>1115126.450067</v>
      </c>
      <c r="P21" s="388">
        <f aca="true" t="shared" si="5" ref="P21:AG21">SUM(P22:P24)</f>
        <v>34988698</v>
      </c>
      <c r="Q21" s="388">
        <f t="shared" si="5"/>
        <v>0</v>
      </c>
      <c r="R21" s="388">
        <f t="shared" si="5"/>
        <v>0</v>
      </c>
      <c r="S21" s="388">
        <f t="shared" si="5"/>
        <v>0</v>
      </c>
      <c r="T21" s="388">
        <f t="shared" si="5"/>
        <v>0</v>
      </c>
      <c r="U21" s="388">
        <f t="shared" si="5"/>
        <v>34988698</v>
      </c>
      <c r="V21" s="388">
        <f t="shared" si="5"/>
        <v>65372682</v>
      </c>
      <c r="W21" s="388">
        <f t="shared" si="5"/>
        <v>0</v>
      </c>
      <c r="X21" s="388">
        <f t="shared" si="5"/>
        <v>0</v>
      </c>
      <c r="Y21" s="388">
        <f t="shared" si="5"/>
        <v>0</v>
      </c>
      <c r="Z21" s="388">
        <f t="shared" si="5"/>
        <v>65372682</v>
      </c>
      <c r="AA21" s="388">
        <f t="shared" si="5"/>
        <v>23763193</v>
      </c>
      <c r="AB21" s="388">
        <f t="shared" si="5"/>
        <v>29110365.112404794</v>
      </c>
      <c r="AC21" s="388">
        <f t="shared" si="5"/>
        <v>20619841</v>
      </c>
      <c r="AD21" s="388">
        <f t="shared" si="5"/>
        <v>1266301</v>
      </c>
      <c r="AE21" s="388">
        <f t="shared" si="5"/>
        <v>10528923</v>
      </c>
      <c r="AF21" s="388">
        <f t="shared" si="5"/>
        <v>7896691.9503617985</v>
      </c>
      <c r="AG21" s="388">
        <f t="shared" si="5"/>
        <v>5264461</v>
      </c>
      <c r="AH21" s="128"/>
      <c r="AI21" s="437">
        <f t="shared" si="3"/>
        <v>450095904.5248936</v>
      </c>
      <c r="AJ21" s="129"/>
      <c r="AK21" s="129"/>
      <c r="AL21" s="119"/>
      <c r="AM21" s="119"/>
      <c r="AN21" s="119"/>
      <c r="AO21" s="119"/>
      <c r="AP21" s="123"/>
      <c r="AQ21" s="123"/>
      <c r="AR21" s="124"/>
      <c r="AS21" s="124"/>
      <c r="AT21" s="124"/>
      <c r="AU21" s="124"/>
      <c r="AV21" s="124"/>
      <c r="AW21" s="124"/>
    </row>
    <row r="22" spans="1:49" s="125" customFormat="1" ht="18" customHeight="1">
      <c r="A22" s="136" t="s">
        <v>382</v>
      </c>
      <c r="B22" s="130" t="s">
        <v>383</v>
      </c>
      <c r="C22" s="131"/>
      <c r="D22" s="131">
        <v>1</v>
      </c>
      <c r="E22" s="132">
        <v>5063997.311835</v>
      </c>
      <c r="F22" s="132"/>
      <c r="G22" s="132">
        <v>60767967.74202</v>
      </c>
      <c r="H22" s="132"/>
      <c r="I22" s="132">
        <v>0</v>
      </c>
      <c r="J22" s="132">
        <v>0</v>
      </c>
      <c r="K22" s="132">
        <v>1772399</v>
      </c>
      <c r="L22" s="132">
        <v>2605849</v>
      </c>
      <c r="M22" s="132">
        <v>2714426</v>
      </c>
      <c r="N22" s="132">
        <v>5655053</v>
      </c>
      <c r="O22" s="132">
        <v>337599.820789</v>
      </c>
      <c r="P22" s="132"/>
      <c r="Q22" s="132"/>
      <c r="R22" s="132"/>
      <c r="S22" s="132"/>
      <c r="T22" s="132"/>
      <c r="U22" s="133">
        <f t="shared" si="1"/>
        <v>0</v>
      </c>
      <c r="V22" s="393">
        <v>30383984</v>
      </c>
      <c r="W22" s="134"/>
      <c r="X22" s="134"/>
      <c r="Y22" s="134"/>
      <c r="Z22" s="394">
        <f t="shared" si="2"/>
        <v>30383984</v>
      </c>
      <c r="AA22" s="394">
        <v>6126308</v>
      </c>
      <c r="AB22" s="394">
        <v>7504844</v>
      </c>
      <c r="AC22" s="394">
        <v>5315931</v>
      </c>
      <c r="AD22" s="394">
        <v>326461</v>
      </c>
      <c r="AE22" s="394">
        <v>2714426</v>
      </c>
      <c r="AF22" s="394">
        <v>2035819.2522606002</v>
      </c>
      <c r="AG22" s="394">
        <v>1357213</v>
      </c>
      <c r="AH22" s="394"/>
      <c r="AI22" s="132">
        <f t="shared" si="3"/>
        <v>129618280.8150696</v>
      </c>
      <c r="AJ22" s="119"/>
      <c r="AK22" s="129"/>
      <c r="AL22" s="119"/>
      <c r="AM22" s="119"/>
      <c r="AN22" s="119"/>
      <c r="AO22" s="119"/>
      <c r="AP22" s="123"/>
      <c r="AQ22" s="123"/>
      <c r="AR22" s="124"/>
      <c r="AS22" s="124"/>
      <c r="AT22" s="124"/>
      <c r="AU22" s="124"/>
      <c r="AV22" s="124"/>
      <c r="AW22" s="124"/>
    </row>
    <row r="23" spans="1:49" s="125" customFormat="1" ht="18" customHeight="1">
      <c r="A23" s="136" t="s">
        <v>380</v>
      </c>
      <c r="B23" s="130" t="s">
        <v>384</v>
      </c>
      <c r="C23" s="131"/>
      <c r="D23" s="131">
        <v>1</v>
      </c>
      <c r="E23" s="132">
        <v>5831449.719585</v>
      </c>
      <c r="F23" s="132"/>
      <c r="G23" s="132">
        <v>69977396.63501999</v>
      </c>
      <c r="H23" s="132"/>
      <c r="I23" s="132">
        <v>0</v>
      </c>
      <c r="J23" s="132">
        <v>0</v>
      </c>
      <c r="K23" s="132">
        <v>3061511</v>
      </c>
      <c r="L23" s="132">
        <v>4501150</v>
      </c>
      <c r="M23" s="132">
        <v>4688698</v>
      </c>
      <c r="N23" s="132">
        <v>9768121</v>
      </c>
      <c r="O23" s="132">
        <v>388763.31463899993</v>
      </c>
      <c r="P23" s="132">
        <v>34988698</v>
      </c>
      <c r="Q23" s="132"/>
      <c r="R23" s="132"/>
      <c r="S23" s="132"/>
      <c r="T23" s="132"/>
      <c r="U23" s="133">
        <f t="shared" si="1"/>
        <v>34988698</v>
      </c>
      <c r="V23" s="134"/>
      <c r="W23" s="134"/>
      <c r="X23" s="134"/>
      <c r="Y23" s="134"/>
      <c r="Z23" s="394">
        <f t="shared" si="2"/>
        <v>0</v>
      </c>
      <c r="AA23" s="394">
        <v>10582131</v>
      </c>
      <c r="AB23" s="394">
        <v>12963312.676202398</v>
      </c>
      <c r="AC23" s="394">
        <v>9182346</v>
      </c>
      <c r="AD23" s="394">
        <v>563904</v>
      </c>
      <c r="AE23" s="394">
        <v>4688698</v>
      </c>
      <c r="AF23" s="394">
        <v>3516523.6090505994</v>
      </c>
      <c r="AG23" s="394">
        <v>2344349</v>
      </c>
      <c r="AH23" s="394"/>
      <c r="AI23" s="132">
        <f t="shared" si="3"/>
        <v>171215602.23491198</v>
      </c>
      <c r="AJ23" s="119"/>
      <c r="AK23" s="129"/>
      <c r="AL23" s="119"/>
      <c r="AM23" s="119"/>
      <c r="AN23" s="119"/>
      <c r="AO23" s="119"/>
      <c r="AP23" s="123"/>
      <c r="AQ23" s="123"/>
      <c r="AR23" s="124"/>
      <c r="AS23" s="124"/>
      <c r="AT23" s="124"/>
      <c r="AU23" s="124"/>
      <c r="AV23" s="124"/>
      <c r="AW23" s="124"/>
    </row>
    <row r="24" spans="1:49" s="125" customFormat="1" ht="18" customHeight="1">
      <c r="A24" s="136" t="s">
        <v>380</v>
      </c>
      <c r="B24" s="130" t="s">
        <v>384</v>
      </c>
      <c r="C24" s="131"/>
      <c r="D24" s="131">
        <v>1</v>
      </c>
      <c r="E24" s="132">
        <v>5831449.719585</v>
      </c>
      <c r="F24" s="132"/>
      <c r="G24" s="132">
        <v>69977396.63501999</v>
      </c>
      <c r="H24" s="132"/>
      <c r="I24" s="132">
        <v>0</v>
      </c>
      <c r="J24" s="132">
        <v>0</v>
      </c>
      <c r="K24" s="132">
        <v>2041007</v>
      </c>
      <c r="L24" s="132">
        <v>3000767</v>
      </c>
      <c r="M24" s="132">
        <v>3125799</v>
      </c>
      <c r="N24" s="132">
        <v>6512081</v>
      </c>
      <c r="O24" s="132">
        <v>388763.31463899993</v>
      </c>
      <c r="P24" s="132"/>
      <c r="Q24" s="132"/>
      <c r="R24" s="132"/>
      <c r="S24" s="132"/>
      <c r="T24" s="132"/>
      <c r="U24" s="133">
        <f t="shared" si="1"/>
        <v>0</v>
      </c>
      <c r="V24" s="393">
        <v>34988698</v>
      </c>
      <c r="W24" s="134"/>
      <c r="X24" s="134"/>
      <c r="Y24" s="134"/>
      <c r="Z24" s="394">
        <f t="shared" si="2"/>
        <v>34988698</v>
      </c>
      <c r="AA24" s="394">
        <v>7054754</v>
      </c>
      <c r="AB24" s="394">
        <v>8642208.436202398</v>
      </c>
      <c r="AC24" s="394">
        <v>6121564</v>
      </c>
      <c r="AD24" s="394">
        <v>375936</v>
      </c>
      <c r="AE24" s="394">
        <v>3125799</v>
      </c>
      <c r="AF24" s="394">
        <v>2344349.0890505994</v>
      </c>
      <c r="AG24" s="394">
        <v>1562899</v>
      </c>
      <c r="AH24" s="394"/>
      <c r="AI24" s="132">
        <f t="shared" si="3"/>
        <v>149262021.474912</v>
      </c>
      <c r="AJ24" s="119"/>
      <c r="AK24" s="129"/>
      <c r="AL24" s="119"/>
      <c r="AM24" s="119"/>
      <c r="AN24" s="119"/>
      <c r="AO24" s="119"/>
      <c r="AP24" s="123"/>
      <c r="AQ24" s="123"/>
      <c r="AR24" s="124"/>
      <c r="AS24" s="124"/>
      <c r="AT24" s="124"/>
      <c r="AU24" s="124"/>
      <c r="AV24" s="124"/>
      <c r="AW24" s="124"/>
    </row>
    <row r="25" spans="1:49" s="125" customFormat="1" ht="18" customHeight="1">
      <c r="A25" s="126" t="s">
        <v>193</v>
      </c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7"/>
      <c r="AB25" s="127"/>
      <c r="AC25" s="127"/>
      <c r="AD25" s="127"/>
      <c r="AE25" s="127"/>
      <c r="AF25" s="127"/>
      <c r="AG25" s="127"/>
      <c r="AH25" s="128"/>
      <c r="AI25" s="132"/>
      <c r="AJ25" s="119"/>
      <c r="AK25" s="129"/>
      <c r="AL25" s="119"/>
      <c r="AM25" s="119"/>
      <c r="AN25" s="119"/>
      <c r="AO25" s="119"/>
      <c r="AP25" s="123"/>
      <c r="AQ25" s="123"/>
      <c r="AR25" s="124"/>
      <c r="AS25" s="124"/>
      <c r="AT25" s="124"/>
      <c r="AU25" s="124"/>
      <c r="AV25" s="124"/>
      <c r="AW25" s="124"/>
    </row>
    <row r="26" spans="1:49" s="125" customFormat="1" ht="18" customHeight="1">
      <c r="A26" s="126" t="s">
        <v>194</v>
      </c>
      <c r="B26" s="127"/>
      <c r="C26" s="128"/>
      <c r="D26" s="388">
        <f>SUM(D27:D31)</f>
        <v>60</v>
      </c>
      <c r="E26" s="388">
        <f>SUM(E27:E31)</f>
        <v>13765896.153660001</v>
      </c>
      <c r="F26" s="388">
        <f>SUM(F28:F31)</f>
        <v>0</v>
      </c>
      <c r="G26" s="388">
        <f>SUM(G27:G31)</f>
        <v>1900756693.55124</v>
      </c>
      <c r="H26" s="388">
        <f aca="true" t="shared" si="6" ref="H26:O26">SUM(H27:H31)</f>
        <v>0</v>
      </c>
      <c r="I26" s="388">
        <f t="shared" si="6"/>
        <v>0</v>
      </c>
      <c r="J26" s="388">
        <f t="shared" si="6"/>
        <v>0</v>
      </c>
      <c r="K26" s="388">
        <f t="shared" si="6"/>
        <v>55438736</v>
      </c>
      <c r="L26" s="388">
        <f t="shared" si="6"/>
        <v>81508143</v>
      </c>
      <c r="M26" s="388">
        <f t="shared" si="6"/>
        <v>84904315</v>
      </c>
      <c r="N26" s="388">
        <f t="shared" si="6"/>
        <v>176883991</v>
      </c>
      <c r="O26" s="388">
        <f t="shared" si="6"/>
        <v>10559759.408618001</v>
      </c>
      <c r="P26" s="388">
        <f aca="true" t="shared" si="7" ref="P26:AG26">SUM(P27:P31)</f>
        <v>0</v>
      </c>
      <c r="Q26" s="388">
        <f t="shared" si="7"/>
        <v>0</v>
      </c>
      <c r="R26" s="388">
        <f t="shared" si="7"/>
        <v>0</v>
      </c>
      <c r="S26" s="388">
        <f t="shared" si="7"/>
        <v>0</v>
      </c>
      <c r="T26" s="388">
        <f t="shared" si="7"/>
        <v>0</v>
      </c>
      <c r="U26" s="388">
        <f t="shared" si="7"/>
        <v>0</v>
      </c>
      <c r="V26" s="388">
        <f t="shared" si="7"/>
        <v>0</v>
      </c>
      <c r="W26" s="388">
        <f t="shared" si="7"/>
        <v>60988871</v>
      </c>
      <c r="X26" s="388">
        <f t="shared" si="7"/>
        <v>0</v>
      </c>
      <c r="Y26" s="388">
        <f t="shared" si="7"/>
        <v>0</v>
      </c>
      <c r="Z26" s="388">
        <f t="shared" si="7"/>
        <v>60988871</v>
      </c>
      <c r="AA26" s="388">
        <f t="shared" si="7"/>
        <v>191624323</v>
      </c>
      <c r="AB26" s="388">
        <f t="shared" si="7"/>
        <v>234743450.2522556</v>
      </c>
      <c r="AC26" s="388">
        <f t="shared" si="7"/>
        <v>166276611</v>
      </c>
      <c r="AD26" s="388">
        <f t="shared" si="7"/>
        <v>10211340</v>
      </c>
      <c r="AE26" s="388">
        <f t="shared" si="7"/>
        <v>84904315</v>
      </c>
      <c r="AF26" s="388">
        <f t="shared" si="7"/>
        <v>63678236.626537204</v>
      </c>
      <c r="AG26" s="388">
        <f t="shared" si="7"/>
        <v>42452158</v>
      </c>
      <c r="AH26" s="128"/>
      <c r="AI26" s="437">
        <f aca="true" t="shared" si="8" ref="AI26:AI41">+G26+K26+L26+M26+N26+O26+U26+Z26+AA26+AB26+AC26+AD26+AE26+AF26+AG26</f>
        <v>3164930942.8386507</v>
      </c>
      <c r="AJ26" s="119"/>
      <c r="AK26" s="119"/>
      <c r="AL26" s="119"/>
      <c r="AM26" s="119"/>
      <c r="AN26" s="119"/>
      <c r="AO26" s="119"/>
      <c r="AP26" s="123"/>
      <c r="AQ26" s="123"/>
      <c r="AR26" s="124"/>
      <c r="AS26" s="124"/>
      <c r="AT26" s="124"/>
      <c r="AU26" s="124"/>
      <c r="AV26" s="124"/>
      <c r="AW26" s="124"/>
    </row>
    <row r="27" spans="1:49" s="125" customFormat="1" ht="18" customHeight="1">
      <c r="A27" s="392" t="s">
        <v>385</v>
      </c>
      <c r="B27" s="119" t="s">
        <v>404</v>
      </c>
      <c r="C27" s="134"/>
      <c r="D27" s="133">
        <v>11</v>
      </c>
      <c r="E27" s="133">
        <v>3550476.8985</v>
      </c>
      <c r="F27" s="133"/>
      <c r="G27" s="133">
        <v>468662950.60200006</v>
      </c>
      <c r="H27" s="133"/>
      <c r="I27" s="133">
        <v>0</v>
      </c>
      <c r="J27" s="133">
        <v>0</v>
      </c>
      <c r="K27" s="133">
        <v>13669336</v>
      </c>
      <c r="L27" s="133">
        <v>20097179</v>
      </c>
      <c r="M27" s="133">
        <v>20934561</v>
      </c>
      <c r="N27" s="133">
        <v>43613669</v>
      </c>
      <c r="O27" s="133">
        <v>2603683.0589000005</v>
      </c>
      <c r="P27" s="134"/>
      <c r="Q27" s="134"/>
      <c r="R27" s="134"/>
      <c r="S27" s="134"/>
      <c r="T27" s="134"/>
      <c r="U27" s="134"/>
      <c r="V27" s="134"/>
      <c r="W27" s="373">
        <v>34084578</v>
      </c>
      <c r="X27" s="134"/>
      <c r="Y27" s="134"/>
      <c r="Z27" s="394">
        <f>SUM(V27:Y27)</f>
        <v>34084578</v>
      </c>
      <c r="AA27" s="394">
        <v>47248141</v>
      </c>
      <c r="AB27" s="394">
        <v>57879874.19612</v>
      </c>
      <c r="AC27" s="394">
        <v>40998244</v>
      </c>
      <c r="AD27" s="394">
        <v>2517775</v>
      </c>
      <c r="AE27" s="394">
        <v>20934561</v>
      </c>
      <c r="AF27" s="394">
        <v>15700920.798060002</v>
      </c>
      <c r="AG27" s="394">
        <v>10467281</v>
      </c>
      <c r="AH27" s="394"/>
      <c r="AI27" s="132">
        <f t="shared" si="8"/>
        <v>799412753.6550801</v>
      </c>
      <c r="AJ27" s="119"/>
      <c r="AK27" s="119"/>
      <c r="AL27" s="119"/>
      <c r="AM27" s="119"/>
      <c r="AN27" s="119"/>
      <c r="AO27" s="119"/>
      <c r="AP27" s="123"/>
      <c r="AQ27" s="123"/>
      <c r="AR27" s="124"/>
      <c r="AS27" s="124"/>
      <c r="AT27" s="124"/>
      <c r="AU27" s="124"/>
      <c r="AV27" s="124"/>
      <c r="AW27" s="124"/>
    </row>
    <row r="28" spans="1:49" s="125" customFormat="1" ht="18" customHeight="1">
      <c r="A28" s="136" t="s">
        <v>385</v>
      </c>
      <c r="B28" s="130" t="s">
        <v>386</v>
      </c>
      <c r="C28" s="131"/>
      <c r="D28" s="131">
        <v>8</v>
      </c>
      <c r="E28" s="132">
        <v>3130897.260855</v>
      </c>
      <c r="F28" s="132"/>
      <c r="G28" s="132">
        <v>300566137.04208</v>
      </c>
      <c r="H28" s="132"/>
      <c r="I28" s="132">
        <v>0</v>
      </c>
      <c r="J28" s="132">
        <v>0</v>
      </c>
      <c r="K28" s="132">
        <v>8766512</v>
      </c>
      <c r="L28" s="132">
        <v>12888860</v>
      </c>
      <c r="M28" s="132">
        <v>13425896</v>
      </c>
      <c r="N28" s="132">
        <v>27970617</v>
      </c>
      <c r="O28" s="132">
        <v>1669811.872456</v>
      </c>
      <c r="P28" s="132"/>
      <c r="Q28" s="132"/>
      <c r="R28" s="132"/>
      <c r="S28" s="132"/>
      <c r="T28" s="132"/>
      <c r="U28" s="133"/>
      <c r="V28" s="134"/>
      <c r="W28" s="373">
        <v>15028307</v>
      </c>
      <c r="X28" s="134"/>
      <c r="Y28" s="134"/>
      <c r="Z28" s="394">
        <f>SUM(V28:Y28)</f>
        <v>15028307</v>
      </c>
      <c r="AA28" s="394">
        <v>30301502</v>
      </c>
      <c r="AB28" s="394">
        <v>37119917.471262395</v>
      </c>
      <c r="AC28" s="394">
        <v>26293275</v>
      </c>
      <c r="AD28" s="394">
        <v>1614716</v>
      </c>
      <c r="AE28" s="394">
        <v>13425896</v>
      </c>
      <c r="AF28" s="394">
        <v>10069422.151262399</v>
      </c>
      <c r="AG28" s="394">
        <v>6712948</v>
      </c>
      <c r="AH28" s="394"/>
      <c r="AI28" s="132">
        <f t="shared" si="8"/>
        <v>505853817.5370608</v>
      </c>
      <c r="AJ28" s="119"/>
      <c r="AK28" s="119"/>
      <c r="AL28" s="119"/>
      <c r="AM28" s="119"/>
      <c r="AN28" s="119"/>
      <c r="AO28" s="119"/>
      <c r="AP28" s="123"/>
      <c r="AQ28" s="123"/>
      <c r="AR28" s="124"/>
      <c r="AS28" s="124"/>
      <c r="AT28" s="124"/>
      <c r="AU28" s="124"/>
      <c r="AV28" s="124"/>
      <c r="AW28" s="124"/>
    </row>
    <row r="29" spans="1:49" s="125" customFormat="1" ht="18" customHeight="1">
      <c r="A29" s="136" t="s">
        <v>385</v>
      </c>
      <c r="B29" s="130" t="s">
        <v>387</v>
      </c>
      <c r="C29" s="131"/>
      <c r="D29" s="131">
        <v>6</v>
      </c>
      <c r="E29" s="132">
        <v>2646235.3865850004</v>
      </c>
      <c r="F29" s="132"/>
      <c r="G29" s="132">
        <v>190528947.83412004</v>
      </c>
      <c r="H29" s="132"/>
      <c r="I29" s="132">
        <v>0</v>
      </c>
      <c r="J29" s="132">
        <v>0</v>
      </c>
      <c r="K29" s="132">
        <v>5557094</v>
      </c>
      <c r="L29" s="132">
        <v>8170252</v>
      </c>
      <c r="M29" s="132">
        <v>8510679</v>
      </c>
      <c r="N29" s="132">
        <v>17730581</v>
      </c>
      <c r="O29" s="132">
        <v>1058494.1546340003</v>
      </c>
      <c r="P29" s="132"/>
      <c r="Q29" s="132"/>
      <c r="R29" s="132"/>
      <c r="S29" s="132"/>
      <c r="T29" s="132"/>
      <c r="U29" s="133"/>
      <c r="V29" s="134"/>
      <c r="W29" s="378">
        <v>6350965</v>
      </c>
      <c r="X29" s="134"/>
      <c r="Y29" s="134"/>
      <c r="Z29" s="394">
        <f>SUM(V29:Y29)</f>
        <v>6350965</v>
      </c>
      <c r="AA29" s="394">
        <v>19208129</v>
      </c>
      <c r="AB29" s="394">
        <v>23530324.8366824</v>
      </c>
      <c r="AC29" s="394">
        <v>16667314</v>
      </c>
      <c r="AD29" s="394">
        <v>1023569</v>
      </c>
      <c r="AE29" s="394">
        <v>8510679</v>
      </c>
      <c r="AF29" s="394">
        <v>6383009.185023601</v>
      </c>
      <c r="AG29" s="394">
        <v>4255339</v>
      </c>
      <c r="AH29" s="394"/>
      <c r="AI29" s="132">
        <f t="shared" si="8"/>
        <v>317485377.01046</v>
      </c>
      <c r="AJ29" s="119"/>
      <c r="AK29" s="119"/>
      <c r="AL29" s="119"/>
      <c r="AM29" s="119"/>
      <c r="AN29" s="119"/>
      <c r="AO29" s="119"/>
      <c r="AP29" s="123"/>
      <c r="AQ29" s="123"/>
      <c r="AR29" s="124"/>
      <c r="AS29" s="124"/>
      <c r="AT29" s="124"/>
      <c r="AU29" s="124"/>
      <c r="AV29" s="124"/>
      <c r="AW29" s="124"/>
    </row>
    <row r="30" spans="1:49" s="125" customFormat="1" ht="18" customHeight="1">
      <c r="A30" s="137" t="s">
        <v>388</v>
      </c>
      <c r="B30" s="130" t="s">
        <v>389</v>
      </c>
      <c r="C30" s="131"/>
      <c r="D30" s="131">
        <v>22</v>
      </c>
      <c r="E30" s="132">
        <v>2302092.10434</v>
      </c>
      <c r="F30" s="132"/>
      <c r="G30" s="132">
        <v>607752315.54576</v>
      </c>
      <c r="H30" s="132"/>
      <c r="I30" s="132">
        <v>0</v>
      </c>
      <c r="J30" s="132">
        <v>0</v>
      </c>
      <c r="K30" s="132">
        <v>17726109</v>
      </c>
      <c r="L30" s="132">
        <v>26061601</v>
      </c>
      <c r="M30" s="132">
        <v>27147501</v>
      </c>
      <c r="N30" s="132">
        <v>56557294</v>
      </c>
      <c r="O30" s="132">
        <v>3376401.7530320003</v>
      </c>
      <c r="P30" s="132"/>
      <c r="Q30" s="132"/>
      <c r="R30" s="132"/>
      <c r="S30" s="132"/>
      <c r="T30" s="132"/>
      <c r="U30" s="133"/>
      <c r="V30" s="134"/>
      <c r="W30" s="378">
        <v>5525021</v>
      </c>
      <c r="X30" s="134"/>
      <c r="Y30" s="134"/>
      <c r="Z30" s="394">
        <f>SUM(V30:Y30)</f>
        <v>5525021</v>
      </c>
      <c r="AA30" s="394">
        <v>61270402</v>
      </c>
      <c r="AB30" s="394">
        <v>75057410.47770095</v>
      </c>
      <c r="AC30" s="394">
        <v>53165666</v>
      </c>
      <c r="AD30" s="394">
        <v>3264997</v>
      </c>
      <c r="AE30" s="394">
        <v>27147501</v>
      </c>
      <c r="AF30" s="394">
        <v>20360625.7963728</v>
      </c>
      <c r="AG30" s="394">
        <v>13573751</v>
      </c>
      <c r="AH30" s="394"/>
      <c r="AI30" s="132">
        <f t="shared" si="8"/>
        <v>997986596.5728657</v>
      </c>
      <c r="AJ30" s="119"/>
      <c r="AK30" s="119"/>
      <c r="AL30" s="119"/>
      <c r="AM30" s="119"/>
      <c r="AN30" s="119"/>
      <c r="AO30" s="119"/>
      <c r="AP30" s="123"/>
      <c r="AQ30" s="123"/>
      <c r="AR30" s="124"/>
      <c r="AS30" s="124"/>
      <c r="AT30" s="124"/>
      <c r="AU30" s="124"/>
      <c r="AV30" s="124"/>
      <c r="AW30" s="124"/>
    </row>
    <row r="31" spans="1:49" s="125" customFormat="1" ht="18" customHeight="1">
      <c r="A31" s="136" t="s">
        <v>388</v>
      </c>
      <c r="B31" s="130" t="s">
        <v>390</v>
      </c>
      <c r="C31" s="131"/>
      <c r="D31" s="131">
        <v>13</v>
      </c>
      <c r="E31" s="132">
        <v>2136194.50338</v>
      </c>
      <c r="F31" s="132"/>
      <c r="G31" s="132">
        <v>333246342.52728</v>
      </c>
      <c r="H31" s="132"/>
      <c r="I31" s="132">
        <v>0</v>
      </c>
      <c r="J31" s="132">
        <v>0</v>
      </c>
      <c r="K31" s="132">
        <v>9719685</v>
      </c>
      <c r="L31" s="132">
        <v>14290251</v>
      </c>
      <c r="M31" s="132">
        <v>14885678</v>
      </c>
      <c r="N31" s="132">
        <v>31011830</v>
      </c>
      <c r="O31" s="132">
        <v>1851368.5695959998</v>
      </c>
      <c r="P31" s="132"/>
      <c r="Q31" s="132"/>
      <c r="R31" s="132"/>
      <c r="S31" s="132"/>
      <c r="T31" s="132"/>
      <c r="U31" s="133"/>
      <c r="V31" s="134"/>
      <c r="W31" s="378">
        <v>0</v>
      </c>
      <c r="X31" s="134"/>
      <c r="Y31" s="134"/>
      <c r="Z31" s="394">
        <f>SUM(V31:Y31)</f>
        <v>0</v>
      </c>
      <c r="AA31" s="394">
        <v>33596149</v>
      </c>
      <c r="AB31" s="394">
        <v>41155923.27048984</v>
      </c>
      <c r="AC31" s="394">
        <v>29152112</v>
      </c>
      <c r="AD31" s="394">
        <v>1790283</v>
      </c>
      <c r="AE31" s="394">
        <v>14885678</v>
      </c>
      <c r="AF31" s="394">
        <v>11164258.695818398</v>
      </c>
      <c r="AG31" s="394">
        <v>7442839</v>
      </c>
      <c r="AH31" s="394"/>
      <c r="AI31" s="132">
        <f t="shared" si="8"/>
        <v>544192398.0631843</v>
      </c>
      <c r="AJ31" s="119"/>
      <c r="AK31" s="119"/>
      <c r="AL31" s="119"/>
      <c r="AM31" s="119"/>
      <c r="AN31" s="119"/>
      <c r="AO31" s="119"/>
      <c r="AP31" s="123"/>
      <c r="AQ31" s="123"/>
      <c r="AR31" s="124"/>
      <c r="AS31" s="124"/>
      <c r="AT31" s="124"/>
      <c r="AU31" s="124"/>
      <c r="AV31" s="124"/>
      <c r="AW31" s="124"/>
    </row>
    <row r="32" spans="1:49" s="125" customFormat="1" ht="18" customHeight="1">
      <c r="A32" s="126" t="s">
        <v>347</v>
      </c>
      <c r="B32" s="127"/>
      <c r="C32" s="128"/>
      <c r="D32" s="388">
        <f>SUM(D33)</f>
        <v>6</v>
      </c>
      <c r="E32" s="388">
        <f>SUM(E33)</f>
        <v>1612819.698525</v>
      </c>
      <c r="F32" s="388">
        <f aca="true" t="shared" si="9" ref="F32:O32">SUM(F33)</f>
        <v>0</v>
      </c>
      <c r="G32" s="388">
        <f t="shared" si="9"/>
        <v>116123018.29379998</v>
      </c>
      <c r="H32" s="388">
        <f t="shared" si="9"/>
        <v>0</v>
      </c>
      <c r="I32" s="388">
        <f t="shared" si="9"/>
        <v>0</v>
      </c>
      <c r="J32" s="388">
        <f t="shared" si="9"/>
        <v>0</v>
      </c>
      <c r="K32" s="388">
        <f t="shared" si="9"/>
        <v>3386921</v>
      </c>
      <c r="L32" s="388">
        <f t="shared" si="9"/>
        <v>4979581</v>
      </c>
      <c r="M32" s="388">
        <f t="shared" si="9"/>
        <v>5187063</v>
      </c>
      <c r="N32" s="388">
        <f t="shared" si="9"/>
        <v>10806382</v>
      </c>
      <c r="O32" s="388">
        <f t="shared" si="9"/>
        <v>645127.8794099999</v>
      </c>
      <c r="P32" s="128"/>
      <c r="Q32" s="128"/>
      <c r="R32" s="388">
        <f aca="true" t="shared" si="10" ref="R32:AH32">SUM(R33)</f>
        <v>0</v>
      </c>
      <c r="S32" s="388">
        <f t="shared" si="10"/>
        <v>0</v>
      </c>
      <c r="T32" s="388">
        <f t="shared" si="10"/>
        <v>0</v>
      </c>
      <c r="U32" s="388">
        <f t="shared" si="10"/>
        <v>0</v>
      </c>
      <c r="V32" s="388">
        <f t="shared" si="10"/>
        <v>0</v>
      </c>
      <c r="W32" s="388">
        <f t="shared" si="10"/>
        <v>0</v>
      </c>
      <c r="X32" s="388">
        <f t="shared" si="10"/>
        <v>0</v>
      </c>
      <c r="Y32" s="388">
        <f t="shared" si="10"/>
        <v>0</v>
      </c>
      <c r="Z32" s="388">
        <f t="shared" si="10"/>
        <v>0</v>
      </c>
      <c r="AA32" s="388">
        <f t="shared" si="10"/>
        <v>11706914</v>
      </c>
      <c r="AB32" s="388">
        <f t="shared" si="10"/>
        <v>14341192</v>
      </c>
      <c r="AC32" s="388">
        <f t="shared" si="10"/>
        <v>10158345</v>
      </c>
      <c r="AD32" s="388">
        <f t="shared" si="10"/>
        <v>623842</v>
      </c>
      <c r="AE32" s="388">
        <f t="shared" si="10"/>
        <v>5187063</v>
      </c>
      <c r="AF32" s="388">
        <f t="shared" si="10"/>
        <v>3890297.4988139994</v>
      </c>
      <c r="AG32" s="388">
        <f t="shared" si="10"/>
        <v>2593532</v>
      </c>
      <c r="AH32" s="388">
        <f t="shared" si="10"/>
        <v>0</v>
      </c>
      <c r="AI32" s="437">
        <f t="shared" si="8"/>
        <v>189629278.67202398</v>
      </c>
      <c r="AJ32" s="119"/>
      <c r="AK32" s="119"/>
      <c r="AL32" s="119"/>
      <c r="AM32" s="119"/>
      <c r="AN32" s="119"/>
      <c r="AO32" s="119"/>
      <c r="AP32" s="123"/>
      <c r="AQ32" s="123"/>
      <c r="AR32" s="124"/>
      <c r="AS32" s="124"/>
      <c r="AT32" s="124"/>
      <c r="AU32" s="124"/>
      <c r="AV32" s="124"/>
      <c r="AW32" s="124"/>
    </row>
    <row r="33" spans="1:49" s="125" customFormat="1" ht="18" customHeight="1">
      <c r="A33" s="136" t="s">
        <v>391</v>
      </c>
      <c r="B33" s="130" t="s">
        <v>392</v>
      </c>
      <c r="C33" s="131"/>
      <c r="D33" s="131">
        <v>6</v>
      </c>
      <c r="E33" s="132">
        <v>1612819.698525</v>
      </c>
      <c r="F33" s="132"/>
      <c r="G33" s="132">
        <v>116123018.29379998</v>
      </c>
      <c r="H33" s="132"/>
      <c r="I33" s="132">
        <v>0</v>
      </c>
      <c r="J33" s="132">
        <v>0</v>
      </c>
      <c r="K33" s="132">
        <v>3386921</v>
      </c>
      <c r="L33" s="132">
        <v>4979581</v>
      </c>
      <c r="M33" s="132">
        <v>5187063</v>
      </c>
      <c r="N33" s="132">
        <v>10806382</v>
      </c>
      <c r="O33" s="132">
        <v>645127.8794099999</v>
      </c>
      <c r="P33" s="132"/>
      <c r="Q33" s="132"/>
      <c r="R33" s="132"/>
      <c r="S33" s="132"/>
      <c r="T33" s="132"/>
      <c r="U33" s="133"/>
      <c r="V33" s="134"/>
      <c r="W33" s="134"/>
      <c r="X33" s="134"/>
      <c r="Y33" s="134"/>
      <c r="Z33" s="134"/>
      <c r="AA33" s="394">
        <v>11706914</v>
      </c>
      <c r="AB33" s="394">
        <v>14341192</v>
      </c>
      <c r="AC33" s="394">
        <v>10158345</v>
      </c>
      <c r="AD33" s="394">
        <v>623842</v>
      </c>
      <c r="AE33" s="394">
        <v>5187063</v>
      </c>
      <c r="AF33" s="394">
        <v>3890297.4988139994</v>
      </c>
      <c r="AG33" s="394">
        <v>2593532</v>
      </c>
      <c r="AH33" s="394"/>
      <c r="AI33" s="132">
        <f t="shared" si="8"/>
        <v>189629278.67202398</v>
      </c>
      <c r="AJ33" s="119"/>
      <c r="AK33" s="119"/>
      <c r="AL33" s="119"/>
      <c r="AM33" s="119"/>
      <c r="AN33" s="119"/>
      <c r="AO33" s="119"/>
      <c r="AP33" s="123"/>
      <c r="AQ33" s="123"/>
      <c r="AR33" s="124"/>
      <c r="AS33" s="124"/>
      <c r="AT33" s="124"/>
      <c r="AU33" s="124"/>
      <c r="AV33" s="124"/>
      <c r="AW33" s="124"/>
    </row>
    <row r="34" spans="1:49" s="125" customFormat="1" ht="18" customHeight="1">
      <c r="A34" s="126" t="s">
        <v>195</v>
      </c>
      <c r="B34" s="127"/>
      <c r="C34" s="128"/>
      <c r="D34" s="388">
        <f>SUM(D35:D41)</f>
        <v>14</v>
      </c>
      <c r="E34" s="388">
        <f>SUM(E35:E41)</f>
        <v>7730741.539815001</v>
      </c>
      <c r="F34" s="388">
        <f aca="true" t="shared" si="11" ref="F34:O34">SUM(F35:F41)</f>
        <v>0</v>
      </c>
      <c r="G34" s="388">
        <f t="shared" si="11"/>
        <v>189201210.05393997</v>
      </c>
      <c r="H34" s="388">
        <f t="shared" si="11"/>
        <v>0</v>
      </c>
      <c r="I34" s="388">
        <f t="shared" si="11"/>
        <v>8640000</v>
      </c>
      <c r="J34" s="388">
        <f t="shared" si="11"/>
        <v>7191600</v>
      </c>
      <c r="K34" s="388">
        <f t="shared" si="11"/>
        <v>6588147</v>
      </c>
      <c r="L34" s="388">
        <f t="shared" si="11"/>
        <v>8817540</v>
      </c>
      <c r="M34" s="388">
        <f t="shared" si="11"/>
        <v>9184938</v>
      </c>
      <c r="N34" s="388">
        <f t="shared" si="11"/>
        <v>19135285</v>
      </c>
      <c r="O34" s="388">
        <f t="shared" si="11"/>
        <v>1051117.833633</v>
      </c>
      <c r="P34" s="388">
        <f aca="true" t="shared" si="12" ref="P34:AH34">SUM(P35:P41)</f>
        <v>0</v>
      </c>
      <c r="Q34" s="388">
        <f>SUM(Q35:Q41)</f>
        <v>14059500</v>
      </c>
      <c r="R34" s="388">
        <f t="shared" si="12"/>
        <v>0</v>
      </c>
      <c r="S34" s="388">
        <f t="shared" si="12"/>
        <v>0</v>
      </c>
      <c r="T34" s="388">
        <f t="shared" si="12"/>
        <v>0</v>
      </c>
      <c r="U34" s="388">
        <f t="shared" si="12"/>
        <v>14059500</v>
      </c>
      <c r="V34" s="388">
        <f t="shared" si="12"/>
        <v>0</v>
      </c>
      <c r="W34" s="388">
        <f t="shared" si="12"/>
        <v>0</v>
      </c>
      <c r="X34" s="388">
        <f t="shared" si="12"/>
        <v>0</v>
      </c>
      <c r="Y34" s="388">
        <f t="shared" si="12"/>
        <v>0</v>
      </c>
      <c r="Z34" s="388">
        <f t="shared" si="12"/>
        <v>0</v>
      </c>
      <c r="AA34" s="388">
        <f t="shared" si="12"/>
        <v>21901519</v>
      </c>
      <c r="AB34" s="388">
        <f t="shared" si="12"/>
        <v>25181862.9950792</v>
      </c>
      <c r="AC34" s="388">
        <f t="shared" si="12"/>
        <v>17837152</v>
      </c>
      <c r="AD34" s="388">
        <f t="shared" si="12"/>
        <v>1858010</v>
      </c>
      <c r="AE34" s="388">
        <f t="shared" si="12"/>
        <v>9401718</v>
      </c>
      <c r="AF34" s="388">
        <f t="shared" si="12"/>
        <v>7051288.0516182</v>
      </c>
      <c r="AG34" s="388">
        <f t="shared" si="12"/>
        <v>4700858</v>
      </c>
      <c r="AH34" s="388">
        <f t="shared" si="12"/>
        <v>0</v>
      </c>
      <c r="AI34" s="437">
        <f>+G34+K34+L34+M34+N34+O34+U34+Z34+AA34+AB34+AC34+AD34+AE34+AF34+AG34+J34+I34</f>
        <v>351801745.93427044</v>
      </c>
      <c r="AJ34" s="119"/>
      <c r="AK34" s="119"/>
      <c r="AL34" s="119"/>
      <c r="AM34" s="119"/>
      <c r="AN34" s="119"/>
      <c r="AO34" s="119"/>
      <c r="AP34" s="123"/>
      <c r="AQ34" s="123"/>
      <c r="AR34" s="124"/>
      <c r="AS34" s="124"/>
      <c r="AT34" s="124"/>
      <c r="AU34" s="124"/>
      <c r="AV34" s="124"/>
      <c r="AW34" s="124"/>
    </row>
    <row r="35" spans="1:43" s="125" customFormat="1" ht="18" customHeight="1">
      <c r="A35" s="136" t="s">
        <v>393</v>
      </c>
      <c r="B35" s="130" t="s">
        <v>394</v>
      </c>
      <c r="C35" s="131"/>
      <c r="D35" s="131">
        <v>1</v>
      </c>
      <c r="E35" s="132">
        <v>1460648.127855</v>
      </c>
      <c r="F35" s="132"/>
      <c r="G35" s="132">
        <v>17527777.53426</v>
      </c>
      <c r="H35" s="132"/>
      <c r="I35" s="132">
        <v>0</v>
      </c>
      <c r="J35" s="132">
        <v>0</v>
      </c>
      <c r="K35" s="132">
        <v>511227</v>
      </c>
      <c r="L35" s="132">
        <v>751625</v>
      </c>
      <c r="M35" s="132">
        <v>782943</v>
      </c>
      <c r="N35" s="132">
        <v>1631131</v>
      </c>
      <c r="O35" s="132">
        <v>97376.541857</v>
      </c>
      <c r="P35" s="132"/>
      <c r="Q35" s="132"/>
      <c r="R35" s="132"/>
      <c r="S35" s="132"/>
      <c r="T35" s="132"/>
      <c r="U35" s="133"/>
      <c r="V35" s="134"/>
      <c r="W35" s="134"/>
      <c r="X35" s="134"/>
      <c r="Y35" s="134"/>
      <c r="Z35" s="134"/>
      <c r="AA35" s="394">
        <v>1767059</v>
      </c>
      <c r="AB35" s="394">
        <v>2164681</v>
      </c>
      <c r="AC35" s="394">
        <v>1533315</v>
      </c>
      <c r="AD35" s="394">
        <v>94164</v>
      </c>
      <c r="AE35" s="394">
        <v>782943</v>
      </c>
      <c r="AF35" s="394">
        <v>587207.1760278</v>
      </c>
      <c r="AG35" s="394">
        <v>391471</v>
      </c>
      <c r="AH35" s="394"/>
      <c r="AI35" s="132">
        <f t="shared" si="8"/>
        <v>28622920.252144802</v>
      </c>
      <c r="AJ35" s="119"/>
      <c r="AK35" s="119"/>
      <c r="AL35" s="119"/>
      <c r="AM35" s="119"/>
      <c r="AN35" s="119"/>
      <c r="AO35" s="119"/>
      <c r="AP35" s="119"/>
      <c r="AQ35" s="119"/>
    </row>
    <row r="36" spans="1:43" s="125" customFormat="1" ht="18" customHeight="1">
      <c r="A36" s="136" t="s">
        <v>393</v>
      </c>
      <c r="B36" s="130" t="s">
        <v>395</v>
      </c>
      <c r="C36" s="131"/>
      <c r="D36" s="131">
        <v>3</v>
      </c>
      <c r="E36" s="132">
        <v>1248827.030325</v>
      </c>
      <c r="F36" s="132"/>
      <c r="G36" s="132">
        <v>44957773.091699995</v>
      </c>
      <c r="H36" s="132"/>
      <c r="I36" s="132">
        <v>0</v>
      </c>
      <c r="J36" s="132">
        <v>1659600</v>
      </c>
      <c r="K36" s="132">
        <v>1311268</v>
      </c>
      <c r="L36" s="132">
        <v>1997027</v>
      </c>
      <c r="M36" s="132">
        <v>2080236</v>
      </c>
      <c r="N36" s="132">
        <v>4333825</v>
      </c>
      <c r="O36" s="132">
        <v>249765.40606499996</v>
      </c>
      <c r="P36" s="132"/>
      <c r="Q36" s="132"/>
      <c r="R36" s="132"/>
      <c r="S36" s="132"/>
      <c r="T36" s="132"/>
      <c r="U36" s="133"/>
      <c r="V36" s="134"/>
      <c r="W36" s="134"/>
      <c r="X36" s="134"/>
      <c r="Y36" s="134"/>
      <c r="Z36" s="134"/>
      <c r="AA36" s="394">
        <v>4694977</v>
      </c>
      <c r="AB36" s="394">
        <v>5552285</v>
      </c>
      <c r="AC36" s="394">
        <v>3932868</v>
      </c>
      <c r="AD36" s="394">
        <v>241524</v>
      </c>
      <c r="AE36" s="394">
        <v>2080236</v>
      </c>
      <c r="AF36" s="394">
        <v>1560177.1227509999</v>
      </c>
      <c r="AG36" s="394">
        <v>1040118</v>
      </c>
      <c r="AH36" s="394"/>
      <c r="AI36" s="132">
        <f>+G36+K36+L36+M36+N36+O36+U36+Z36+AA36+AB36+AC36+AD36+AE36+AF36+AG36+J36</f>
        <v>75691679.620516</v>
      </c>
      <c r="AJ36" s="396">
        <f>+AI36-'[2]Año 2014-3%   (3)'!$AE$31</f>
        <v>0</v>
      </c>
      <c r="AK36" s="119"/>
      <c r="AL36" s="119"/>
      <c r="AM36" s="119"/>
      <c r="AN36" s="119"/>
      <c r="AO36" s="119"/>
      <c r="AP36" s="119"/>
      <c r="AQ36" s="119"/>
    </row>
    <row r="37" spans="1:43" s="125" customFormat="1" ht="18" customHeight="1">
      <c r="A37" s="136" t="s">
        <v>393</v>
      </c>
      <c r="B37" s="130" t="s">
        <v>396</v>
      </c>
      <c r="C37" s="131"/>
      <c r="D37" s="131">
        <v>3</v>
      </c>
      <c r="E37" s="132">
        <v>1142594.5514550002</v>
      </c>
      <c r="F37" s="132"/>
      <c r="G37" s="132">
        <v>41133403.85238001</v>
      </c>
      <c r="H37" s="132"/>
      <c r="I37" s="132">
        <v>2592000</v>
      </c>
      <c r="J37" s="132">
        <v>1659600</v>
      </c>
      <c r="K37" s="132">
        <v>1199724</v>
      </c>
      <c r="L37" s="132">
        <v>1941030</v>
      </c>
      <c r="M37" s="132">
        <v>2021907</v>
      </c>
      <c r="N37" s="132">
        <v>4212305</v>
      </c>
      <c r="O37" s="132">
        <v>228518.91029100004</v>
      </c>
      <c r="P37" s="132"/>
      <c r="Q37" s="132"/>
      <c r="R37" s="132"/>
      <c r="S37" s="132"/>
      <c r="T37" s="132"/>
      <c r="U37" s="133"/>
      <c r="V37" s="134"/>
      <c r="W37" s="134"/>
      <c r="X37" s="134"/>
      <c r="Y37" s="134"/>
      <c r="Z37" s="134"/>
      <c r="AA37" s="394">
        <v>4563331</v>
      </c>
      <c r="AB37" s="394">
        <v>5079975.1140952</v>
      </c>
      <c r="AC37" s="394">
        <v>3598316</v>
      </c>
      <c r="AD37" s="394">
        <v>220979</v>
      </c>
      <c r="AE37" s="394">
        <v>1918227</v>
      </c>
      <c r="AF37" s="394">
        <v>1438669.9455714002</v>
      </c>
      <c r="AG37" s="394">
        <v>959113</v>
      </c>
      <c r="AH37" s="394"/>
      <c r="AI37" s="132">
        <f>+G37+K37+L37+M37+N37+O37+U37+Z37+AA37+AB37+AC37+AD37+AE37+AF37+AG37+J37+I37</f>
        <v>72767099.8223376</v>
      </c>
      <c r="AJ37" s="119"/>
      <c r="AK37" s="119"/>
      <c r="AL37" s="119"/>
      <c r="AM37" s="119"/>
      <c r="AN37" s="119"/>
      <c r="AO37" s="119"/>
      <c r="AP37" s="119"/>
      <c r="AQ37" s="119"/>
    </row>
    <row r="38" spans="1:43" s="125" customFormat="1" ht="18" customHeight="1">
      <c r="A38" s="136" t="s">
        <v>397</v>
      </c>
      <c r="B38" s="130" t="s">
        <v>398</v>
      </c>
      <c r="C38" s="131"/>
      <c r="D38" s="131">
        <v>4</v>
      </c>
      <c r="E38" s="132">
        <v>1084394.26704</v>
      </c>
      <c r="F38" s="132"/>
      <c r="G38" s="132">
        <v>52050924.81792</v>
      </c>
      <c r="H38" s="132"/>
      <c r="I38" s="132">
        <v>3456000</v>
      </c>
      <c r="J38" s="132">
        <v>2212800</v>
      </c>
      <c r="K38" s="132">
        <v>2168789</v>
      </c>
      <c r="L38" s="132">
        <v>2495355</v>
      </c>
      <c r="M38" s="132">
        <v>2599328</v>
      </c>
      <c r="N38" s="132">
        <v>5415266</v>
      </c>
      <c r="O38" s="132">
        <v>289171.804544</v>
      </c>
      <c r="P38" s="132"/>
      <c r="Q38" s="132"/>
      <c r="R38" s="132"/>
      <c r="S38" s="132"/>
      <c r="T38" s="132"/>
      <c r="U38" s="133"/>
      <c r="V38" s="134"/>
      <c r="W38" s="134"/>
      <c r="X38" s="134"/>
      <c r="Y38" s="134"/>
      <c r="Z38" s="134"/>
      <c r="AA38" s="394">
        <v>5866539</v>
      </c>
      <c r="AB38" s="394">
        <v>6506366</v>
      </c>
      <c r="AC38" s="394">
        <v>4608676</v>
      </c>
      <c r="AD38" s="394">
        <v>283027</v>
      </c>
      <c r="AE38" s="394">
        <v>2461088</v>
      </c>
      <c r="AF38" s="394">
        <v>1845815.9045376</v>
      </c>
      <c r="AG38" s="394">
        <v>1230544</v>
      </c>
      <c r="AH38" s="394"/>
      <c r="AI38" s="132">
        <f>+G38+K38+L38+M38+N38+O38+U38+Z38+AA38+AB38+AC38+AD38+AE38+AF38+AG38+J38+I38</f>
        <v>93489690.5270016</v>
      </c>
      <c r="AJ38" s="119"/>
      <c r="AK38" s="119"/>
      <c r="AL38" s="119"/>
      <c r="AM38" s="119"/>
      <c r="AN38" s="119"/>
      <c r="AO38" s="119"/>
      <c r="AP38" s="119"/>
      <c r="AQ38" s="119"/>
    </row>
    <row r="39" spans="1:43" s="125" customFormat="1" ht="18" customHeight="1">
      <c r="A39" s="136" t="s">
        <v>399</v>
      </c>
      <c r="B39" s="130" t="s">
        <v>400</v>
      </c>
      <c r="C39" s="131"/>
      <c r="D39" s="131">
        <v>1</v>
      </c>
      <c r="E39" s="132">
        <v>731583.37875</v>
      </c>
      <c r="F39" s="132"/>
      <c r="G39" s="132">
        <v>8779000.545</v>
      </c>
      <c r="H39" s="132"/>
      <c r="I39" s="132">
        <v>864000</v>
      </c>
      <c r="J39" s="132">
        <v>553200</v>
      </c>
      <c r="K39" s="132">
        <v>365792</v>
      </c>
      <c r="L39" s="132">
        <v>440083</v>
      </c>
      <c r="M39" s="132">
        <v>458420</v>
      </c>
      <c r="N39" s="132">
        <v>955041</v>
      </c>
      <c r="O39" s="132">
        <v>48772.22525</v>
      </c>
      <c r="P39" s="132"/>
      <c r="Q39" s="132"/>
      <c r="R39" s="132"/>
      <c r="S39" s="132"/>
      <c r="T39" s="132"/>
      <c r="U39" s="133"/>
      <c r="V39" s="134"/>
      <c r="W39" s="134"/>
      <c r="X39" s="134"/>
      <c r="Y39" s="134"/>
      <c r="Z39" s="134"/>
      <c r="AA39" s="394">
        <v>1034628</v>
      </c>
      <c r="AB39" s="394">
        <v>1097375</v>
      </c>
      <c r="AC39" s="394">
        <v>777307</v>
      </c>
      <c r="AD39" s="394">
        <v>47736</v>
      </c>
      <c r="AE39" s="394">
        <v>423860</v>
      </c>
      <c r="AF39" s="394">
        <v>317894.86634999997</v>
      </c>
      <c r="AG39" s="394">
        <v>211930</v>
      </c>
      <c r="AH39" s="394"/>
      <c r="AI39" s="132">
        <f>+G39+K39+L39+M39+N39+O39+U39+Z39+AA39+AB39+AC39+AD39+AE39+AF39+AG39+J39+I39</f>
        <v>16375039.6366</v>
      </c>
      <c r="AJ39" s="119"/>
      <c r="AK39" s="119"/>
      <c r="AL39" s="119"/>
      <c r="AM39" s="119"/>
      <c r="AN39" s="119"/>
      <c r="AO39" s="119"/>
      <c r="AP39" s="119"/>
      <c r="AQ39" s="119"/>
    </row>
    <row r="40" spans="1:43" s="125" customFormat="1" ht="18" customHeight="1">
      <c r="A40" s="136" t="s">
        <v>401</v>
      </c>
      <c r="B40" s="130" t="s">
        <v>402</v>
      </c>
      <c r="C40" s="131"/>
      <c r="D40" s="131">
        <v>1</v>
      </c>
      <c r="E40" s="132">
        <v>978299.91735</v>
      </c>
      <c r="F40" s="132"/>
      <c r="G40" s="132">
        <v>11739599.008200001</v>
      </c>
      <c r="H40" s="132"/>
      <c r="I40" s="132">
        <v>864000</v>
      </c>
      <c r="J40" s="132">
        <v>553200</v>
      </c>
      <c r="K40" s="132">
        <v>489150</v>
      </c>
      <c r="L40" s="132">
        <v>568581</v>
      </c>
      <c r="M40" s="132">
        <v>592272</v>
      </c>
      <c r="N40" s="132">
        <v>1233900</v>
      </c>
      <c r="O40" s="132">
        <v>65219.994490000005</v>
      </c>
      <c r="P40" s="132"/>
      <c r="Q40" s="132">
        <f>6825000*1.03</f>
        <v>7029750</v>
      </c>
      <c r="R40" s="132"/>
      <c r="S40" s="132"/>
      <c r="T40" s="132"/>
      <c r="U40" s="132">
        <f>6825000*1.03</f>
        <v>7029750</v>
      </c>
      <c r="V40" s="134"/>
      <c r="W40" s="134"/>
      <c r="X40" s="134"/>
      <c r="Y40" s="134"/>
      <c r="Z40" s="134"/>
      <c r="AA40" s="394">
        <v>1922538</v>
      </c>
      <c r="AB40" s="394">
        <v>2311019.880984</v>
      </c>
      <c r="AC40" s="394">
        <v>1636972</v>
      </c>
      <c r="AD40" s="394">
        <v>469137</v>
      </c>
      <c r="AE40" s="394">
        <v>838902</v>
      </c>
      <c r="AF40" s="394">
        <v>629176.560246</v>
      </c>
      <c r="AG40" s="394">
        <v>419451</v>
      </c>
      <c r="AH40" s="394"/>
      <c r="AI40" s="132">
        <f>+G40+K40+L40+M40+N40+O40+U40+Z40+AA40+AB40+AC40+AD40+AE40+AF40+AG40+J40+I40</f>
        <v>31362868.44392</v>
      </c>
      <c r="AJ40" s="119"/>
      <c r="AK40" s="119"/>
      <c r="AL40" s="119"/>
      <c r="AM40" s="119"/>
      <c r="AN40" s="119"/>
      <c r="AO40" s="119"/>
      <c r="AP40" s="119"/>
      <c r="AQ40" s="119"/>
    </row>
    <row r="41" spans="1:43" s="125" customFormat="1" ht="18" customHeight="1">
      <c r="A41" s="136" t="s">
        <v>401</v>
      </c>
      <c r="B41" s="130" t="s">
        <v>403</v>
      </c>
      <c r="C41" s="131"/>
      <c r="D41" s="131">
        <v>1</v>
      </c>
      <c r="E41" s="132">
        <v>1084394.26704</v>
      </c>
      <c r="F41" s="132"/>
      <c r="G41" s="132">
        <v>13012731.20448</v>
      </c>
      <c r="H41" s="132"/>
      <c r="I41" s="132">
        <v>864000</v>
      </c>
      <c r="J41" s="132">
        <v>553200</v>
      </c>
      <c r="K41" s="132">
        <v>542197</v>
      </c>
      <c r="L41" s="132">
        <v>623839</v>
      </c>
      <c r="M41" s="132">
        <v>649832</v>
      </c>
      <c r="N41" s="132">
        <v>1353817</v>
      </c>
      <c r="O41" s="132">
        <v>72292.951136</v>
      </c>
      <c r="P41" s="132"/>
      <c r="Q41" s="132">
        <f>6825000*1.03</f>
        <v>7029750</v>
      </c>
      <c r="R41" s="132"/>
      <c r="S41" s="132"/>
      <c r="T41" s="132"/>
      <c r="U41" s="132">
        <f>6825000*1.03</f>
        <v>7029750</v>
      </c>
      <c r="V41" s="134"/>
      <c r="W41" s="134"/>
      <c r="X41" s="134"/>
      <c r="Y41" s="134"/>
      <c r="Z41" s="134"/>
      <c r="AA41" s="394">
        <v>2052447</v>
      </c>
      <c r="AB41" s="394">
        <v>2470161</v>
      </c>
      <c r="AC41" s="394">
        <v>1749698</v>
      </c>
      <c r="AD41" s="394">
        <v>501443</v>
      </c>
      <c r="AE41" s="394">
        <v>896462</v>
      </c>
      <c r="AF41" s="394">
        <v>672346.4761344</v>
      </c>
      <c r="AG41" s="394">
        <v>448231</v>
      </c>
      <c r="AH41" s="394"/>
      <c r="AI41" s="132">
        <f>+G41+K41+L41+M41+N41+O41+U41+Z41+AA41+AB41+AC41+AD41+AE41+AF41+AG41+J41+I41</f>
        <v>33492447.6317504</v>
      </c>
      <c r="AJ41" s="119"/>
      <c r="AK41" s="119"/>
      <c r="AL41" s="119"/>
      <c r="AM41" s="119"/>
      <c r="AN41" s="119"/>
      <c r="AO41" s="119"/>
      <c r="AP41" s="119"/>
      <c r="AQ41" s="119"/>
    </row>
    <row r="42" spans="1:43" s="125" customFormat="1" ht="18" customHeight="1">
      <c r="A42" s="136"/>
      <c r="B42" s="130"/>
      <c r="C42" s="131"/>
      <c r="D42" s="131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3"/>
      <c r="V42" s="134"/>
      <c r="W42" s="134"/>
      <c r="X42" s="134"/>
      <c r="Y42" s="134"/>
      <c r="Z42" s="134"/>
      <c r="AA42" s="119"/>
      <c r="AB42" s="135"/>
      <c r="AC42" s="135"/>
      <c r="AD42" s="135"/>
      <c r="AE42" s="135"/>
      <c r="AF42" s="135"/>
      <c r="AG42" s="135"/>
      <c r="AH42" s="132"/>
      <c r="AI42" s="394"/>
      <c r="AJ42" s="119"/>
      <c r="AK42" s="119"/>
      <c r="AL42" s="119"/>
      <c r="AM42" s="119"/>
      <c r="AN42" s="119"/>
      <c r="AO42" s="119"/>
      <c r="AP42" s="119"/>
      <c r="AQ42" s="119"/>
    </row>
    <row r="43" spans="1:43" s="125" customFormat="1" ht="18" customHeight="1">
      <c r="A43" s="310" t="s">
        <v>348</v>
      </c>
      <c r="B43" s="311"/>
      <c r="C43" s="312"/>
      <c r="D43" s="313">
        <f>+D15+D21+D26+D32+D34</f>
        <v>90</v>
      </c>
      <c r="E43" s="313"/>
      <c r="F43" s="313">
        <f aca="true" t="shared" si="13" ref="F43:AD43">+F15+F21+F26+F32+F34</f>
        <v>0</v>
      </c>
      <c r="G43" s="391">
        <f t="shared" si="13"/>
        <v>2956965287.0246997</v>
      </c>
      <c r="H43" s="313">
        <f t="shared" si="13"/>
        <v>0</v>
      </c>
      <c r="I43" s="391">
        <f t="shared" si="13"/>
        <v>8640000</v>
      </c>
      <c r="J43" s="391">
        <f t="shared" si="13"/>
        <v>7191600</v>
      </c>
      <c r="K43" s="391">
        <f t="shared" si="13"/>
        <v>89321460</v>
      </c>
      <c r="L43" s="391">
        <f t="shared" si="13"/>
        <v>130455211</v>
      </c>
      <c r="M43" s="391">
        <f t="shared" si="13"/>
        <v>135890844</v>
      </c>
      <c r="N43" s="391">
        <f t="shared" si="13"/>
        <v>283105922</v>
      </c>
      <c r="O43" s="391">
        <f t="shared" si="13"/>
        <v>16427584.927915001</v>
      </c>
      <c r="P43" s="391">
        <f t="shared" si="13"/>
        <v>68806678</v>
      </c>
      <c r="Q43" s="391">
        <f t="shared" si="13"/>
        <v>14059500</v>
      </c>
      <c r="R43" s="391">
        <f t="shared" si="13"/>
        <v>0</v>
      </c>
      <c r="S43" s="391">
        <f t="shared" si="13"/>
        <v>0</v>
      </c>
      <c r="T43" s="391">
        <f t="shared" si="13"/>
        <v>0</v>
      </c>
      <c r="U43" s="391">
        <f t="shared" si="13"/>
        <v>82866178</v>
      </c>
      <c r="V43" s="391">
        <f t="shared" si="13"/>
        <v>306635504</v>
      </c>
      <c r="W43" s="391">
        <f t="shared" si="13"/>
        <v>60988871</v>
      </c>
      <c r="X43" s="391">
        <f t="shared" si="13"/>
        <v>0</v>
      </c>
      <c r="Y43" s="391">
        <f t="shared" si="13"/>
        <v>0</v>
      </c>
      <c r="Z43" s="391">
        <f t="shared" si="13"/>
        <v>367624375</v>
      </c>
      <c r="AA43" s="391">
        <f t="shared" si="13"/>
        <v>307869709</v>
      </c>
      <c r="AB43" s="391">
        <f t="shared" si="13"/>
        <v>375745587.0323628</v>
      </c>
      <c r="AC43" s="391">
        <f t="shared" si="13"/>
        <v>265977997</v>
      </c>
      <c r="AD43" s="391">
        <f t="shared" si="13"/>
        <v>17096777</v>
      </c>
      <c r="AE43" s="391">
        <f aca="true" t="shared" si="14" ref="AE43:AI44">+AE15+AE21+AE26+AE32+AE34</f>
        <v>136107624</v>
      </c>
      <c r="AF43" s="391">
        <f t="shared" si="14"/>
        <v>102080717.40074101</v>
      </c>
      <c r="AG43" s="391">
        <f t="shared" si="14"/>
        <v>68053811</v>
      </c>
      <c r="AH43" s="313"/>
      <c r="AI43" s="391">
        <f t="shared" si="14"/>
        <v>5351420684.385719</v>
      </c>
      <c r="AJ43" s="119"/>
      <c r="AK43" s="119"/>
      <c r="AL43" s="119"/>
      <c r="AM43" s="119"/>
      <c r="AN43" s="119"/>
      <c r="AO43" s="119"/>
      <c r="AP43" s="119"/>
      <c r="AQ43" s="119"/>
    </row>
    <row r="44" spans="1:43" s="125" customFormat="1" ht="18" customHeight="1">
      <c r="A44" s="310" t="s">
        <v>196</v>
      </c>
      <c r="B44" s="311"/>
      <c r="C44" s="312"/>
      <c r="D44" s="313"/>
      <c r="E44" s="313">
        <f>+E43</f>
        <v>0</v>
      </c>
      <c r="F44" s="313">
        <f aca="true" t="shared" si="15" ref="F44:O44">+F43</f>
        <v>0</v>
      </c>
      <c r="G44" s="391">
        <f t="shared" si="15"/>
        <v>2956965287.0246997</v>
      </c>
      <c r="H44" s="313">
        <f t="shared" si="15"/>
        <v>0</v>
      </c>
      <c r="I44" s="391">
        <f t="shared" si="15"/>
        <v>8640000</v>
      </c>
      <c r="J44" s="391">
        <f t="shared" si="15"/>
        <v>7191600</v>
      </c>
      <c r="K44" s="391">
        <f t="shared" si="15"/>
        <v>89321460</v>
      </c>
      <c r="L44" s="391">
        <f t="shared" si="15"/>
        <v>130455211</v>
      </c>
      <c r="M44" s="391">
        <f t="shared" si="15"/>
        <v>135890844</v>
      </c>
      <c r="N44" s="391">
        <f t="shared" si="15"/>
        <v>283105922</v>
      </c>
      <c r="O44" s="391">
        <f t="shared" si="15"/>
        <v>16427584.927915001</v>
      </c>
      <c r="P44" s="391">
        <f aca="true" t="shared" si="16" ref="P44:AG44">+P43</f>
        <v>68806678</v>
      </c>
      <c r="Q44" s="391">
        <f t="shared" si="16"/>
        <v>14059500</v>
      </c>
      <c r="R44" s="391">
        <f t="shared" si="16"/>
        <v>0</v>
      </c>
      <c r="S44" s="391">
        <f t="shared" si="16"/>
        <v>0</v>
      </c>
      <c r="T44" s="391">
        <f t="shared" si="16"/>
        <v>0</v>
      </c>
      <c r="U44" s="391">
        <f t="shared" si="16"/>
        <v>82866178</v>
      </c>
      <c r="V44" s="391">
        <f t="shared" si="16"/>
        <v>306635504</v>
      </c>
      <c r="W44" s="391">
        <f t="shared" si="16"/>
        <v>60988871</v>
      </c>
      <c r="X44" s="391">
        <f t="shared" si="16"/>
        <v>0</v>
      </c>
      <c r="Y44" s="391">
        <f t="shared" si="16"/>
        <v>0</v>
      </c>
      <c r="Z44" s="391">
        <f t="shared" si="16"/>
        <v>367624375</v>
      </c>
      <c r="AA44" s="391">
        <f t="shared" si="16"/>
        <v>307869709</v>
      </c>
      <c r="AB44" s="391">
        <f t="shared" si="16"/>
        <v>375745587.0323628</v>
      </c>
      <c r="AC44" s="391">
        <f t="shared" si="16"/>
        <v>265977997</v>
      </c>
      <c r="AD44" s="391">
        <f t="shared" si="16"/>
        <v>17096777</v>
      </c>
      <c r="AE44" s="391">
        <f t="shared" si="16"/>
        <v>136107624</v>
      </c>
      <c r="AF44" s="391">
        <f t="shared" si="16"/>
        <v>102080717.40074101</v>
      </c>
      <c r="AG44" s="391">
        <f t="shared" si="16"/>
        <v>68053811</v>
      </c>
      <c r="AH44" s="313"/>
      <c r="AI44" s="391">
        <f>+AI43</f>
        <v>5351420684.385719</v>
      </c>
      <c r="AJ44" s="119"/>
      <c r="AK44" s="119"/>
      <c r="AL44" s="119"/>
      <c r="AM44" s="119"/>
      <c r="AN44" s="119"/>
      <c r="AO44" s="119"/>
      <c r="AP44" s="119"/>
      <c r="AQ44" s="119"/>
    </row>
    <row r="45" spans="1:35" ht="12.75">
      <c r="A45" s="21"/>
      <c r="B45" s="82"/>
      <c r="C45" s="82"/>
      <c r="D45" s="82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4"/>
      <c r="V45" s="80"/>
      <c r="W45" s="80"/>
      <c r="X45" s="80"/>
      <c r="Y45" s="80"/>
      <c r="Z45" s="80"/>
      <c r="AA45" s="80"/>
      <c r="AB45" s="81"/>
      <c r="AC45" s="81"/>
      <c r="AD45" s="81"/>
      <c r="AE45" s="80"/>
      <c r="AF45" s="80"/>
      <c r="AG45" s="80"/>
      <c r="AH45" s="80"/>
      <c r="AI45" s="80"/>
    </row>
    <row r="46" spans="1:35" ht="12.75" hidden="1">
      <c r="A46" s="21"/>
      <c r="B46" s="82"/>
      <c r="C46" s="82"/>
      <c r="D46" s="8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4"/>
      <c r="V46" s="80"/>
      <c r="W46" s="80"/>
      <c r="X46" s="80"/>
      <c r="Y46" s="80"/>
      <c r="Z46" s="80"/>
      <c r="AA46" s="80"/>
      <c r="AB46" s="81"/>
      <c r="AC46" s="81"/>
      <c r="AD46" s="81"/>
      <c r="AE46" s="80"/>
      <c r="AF46" s="80"/>
      <c r="AG46" s="80"/>
      <c r="AH46" s="80"/>
      <c r="AI46" s="80"/>
    </row>
    <row r="47" spans="1:35" ht="12.75" hidden="1">
      <c r="A47" s="21"/>
      <c r="B47" s="82"/>
      <c r="C47" s="82"/>
      <c r="D47" s="8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4"/>
      <c r="V47" s="80"/>
      <c r="W47" s="80"/>
      <c r="X47" s="80"/>
      <c r="Y47" s="80"/>
      <c r="Z47" s="80"/>
      <c r="AA47" s="80"/>
      <c r="AB47" s="81"/>
      <c r="AC47" s="81"/>
      <c r="AD47" s="81"/>
      <c r="AE47" s="80"/>
      <c r="AF47" s="80"/>
      <c r="AG47" s="80"/>
      <c r="AH47" s="80"/>
      <c r="AI47" s="80"/>
    </row>
    <row r="48" spans="1:35" ht="12.75" hidden="1">
      <c r="A48" s="21"/>
      <c r="B48" s="82"/>
      <c r="C48" s="82"/>
      <c r="D48" s="8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4"/>
      <c r="V48" s="80"/>
      <c r="W48" s="80"/>
      <c r="X48" s="80"/>
      <c r="Y48" s="80"/>
      <c r="Z48" s="80"/>
      <c r="AA48" s="80"/>
      <c r="AB48" s="81"/>
      <c r="AC48" s="80"/>
      <c r="AD48" s="81"/>
      <c r="AE48" s="80"/>
      <c r="AF48" s="80"/>
      <c r="AG48" s="80"/>
      <c r="AH48" s="80"/>
      <c r="AI48" s="80"/>
    </row>
    <row r="49" spans="1:35" ht="12.75" hidden="1">
      <c r="A49" s="21"/>
      <c r="B49" s="82"/>
      <c r="C49" s="82"/>
      <c r="D49" s="8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4"/>
      <c r="V49" s="80"/>
      <c r="W49" s="80"/>
      <c r="X49" s="80"/>
      <c r="Y49" s="80"/>
      <c r="Z49" s="80"/>
      <c r="AA49" s="80"/>
      <c r="AB49" s="81"/>
      <c r="AC49" s="81"/>
      <c r="AD49" s="81"/>
      <c r="AE49" s="80"/>
      <c r="AF49" s="80"/>
      <c r="AG49" s="80"/>
      <c r="AH49" s="80"/>
      <c r="AI49" s="80"/>
    </row>
    <row r="50" spans="1:35" ht="12.75" hidden="1">
      <c r="A50" s="21"/>
      <c r="B50" s="82"/>
      <c r="C50" s="82"/>
      <c r="D50" s="8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4"/>
      <c r="V50" s="80"/>
      <c r="W50" s="80"/>
      <c r="X50" s="80"/>
      <c r="Y50" s="80"/>
      <c r="Z50" s="80"/>
      <c r="AA50" s="80"/>
      <c r="AB50" s="81"/>
      <c r="AC50" s="81"/>
      <c r="AD50" s="81"/>
      <c r="AE50" s="80"/>
      <c r="AF50" s="80"/>
      <c r="AG50" s="80"/>
      <c r="AH50" s="80"/>
      <c r="AI50" s="80"/>
    </row>
    <row r="51" spans="1:35" ht="12.75" hidden="1">
      <c r="A51" s="82"/>
      <c r="B51" s="82"/>
      <c r="C51" s="82"/>
      <c r="D51" s="8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4"/>
      <c r="V51" s="80"/>
      <c r="W51" s="80"/>
      <c r="X51" s="80"/>
      <c r="Y51" s="80"/>
      <c r="Z51" s="80"/>
      <c r="AA51" s="80"/>
      <c r="AB51" s="81"/>
      <c r="AC51" s="81"/>
      <c r="AD51" s="81"/>
      <c r="AE51" s="80"/>
      <c r="AF51" s="80"/>
      <c r="AG51" s="80"/>
      <c r="AH51" s="80"/>
      <c r="AI51" s="80"/>
    </row>
    <row r="52" spans="1:35" ht="12.75" hidden="1">
      <c r="A52" s="80"/>
      <c r="B52" s="80"/>
      <c r="C52" s="80"/>
      <c r="D52" s="80"/>
      <c r="E52" s="80"/>
      <c r="F52" s="80"/>
      <c r="G52" s="81"/>
      <c r="H52" s="80"/>
      <c r="I52" s="81"/>
      <c r="J52" s="81"/>
      <c r="K52" s="81"/>
      <c r="L52" s="81"/>
      <c r="M52" s="81"/>
      <c r="N52" s="81"/>
      <c r="O52" s="80"/>
      <c r="P52" s="80"/>
      <c r="Q52" s="80"/>
      <c r="R52" s="80"/>
      <c r="S52" s="80"/>
      <c r="T52" s="80"/>
      <c r="U52" s="84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</row>
    <row r="53" spans="1:35" ht="12.75" hidden="1">
      <c r="A53" s="80"/>
      <c r="B53" s="80"/>
      <c r="C53" s="80"/>
      <c r="D53" s="80"/>
      <c r="E53" s="80"/>
      <c r="F53" s="80"/>
      <c r="G53" s="81"/>
      <c r="H53" s="80"/>
      <c r="I53" s="81"/>
      <c r="J53" s="81"/>
      <c r="K53" s="81"/>
      <c r="L53" s="81"/>
      <c r="M53" s="81"/>
      <c r="N53" s="81"/>
      <c r="O53" s="80"/>
      <c r="P53" s="80"/>
      <c r="Q53" s="80"/>
      <c r="R53" s="80"/>
      <c r="S53" s="80"/>
      <c r="T53" s="80"/>
      <c r="U53" s="84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</row>
    <row r="54" spans="1:35" ht="12.75" hidden="1">
      <c r="A54" s="80"/>
      <c r="B54" s="80"/>
      <c r="C54" s="80"/>
      <c r="D54" s="80"/>
      <c r="E54" s="80"/>
      <c r="F54" s="80"/>
      <c r="G54" s="81"/>
      <c r="H54" s="80"/>
      <c r="I54" s="81"/>
      <c r="J54" s="81"/>
      <c r="K54" s="81"/>
      <c r="L54" s="81"/>
      <c r="M54" s="81"/>
      <c r="N54" s="81"/>
      <c r="O54" s="80"/>
      <c r="P54" s="80"/>
      <c r="Q54" s="80"/>
      <c r="R54" s="80"/>
      <c r="S54" s="80"/>
      <c r="T54" s="80"/>
      <c r="U54" s="84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</row>
    <row r="55" spans="1:35" ht="12.75" hidden="1">
      <c r="A55" s="80"/>
      <c r="B55" s="80"/>
      <c r="C55" s="80"/>
      <c r="D55" s="80"/>
      <c r="E55" s="80"/>
      <c r="F55" s="80"/>
      <c r="G55" s="81"/>
      <c r="H55" s="80"/>
      <c r="I55" s="81"/>
      <c r="J55" s="81"/>
      <c r="K55" s="81"/>
      <c r="L55" s="81"/>
      <c r="M55" s="81"/>
      <c r="N55" s="81"/>
      <c r="O55" s="80"/>
      <c r="P55" s="80"/>
      <c r="Q55" s="80"/>
      <c r="R55" s="80"/>
      <c r="S55" s="80"/>
      <c r="T55" s="80"/>
      <c r="U55" s="84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35" ht="12.75" hidden="1">
      <c r="A56" s="80"/>
      <c r="B56" s="80"/>
      <c r="C56" s="80"/>
      <c r="D56" s="80"/>
      <c r="E56" s="80"/>
      <c r="F56" s="80"/>
      <c r="G56" s="81"/>
      <c r="H56" s="80"/>
      <c r="I56" s="81"/>
      <c r="J56" s="81"/>
      <c r="K56" s="81"/>
      <c r="L56" s="81"/>
      <c r="M56" s="81"/>
      <c r="N56" s="81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</row>
    <row r="57" spans="1:35" ht="12.75" hidden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</row>
    <row r="58" spans="1:35" ht="12.75" hidden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</row>
    <row r="59" spans="1:35" ht="12.75" hidden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</row>
    <row r="60" spans="27:33" ht="12.75" hidden="1">
      <c r="AA60" s="83"/>
      <c r="AB60" s="83"/>
      <c r="AC60" s="83"/>
      <c r="AD60" s="83"/>
      <c r="AE60" s="83"/>
      <c r="AF60" s="83"/>
      <c r="AG60" s="83"/>
    </row>
    <row r="61" spans="27:33" ht="12.75" hidden="1">
      <c r="AA61" s="83"/>
      <c r="AB61" s="83"/>
      <c r="AC61" s="83"/>
      <c r="AD61" s="83"/>
      <c r="AE61" s="83"/>
      <c r="AF61" s="83"/>
      <c r="AG61" s="83"/>
    </row>
    <row r="62" spans="27:33" ht="12.75" hidden="1">
      <c r="AA62" s="83"/>
      <c r="AB62" s="83"/>
      <c r="AC62" s="83"/>
      <c r="AD62" s="83"/>
      <c r="AE62" s="83"/>
      <c r="AF62" s="83"/>
      <c r="AG62" s="83"/>
    </row>
    <row r="63" spans="27:33" ht="12.75" hidden="1">
      <c r="AA63" s="83"/>
      <c r="AB63" s="83"/>
      <c r="AC63" s="83"/>
      <c r="AD63" s="83"/>
      <c r="AE63" s="83"/>
      <c r="AF63" s="83"/>
      <c r="AG63" s="83"/>
    </row>
    <row r="64" spans="27:33" ht="12.75" hidden="1">
      <c r="AA64" s="83"/>
      <c r="AB64" s="83"/>
      <c r="AC64" s="83"/>
      <c r="AD64" s="83"/>
      <c r="AE64" s="83"/>
      <c r="AF64" s="83"/>
      <c r="AG64" s="83"/>
    </row>
    <row r="65" spans="27:33" ht="12.75" hidden="1">
      <c r="AA65" s="83"/>
      <c r="AB65" s="83"/>
      <c r="AC65" s="83"/>
      <c r="AD65" s="83"/>
      <c r="AE65" s="83"/>
      <c r="AF65" s="83"/>
      <c r="AG65" s="83"/>
    </row>
    <row r="66" spans="27:33" ht="12.75" hidden="1">
      <c r="AA66" s="83"/>
      <c r="AB66" s="83"/>
      <c r="AC66" s="83"/>
      <c r="AD66" s="83"/>
      <c r="AE66" s="83"/>
      <c r="AF66" s="83"/>
      <c r="AG66" s="83"/>
    </row>
    <row r="67" spans="27:33" ht="12.75" hidden="1">
      <c r="AA67" s="83"/>
      <c r="AB67" s="83"/>
      <c r="AC67" s="83"/>
      <c r="AD67" s="83"/>
      <c r="AE67" s="83"/>
      <c r="AF67" s="83"/>
      <c r="AG67" s="83"/>
    </row>
    <row r="68" spans="27:33" ht="12.75" hidden="1">
      <c r="AA68" s="83"/>
      <c r="AB68" s="83"/>
      <c r="AC68" s="83"/>
      <c r="AD68" s="83"/>
      <c r="AE68" s="83"/>
      <c r="AF68" s="83"/>
      <c r="AG68" s="83"/>
    </row>
    <row r="69" spans="27:33" ht="12.75" hidden="1">
      <c r="AA69" s="83"/>
      <c r="AB69" s="83"/>
      <c r="AC69" s="83"/>
      <c r="AD69" s="83"/>
      <c r="AE69" s="83"/>
      <c r="AF69" s="83"/>
      <c r="AG69" s="83"/>
    </row>
    <row r="70" spans="27:33" ht="12.75" hidden="1">
      <c r="AA70" s="83"/>
      <c r="AB70" s="83"/>
      <c r="AC70" s="83"/>
      <c r="AD70" s="83"/>
      <c r="AE70" s="83"/>
      <c r="AF70" s="83"/>
      <c r="AG70" s="83"/>
    </row>
    <row r="71" spans="27:33" ht="12.75" hidden="1">
      <c r="AA71" s="83"/>
      <c r="AB71" s="83"/>
      <c r="AC71" s="83"/>
      <c r="AD71" s="83"/>
      <c r="AE71" s="83"/>
      <c r="AF71" s="83"/>
      <c r="AG71" s="83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</sheetData>
  <sheetProtection/>
  <mergeCells count="1">
    <mergeCell ref="A3:AI3"/>
  </mergeCells>
  <printOptions horizontalCentered="1" verticalCentered="1"/>
  <pageMargins left="0.11811023622047245" right="0.46" top="0.27" bottom="1" header="0" footer="0"/>
  <pageSetup fitToHeight="1" fitToWidth="1" horizontalDpi="240" verticalDpi="240" orientation="landscape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zoomScale="75" zoomScaleNormal="75" zoomScalePageLayoutView="0" workbookViewId="0" topLeftCell="A1">
      <selection activeCell="G33" sqref="G33"/>
    </sheetView>
  </sheetViews>
  <sheetFormatPr defaultColWidth="0" defaultRowHeight="12.75" zeroHeight="1"/>
  <cols>
    <col min="1" max="1" width="6.28125" style="0" customWidth="1"/>
    <col min="2" max="2" width="29.7109375" style="0" customWidth="1"/>
    <col min="3" max="4" width="11.421875" style="0" customWidth="1"/>
    <col min="5" max="5" width="13.57421875" style="0" customWidth="1"/>
    <col min="6" max="7" width="11.421875" style="0" customWidth="1"/>
    <col min="8" max="8" width="5.8515625" style="0" customWidth="1"/>
    <col min="9" max="9" width="11.421875" style="0" customWidth="1"/>
    <col min="10" max="16384" width="0" style="0" hidden="1" customWidth="1"/>
  </cols>
  <sheetData>
    <row r="1" spans="1:8" ht="12.75">
      <c r="A1" s="52"/>
      <c r="B1" s="53"/>
      <c r="C1" s="53"/>
      <c r="D1" s="53"/>
      <c r="E1" s="53"/>
      <c r="F1" s="53"/>
      <c r="G1" s="53"/>
      <c r="H1" s="49"/>
    </row>
    <row r="2" spans="1:8" ht="20.25">
      <c r="A2" s="54"/>
      <c r="B2" s="210" t="s">
        <v>325</v>
      </c>
      <c r="C2" s="55"/>
      <c r="D2" s="55"/>
      <c r="E2" s="55"/>
      <c r="F2" s="55"/>
      <c r="G2" s="55"/>
      <c r="H2" s="56"/>
    </row>
    <row r="3" spans="1:8" ht="12.75">
      <c r="A3" s="54"/>
      <c r="B3" s="57" t="s">
        <v>351</v>
      </c>
      <c r="C3" s="55"/>
      <c r="D3" s="55"/>
      <c r="E3" s="55"/>
      <c r="F3" s="55"/>
      <c r="G3" s="55"/>
      <c r="H3" s="56"/>
    </row>
    <row r="4" spans="1:8" ht="12.75">
      <c r="A4" s="54"/>
      <c r="B4" s="57" t="s">
        <v>352</v>
      </c>
      <c r="C4" s="55"/>
      <c r="D4" s="55"/>
      <c r="E4" s="55"/>
      <c r="F4" s="55"/>
      <c r="G4" s="55"/>
      <c r="H4" s="56"/>
    </row>
    <row r="5" spans="1:8" ht="12.75">
      <c r="A5" s="54"/>
      <c r="B5" s="57" t="s">
        <v>262</v>
      </c>
      <c r="C5" s="55"/>
      <c r="D5" s="55"/>
      <c r="E5" s="55"/>
      <c r="F5" s="55"/>
      <c r="G5" s="55"/>
      <c r="H5" s="56"/>
    </row>
    <row r="6" spans="1:8" ht="12.75">
      <c r="A6" s="54"/>
      <c r="B6" s="57"/>
      <c r="C6" s="55"/>
      <c r="D6" s="55"/>
      <c r="E6" s="55"/>
      <c r="F6" s="55"/>
      <c r="G6" s="55"/>
      <c r="H6" s="56"/>
    </row>
    <row r="7" spans="1:8" ht="12.75">
      <c r="A7" s="54"/>
      <c r="B7" s="4" t="str">
        <f>+'FORMULARIO 1 - INGRESOS'!A7</f>
        <v>ÓRGANO: SUPERINTENDENCIA DE LA ECONOMIA SOLIDARIA</v>
      </c>
      <c r="C7" s="16"/>
      <c r="D7" s="16"/>
      <c r="E7" s="16"/>
      <c r="F7" s="16"/>
      <c r="G7" s="16"/>
      <c r="H7" s="56"/>
    </row>
    <row r="8" spans="1:8" ht="12.75">
      <c r="A8" s="54"/>
      <c r="B8" s="4"/>
      <c r="C8" s="16"/>
      <c r="D8" s="16"/>
      <c r="E8" s="16"/>
      <c r="F8" s="16"/>
      <c r="G8" s="16"/>
      <c r="H8" s="56"/>
    </row>
    <row r="9" spans="1:8" ht="15.75">
      <c r="A9" s="54"/>
      <c r="B9" s="70" t="s">
        <v>353</v>
      </c>
      <c r="C9" s="16"/>
      <c r="D9" s="16"/>
      <c r="E9" s="16"/>
      <c r="F9" s="16"/>
      <c r="G9" s="16" t="s">
        <v>55</v>
      </c>
      <c r="H9" s="56"/>
    </row>
    <row r="10" spans="1:8" ht="16.5" thickBot="1">
      <c r="A10" s="54"/>
      <c r="B10" s="70"/>
      <c r="C10" s="16"/>
      <c r="D10" s="16"/>
      <c r="E10" s="16"/>
      <c r="F10" s="16"/>
      <c r="G10" s="16"/>
      <c r="H10" s="56"/>
    </row>
    <row r="11" spans="1:8" ht="12.75">
      <c r="A11" s="54"/>
      <c r="B11" s="61" t="s">
        <v>354</v>
      </c>
      <c r="C11" s="62" t="s">
        <v>144</v>
      </c>
      <c r="D11" s="62" t="s">
        <v>169</v>
      </c>
      <c r="E11" s="62" t="s">
        <v>169</v>
      </c>
      <c r="F11" s="62" t="s">
        <v>197</v>
      </c>
      <c r="G11" s="63" t="s">
        <v>198</v>
      </c>
      <c r="H11" s="56"/>
    </row>
    <row r="12" spans="1:8" ht="12.75">
      <c r="A12" s="54"/>
      <c r="B12" s="64"/>
      <c r="C12" s="65"/>
      <c r="D12" s="65" t="s">
        <v>199</v>
      </c>
      <c r="E12" s="65" t="s">
        <v>200</v>
      </c>
      <c r="F12" s="65" t="s">
        <v>201</v>
      </c>
      <c r="G12" s="66" t="s">
        <v>202</v>
      </c>
      <c r="H12" s="56"/>
    </row>
    <row r="13" spans="1:8" ht="13.5" thickBot="1">
      <c r="A13" s="54"/>
      <c r="B13" s="67"/>
      <c r="C13" s="68"/>
      <c r="D13" s="68"/>
      <c r="E13" s="68"/>
      <c r="F13" s="68"/>
      <c r="G13" s="69" t="s">
        <v>203</v>
      </c>
      <c r="H13" s="56"/>
    </row>
    <row r="14" spans="1:8" ht="13.5" thickBot="1">
      <c r="A14" s="54"/>
      <c r="B14" s="339" t="s">
        <v>204</v>
      </c>
      <c r="C14" s="340"/>
      <c r="D14" s="340"/>
      <c r="E14" s="340"/>
      <c r="F14" s="340"/>
      <c r="G14" s="341"/>
      <c r="H14" s="56"/>
    </row>
    <row r="15" spans="1:8" ht="12.75">
      <c r="A15" s="54"/>
      <c r="B15" s="60" t="s">
        <v>191</v>
      </c>
      <c r="C15" s="51"/>
      <c r="D15" s="51">
        <v>7</v>
      </c>
      <c r="E15" s="51">
        <v>0</v>
      </c>
      <c r="F15" s="51">
        <v>7</v>
      </c>
      <c r="G15" s="56">
        <v>45846</v>
      </c>
      <c r="H15" s="56"/>
    </row>
    <row r="16" spans="1:8" ht="12.75">
      <c r="A16" s="54"/>
      <c r="B16" s="60" t="s">
        <v>192</v>
      </c>
      <c r="C16" s="51"/>
      <c r="D16" s="51">
        <v>3</v>
      </c>
      <c r="E16" s="51">
        <v>0</v>
      </c>
      <c r="F16" s="51">
        <v>3</v>
      </c>
      <c r="G16" s="56">
        <v>16727</v>
      </c>
      <c r="H16" s="56"/>
    </row>
    <row r="17" spans="1:8" ht="12.75">
      <c r="A17" s="54"/>
      <c r="B17" s="60" t="s">
        <v>194</v>
      </c>
      <c r="C17" s="51"/>
      <c r="D17" s="51">
        <v>60</v>
      </c>
      <c r="E17" s="51">
        <v>3</v>
      </c>
      <c r="F17" s="51">
        <v>60</v>
      </c>
      <c r="G17" s="56">
        <v>154845</v>
      </c>
      <c r="H17" s="56"/>
    </row>
    <row r="18" spans="1:8" ht="12.75">
      <c r="A18" s="54"/>
      <c r="B18" s="60" t="s">
        <v>407</v>
      </c>
      <c r="C18" s="51"/>
      <c r="D18" s="51">
        <v>6</v>
      </c>
      <c r="E18" s="51">
        <v>0</v>
      </c>
      <c r="F18" s="51">
        <v>6</v>
      </c>
      <c r="G18" s="56">
        <v>9677</v>
      </c>
      <c r="H18" s="56"/>
    </row>
    <row r="19" spans="1:8" ht="12.75">
      <c r="A19" s="54"/>
      <c r="B19" s="60" t="s">
        <v>195</v>
      </c>
      <c r="C19" s="51"/>
      <c r="D19" s="51">
        <v>14</v>
      </c>
      <c r="E19" s="51">
        <v>0</v>
      </c>
      <c r="F19" s="51">
        <v>14</v>
      </c>
      <c r="G19" s="56">
        <v>15767</v>
      </c>
      <c r="H19" s="56"/>
    </row>
    <row r="20" spans="1:8" ht="12.75">
      <c r="A20" s="54"/>
      <c r="B20" s="60"/>
      <c r="C20" s="51"/>
      <c r="D20" s="51"/>
      <c r="E20" s="51"/>
      <c r="F20" s="51"/>
      <c r="G20" s="56"/>
      <c r="H20" s="56"/>
    </row>
    <row r="21" spans="1:8" ht="12.75">
      <c r="A21" s="54"/>
      <c r="B21" s="60"/>
      <c r="C21" s="51"/>
      <c r="D21" s="51"/>
      <c r="E21" s="51"/>
      <c r="F21" s="51"/>
      <c r="G21" s="56"/>
      <c r="H21" s="56"/>
    </row>
    <row r="22" spans="1:8" ht="12.75">
      <c r="A22" s="54"/>
      <c r="B22" s="342" t="s">
        <v>205</v>
      </c>
      <c r="C22" s="343"/>
      <c r="D22" s="343">
        <f>SUM(D15:D21)</f>
        <v>90</v>
      </c>
      <c r="E22" s="344"/>
      <c r="F22" s="343">
        <f>SUM(F15:F21)</f>
        <v>90</v>
      </c>
      <c r="G22" s="343">
        <f>SUM(G15:G21)</f>
        <v>242862</v>
      </c>
      <c r="H22" s="56"/>
    </row>
    <row r="23" spans="1:8" ht="12.75">
      <c r="A23" s="54"/>
      <c r="B23" s="346" t="s">
        <v>206</v>
      </c>
      <c r="C23" s="347"/>
      <c r="D23" s="347"/>
      <c r="E23" s="348"/>
      <c r="F23" s="348"/>
      <c r="G23" s="349"/>
      <c r="H23" s="56"/>
    </row>
    <row r="24" spans="1:8" ht="12.75">
      <c r="A24" s="54"/>
      <c r="B24" s="60"/>
      <c r="C24" s="51"/>
      <c r="D24" s="51"/>
      <c r="E24" s="51"/>
      <c r="F24" s="51"/>
      <c r="G24" s="56"/>
      <c r="H24" s="56"/>
    </row>
    <row r="25" spans="1:8" ht="12.75">
      <c r="A25" s="54"/>
      <c r="B25" s="60"/>
      <c r="C25" s="51"/>
      <c r="D25" s="51"/>
      <c r="E25" s="51"/>
      <c r="F25" s="51"/>
      <c r="G25" s="56"/>
      <c r="H25" s="56"/>
    </row>
    <row r="26" spans="1:8" ht="12.75">
      <c r="A26" s="54"/>
      <c r="B26" s="60"/>
      <c r="C26" s="51"/>
      <c r="D26" s="51"/>
      <c r="E26" s="51"/>
      <c r="F26" s="51"/>
      <c r="G26" s="56"/>
      <c r="H26" s="56"/>
    </row>
    <row r="27" spans="1:8" ht="12.75">
      <c r="A27" s="54"/>
      <c r="B27" s="60"/>
      <c r="C27" s="51"/>
      <c r="D27" s="51"/>
      <c r="E27" s="51"/>
      <c r="F27" s="51"/>
      <c r="G27" s="56"/>
      <c r="H27" s="56"/>
    </row>
    <row r="28" spans="1:8" ht="12.75">
      <c r="A28" s="54"/>
      <c r="B28" s="60"/>
      <c r="C28" s="51"/>
      <c r="D28" s="51"/>
      <c r="E28" s="51"/>
      <c r="F28" s="51"/>
      <c r="G28" s="56"/>
      <c r="H28" s="56"/>
    </row>
    <row r="29" spans="1:8" ht="12.75">
      <c r="A29" s="54"/>
      <c r="B29" s="60"/>
      <c r="C29" s="51"/>
      <c r="D29" s="51"/>
      <c r="E29" s="51"/>
      <c r="F29" s="51"/>
      <c r="G29" s="56"/>
      <c r="H29" s="56"/>
    </row>
    <row r="30" spans="1:8" ht="12.75">
      <c r="A30" s="54"/>
      <c r="B30" s="60"/>
      <c r="C30" s="51"/>
      <c r="D30" s="51"/>
      <c r="E30" s="51"/>
      <c r="F30" s="51"/>
      <c r="G30" s="56"/>
      <c r="H30" s="56"/>
    </row>
    <row r="31" spans="1:8" ht="12.75">
      <c r="A31" s="54"/>
      <c r="B31" s="342" t="s">
        <v>207</v>
      </c>
      <c r="C31" s="344"/>
      <c r="D31" s="344"/>
      <c r="E31" s="344"/>
      <c r="F31" s="344"/>
      <c r="G31" s="345"/>
      <c r="H31" s="56"/>
    </row>
    <row r="32" spans="1:8" ht="13.5" thickBot="1">
      <c r="A32" s="54"/>
      <c r="B32" s="350" t="s">
        <v>208</v>
      </c>
      <c r="C32" s="351"/>
      <c r="D32" s="351"/>
      <c r="E32" s="351"/>
      <c r="F32" s="351"/>
      <c r="G32" s="343">
        <f>+G22</f>
        <v>242862</v>
      </c>
      <c r="H32" s="56"/>
    </row>
    <row r="33" spans="1:8" ht="12.75">
      <c r="A33" s="54"/>
      <c r="B33" s="16"/>
      <c r="C33" s="16"/>
      <c r="D33" s="16"/>
      <c r="E33" s="16"/>
      <c r="F33" s="16"/>
      <c r="G33" s="16"/>
      <c r="H33" s="56"/>
    </row>
    <row r="34" spans="1:8" ht="12.75">
      <c r="A34" s="54"/>
      <c r="B34" s="16"/>
      <c r="C34" s="16"/>
      <c r="D34" s="16"/>
      <c r="E34" s="16"/>
      <c r="F34" s="16"/>
      <c r="G34" s="16"/>
      <c r="H34" s="56"/>
    </row>
    <row r="35" spans="1:8" ht="12.75">
      <c r="A35" s="54"/>
      <c r="B35" s="16"/>
      <c r="C35" s="16"/>
      <c r="D35" s="16"/>
      <c r="E35" s="16"/>
      <c r="F35" s="16"/>
      <c r="G35" s="16"/>
      <c r="H35" s="56"/>
    </row>
    <row r="36" spans="1:8" ht="12.75">
      <c r="A36" s="54"/>
      <c r="B36" s="16"/>
      <c r="C36" s="16"/>
      <c r="D36" s="16"/>
      <c r="E36" s="16"/>
      <c r="F36" s="16"/>
      <c r="G36" s="16"/>
      <c r="H36" s="56"/>
    </row>
    <row r="37" spans="1:8" ht="12.75">
      <c r="A37" s="54"/>
      <c r="B37" s="16"/>
      <c r="C37" s="16"/>
      <c r="D37" s="16"/>
      <c r="E37" s="16"/>
      <c r="F37" s="16"/>
      <c r="G37" s="16"/>
      <c r="H37" s="56"/>
    </row>
    <row r="38" spans="1:8" ht="12.75">
      <c r="A38" s="54"/>
      <c r="B38" s="16"/>
      <c r="C38" s="16"/>
      <c r="D38" s="16"/>
      <c r="E38" s="16"/>
      <c r="F38" s="16"/>
      <c r="G38" s="16"/>
      <c r="H38" s="56"/>
    </row>
    <row r="39" spans="1:8" ht="12.75">
      <c r="A39" s="54"/>
      <c r="B39" s="4" t="s">
        <v>209</v>
      </c>
      <c r="C39" s="16"/>
      <c r="D39" s="16"/>
      <c r="E39" s="1"/>
      <c r="F39" s="1"/>
      <c r="G39" s="1"/>
      <c r="H39" s="56"/>
    </row>
    <row r="40" spans="1:8" ht="12.75">
      <c r="A40" s="54"/>
      <c r="B40" s="16"/>
      <c r="C40" s="16"/>
      <c r="D40" s="16"/>
      <c r="E40" s="57" t="s">
        <v>210</v>
      </c>
      <c r="F40" s="55"/>
      <c r="G40" s="55"/>
      <c r="H40" s="56"/>
    </row>
    <row r="41" spans="1:8" ht="12.75">
      <c r="A41" s="54"/>
      <c r="B41" s="16"/>
      <c r="C41" s="16"/>
      <c r="D41" s="16"/>
      <c r="E41" s="16"/>
      <c r="F41" s="16"/>
      <c r="G41" s="16"/>
      <c r="H41" s="56"/>
    </row>
    <row r="42" spans="1:8" ht="12.75">
      <c r="A42" s="54"/>
      <c r="B42" s="16"/>
      <c r="C42" s="16"/>
      <c r="D42" s="16"/>
      <c r="E42" s="16"/>
      <c r="F42" s="16"/>
      <c r="G42" s="16"/>
      <c r="H42" s="56"/>
    </row>
    <row r="43" spans="1:8" ht="13.5" thickBot="1">
      <c r="A43" s="58"/>
      <c r="B43" s="59"/>
      <c r="C43" s="59"/>
      <c r="D43" s="59"/>
      <c r="E43" s="59"/>
      <c r="F43" s="59"/>
      <c r="G43" s="59"/>
      <c r="H43" s="50"/>
    </row>
    <row r="44" ht="12.75"/>
  </sheetData>
  <sheetProtection/>
  <printOptions horizontalCentered="1" verticalCentered="1"/>
  <pageMargins left="0.75" right="0.75" top="1" bottom="1" header="0.5118110236220472" footer="0.5118110236220472"/>
  <pageSetup fitToHeight="1" fitToWidth="1" horizontalDpi="300" verticalDpi="3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75" zoomScaleNormal="75" zoomScalePageLayoutView="0" workbookViewId="0" topLeftCell="A1">
      <pane ySplit="13" topLeftCell="A14" activePane="bottomLeft" state="frozen"/>
      <selection pane="topLeft" activeCell="A1" sqref="A1"/>
      <selection pane="bottomLeft" activeCell="C21" sqref="C21"/>
    </sheetView>
  </sheetViews>
  <sheetFormatPr defaultColWidth="0" defaultRowHeight="12.75" zeroHeight="1"/>
  <cols>
    <col min="1" max="1" width="11.421875" style="0" customWidth="1"/>
    <col min="2" max="2" width="13.28125" style="0" customWidth="1"/>
    <col min="3" max="4" width="11.421875" style="0" customWidth="1"/>
    <col min="5" max="5" width="15.00390625" style="0" customWidth="1"/>
    <col min="6" max="9" width="11.421875" style="0" customWidth="1"/>
    <col min="10" max="10" width="15.00390625" style="0" customWidth="1"/>
    <col min="11" max="12" width="11.421875" style="0" customWidth="1"/>
    <col min="13" max="13" width="13.140625" style="0" customWidth="1"/>
    <col min="14" max="14" width="11.421875" style="0" customWidth="1"/>
    <col min="15" max="16384" width="0" style="0" hidden="1" customWidth="1"/>
  </cols>
  <sheetData>
    <row r="1" spans="1:13" ht="18">
      <c r="A1" s="32" t="s">
        <v>325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8">
      <c r="A2" s="32" t="s">
        <v>257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">
      <c r="A3" s="26" t="s">
        <v>263</v>
      </c>
      <c r="B3" s="26"/>
      <c r="C3" s="26"/>
      <c r="D3" s="26"/>
      <c r="E3" s="26"/>
      <c r="F3" s="32"/>
      <c r="G3" s="32"/>
      <c r="H3" s="32"/>
      <c r="I3" s="32"/>
      <c r="J3" s="32"/>
      <c r="K3" s="32"/>
      <c r="L3" s="32"/>
      <c r="M3" s="32"/>
    </row>
    <row r="4" spans="1:13" ht="18">
      <c r="A4" s="110"/>
      <c r="B4" s="26"/>
      <c r="C4" s="26"/>
      <c r="D4" s="26"/>
      <c r="E4" s="26"/>
      <c r="F4" s="32"/>
      <c r="G4" s="32"/>
      <c r="H4" s="32"/>
      <c r="I4" s="32"/>
      <c r="J4" s="32"/>
      <c r="K4" s="32"/>
      <c r="L4" s="32"/>
      <c r="M4" s="32"/>
    </row>
    <row r="5" spans="1:13" ht="18">
      <c r="A5" s="110"/>
      <c r="B5" s="26"/>
      <c r="C5" s="26"/>
      <c r="D5" s="26"/>
      <c r="E5" s="26"/>
      <c r="F5" s="32"/>
      <c r="G5" s="32"/>
      <c r="H5" s="32"/>
      <c r="I5" s="32"/>
      <c r="J5" s="32"/>
      <c r="K5" s="32"/>
      <c r="L5" s="32"/>
      <c r="M5" s="32"/>
    </row>
    <row r="6" ht="12.75"/>
    <row r="7" spans="1:2" ht="15.75">
      <c r="A7" s="18" t="s">
        <v>326</v>
      </c>
      <c r="B7" s="18"/>
    </row>
    <row r="8" spans="1:2" ht="15.75">
      <c r="A8" s="18"/>
      <c r="B8" s="18"/>
    </row>
    <row r="9" spans="1:13" ht="15.75">
      <c r="A9" s="18" t="s">
        <v>355</v>
      </c>
      <c r="B9" s="18"/>
      <c r="M9" s="17" t="s">
        <v>52</v>
      </c>
    </row>
    <row r="10" spans="1:13" ht="16.5" thickBot="1">
      <c r="A10" s="18"/>
      <c r="B10" s="18"/>
      <c r="M10" s="17"/>
    </row>
    <row r="11" spans="1:13" s="143" customFormat="1" ht="12.75">
      <c r="A11" s="352" t="s">
        <v>211</v>
      </c>
      <c r="B11" s="353" t="s">
        <v>212</v>
      </c>
      <c r="C11" s="354" t="s">
        <v>213</v>
      </c>
      <c r="D11" s="354"/>
      <c r="E11" s="355" t="s">
        <v>318</v>
      </c>
      <c r="F11" s="355"/>
      <c r="G11" s="355"/>
      <c r="H11" s="355"/>
      <c r="I11" s="353" t="s">
        <v>214</v>
      </c>
      <c r="J11" s="355" t="s">
        <v>317</v>
      </c>
      <c r="K11" s="355"/>
      <c r="L11" s="355"/>
      <c r="M11" s="356"/>
    </row>
    <row r="12" spans="1:13" s="143" customFormat="1" ht="12.75">
      <c r="A12" s="357" t="s">
        <v>215</v>
      </c>
      <c r="B12" s="358" t="s">
        <v>216</v>
      </c>
      <c r="C12" s="359" t="s">
        <v>217</v>
      </c>
      <c r="D12" s="359"/>
      <c r="E12" s="358" t="s">
        <v>125</v>
      </c>
      <c r="F12" s="358" t="s">
        <v>218</v>
      </c>
      <c r="G12" s="358" t="s">
        <v>219</v>
      </c>
      <c r="H12" s="358" t="s">
        <v>220</v>
      </c>
      <c r="I12" s="358" t="s">
        <v>221</v>
      </c>
      <c r="J12" s="358" t="s">
        <v>125</v>
      </c>
      <c r="K12" s="358" t="s">
        <v>218</v>
      </c>
      <c r="L12" s="358" t="s">
        <v>219</v>
      </c>
      <c r="M12" s="360" t="s">
        <v>220</v>
      </c>
    </row>
    <row r="13" spans="1:13" s="143" customFormat="1" ht="13.5" thickBot="1">
      <c r="A13" s="361"/>
      <c r="B13" s="362" t="s">
        <v>222</v>
      </c>
      <c r="C13" s="362" t="s">
        <v>223</v>
      </c>
      <c r="D13" s="362" t="s">
        <v>224</v>
      </c>
      <c r="E13" s="362"/>
      <c r="F13" s="362"/>
      <c r="G13" s="362"/>
      <c r="H13" s="362"/>
      <c r="I13" s="362"/>
      <c r="J13" s="362"/>
      <c r="K13" s="362"/>
      <c r="L13" s="362"/>
      <c r="M13" s="363"/>
    </row>
    <row r="14" spans="1:13" ht="12.75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49"/>
    </row>
    <row r="15" spans="1:13" ht="12.75">
      <c r="A15" s="6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6"/>
    </row>
    <row r="16" spans="1:13" ht="12.75">
      <c r="A16" s="6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6"/>
    </row>
    <row r="17" spans="1:13" ht="12.75">
      <c r="A17" s="6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6"/>
    </row>
    <row r="18" spans="1:13" ht="12.75">
      <c r="A18" s="6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6"/>
    </row>
    <row r="19" spans="1:13" ht="12.75">
      <c r="A19" s="6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6"/>
    </row>
    <row r="20" spans="1:13" ht="12.75">
      <c r="A20" s="6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6"/>
    </row>
    <row r="21" spans="1:13" ht="12.75">
      <c r="A21" s="6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6"/>
    </row>
    <row r="22" spans="1:13" ht="12.75">
      <c r="A22" s="6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6"/>
    </row>
    <row r="23" spans="1:13" ht="12.75">
      <c r="A23" s="6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6"/>
    </row>
    <row r="24" spans="1:13" ht="12.75">
      <c r="A24" s="6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6"/>
    </row>
    <row r="25" spans="1:13" ht="12.75">
      <c r="A25" s="6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6"/>
    </row>
    <row r="26" spans="1:13" ht="12.75">
      <c r="A26" s="6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6"/>
    </row>
    <row r="27" spans="1:13" ht="12.75">
      <c r="A27" s="6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6"/>
    </row>
    <row r="28" spans="1:13" ht="12.75">
      <c r="A28" s="6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6"/>
    </row>
    <row r="29" spans="1:13" ht="12.75">
      <c r="A29" s="6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6"/>
    </row>
    <row r="30" spans="1:13" ht="12.75">
      <c r="A30" s="6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6"/>
    </row>
    <row r="31" spans="1:13" ht="12.75">
      <c r="A31" s="6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6"/>
    </row>
    <row r="32" spans="1:13" ht="13.5" thickBot="1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50"/>
    </row>
    <row r="33" ht="12.75"/>
  </sheetData>
  <sheetProtection/>
  <printOptions horizontalCentered="1" verticalCentered="1"/>
  <pageMargins left="0.4" right="0.75" top="0.25" bottom="1" header="0.54" footer="0.5118110236220472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HACIENDA</dc:creator>
  <cp:keywords/>
  <dc:description/>
  <cp:lastModifiedBy>Yaneth Palacin Perez</cp:lastModifiedBy>
  <cp:lastPrinted>2010-09-08T21:17:45Z</cp:lastPrinted>
  <dcterms:created xsi:type="dcterms:W3CDTF">1997-09-08T19:32:54Z</dcterms:created>
  <dcterms:modified xsi:type="dcterms:W3CDTF">2013-03-22T15:09:22Z</dcterms:modified>
  <cp:category/>
  <cp:version/>
  <cp:contentType/>
  <cp:contentStatus/>
</cp:coreProperties>
</file>