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8515" windowHeight="12600"/>
  </bookViews>
  <sheets>
    <sheet name="Avance Plan de Mejoramiento" sheetId="1" r:id="rId1"/>
  </sheets>
  <definedNames>
    <definedName name="_xlnm._FilterDatabase" localSheetId="0" hidden="1">'Avance Plan de Mejoramiento'!$A$14:$V$35</definedName>
    <definedName name="_xlnm.Print_Titles" localSheetId="0">'Avance Plan de Mejoramiento'!$13:$14</definedName>
  </definedNames>
  <calcPr calcId="144525"/>
</workbook>
</file>

<file path=xl/calcChain.xml><?xml version="1.0" encoding="utf-8"?>
<calcChain xmlns="http://schemas.openxmlformats.org/spreadsheetml/2006/main">
  <c r="T43" i="1" l="1"/>
  <c r="R34" i="1"/>
  <c r="Q34" i="1"/>
  <c r="O34" i="1"/>
  <c r="P34" i="1" s="1"/>
  <c r="R33" i="1"/>
  <c r="Q33" i="1"/>
  <c r="P33" i="1"/>
  <c r="O33" i="1"/>
  <c r="R32" i="1"/>
  <c r="O32" i="1"/>
  <c r="P32" i="1" s="1"/>
  <c r="Q32" i="1" s="1"/>
  <c r="R31" i="1"/>
  <c r="Q31" i="1"/>
  <c r="P31" i="1"/>
  <c r="O31" i="1"/>
  <c r="R30" i="1"/>
  <c r="O30" i="1"/>
  <c r="P30" i="1" s="1"/>
  <c r="Q30" i="1" s="1"/>
  <c r="R29" i="1"/>
  <c r="Q29" i="1"/>
  <c r="P29" i="1"/>
  <c r="O29" i="1"/>
  <c r="R28" i="1"/>
  <c r="O28" i="1"/>
  <c r="P28" i="1" s="1"/>
  <c r="Q28" i="1" s="1"/>
  <c r="R27" i="1"/>
  <c r="Q27" i="1"/>
  <c r="P27" i="1"/>
  <c r="O27" i="1"/>
  <c r="R26" i="1"/>
  <c r="O26" i="1"/>
  <c r="P26" i="1" s="1"/>
  <c r="Q26" i="1" s="1"/>
  <c r="R25" i="1"/>
  <c r="Q25" i="1"/>
  <c r="P25" i="1"/>
  <c r="O25" i="1"/>
  <c r="R24" i="1"/>
  <c r="O24" i="1"/>
  <c r="P24" i="1" s="1"/>
  <c r="Q24" i="1" s="1"/>
  <c r="R23" i="1"/>
  <c r="O23" i="1"/>
  <c r="P23" i="1" s="1"/>
  <c r="Q23" i="1" s="1"/>
  <c r="R22" i="1"/>
  <c r="O22" i="1"/>
  <c r="P22" i="1" s="1"/>
  <c r="Q22" i="1" s="1"/>
  <c r="R21" i="1"/>
  <c r="O21" i="1"/>
  <c r="P21" i="1" s="1"/>
  <c r="Q21" i="1" s="1"/>
  <c r="R20" i="1"/>
  <c r="O20" i="1"/>
  <c r="P20" i="1" s="1"/>
  <c r="Q20" i="1" s="1"/>
  <c r="R19" i="1"/>
  <c r="O19" i="1"/>
  <c r="P19" i="1" s="1"/>
  <c r="Q19" i="1" s="1"/>
  <c r="R18" i="1"/>
  <c r="O18" i="1"/>
  <c r="P18" i="1" s="1"/>
  <c r="Q18" i="1" s="1"/>
  <c r="R17" i="1"/>
  <c r="O17" i="1"/>
  <c r="P17" i="1" s="1"/>
  <c r="Q17" i="1" s="1"/>
  <c r="R16" i="1"/>
  <c r="O16" i="1"/>
  <c r="P16" i="1" s="1"/>
  <c r="Q16" i="1" s="1"/>
  <c r="R15" i="1"/>
  <c r="R35" i="1" s="1"/>
  <c r="T42" i="1" s="1"/>
  <c r="O15" i="1"/>
  <c r="P15" i="1" s="1"/>
  <c r="P35" i="1" l="1"/>
  <c r="T45" i="1" s="1"/>
  <c r="Q15" i="1"/>
  <c r="Q35" i="1" s="1"/>
  <c r="T44" i="1" s="1"/>
</calcChain>
</file>

<file path=xl/comments1.xml><?xml version="1.0" encoding="utf-8"?>
<comments xmlns="http://schemas.openxmlformats.org/spreadsheetml/2006/main">
  <authors>
    <author>jmzambrano</author>
    <author>laquijano</author>
  </authors>
  <commentList>
    <comment ref="S10" authorId="0">
      <text>
        <r>
          <rPr>
            <b/>
            <sz val="8"/>
            <color indexed="81"/>
            <rFont val="Tahoma"/>
            <family val="2"/>
          </rPr>
          <t>Fecha (día-mes-año) de subscripción del plan de Mejoramiento.</t>
        </r>
      </text>
    </comment>
    <comment ref="S11" authorId="0">
      <text>
        <r>
          <rPr>
            <b/>
            <sz val="8"/>
            <color indexed="81"/>
            <rFont val="Tahoma"/>
            <family val="2"/>
          </rPr>
          <t>Fecha (día-mes-año) de evaluación 
del plan de mejoramiento.</t>
        </r>
      </text>
    </comment>
    <comment ref="A13" authorId="1">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3" authorId="1">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3" authorId="1">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3"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3" authorId="1">
      <text>
        <r>
          <rPr>
            <b/>
            <sz val="8"/>
            <color indexed="81"/>
            <rFont val="Tahoma"/>
            <family val="2"/>
          </rPr>
          <t>Pasos cuantificables que permitan medir el avance y cumplimiento de la acción de mejoramiento.
Se pueden incluir tantas filas como metas sean necesarios.</t>
        </r>
      </text>
    </comment>
    <comment ref="I13" authorId="1">
      <text>
        <r>
          <rPr>
            <b/>
            <sz val="8"/>
            <color indexed="81"/>
            <rFont val="Tahoma"/>
            <family val="2"/>
          </rPr>
          <t xml:space="preserve">Nombre de la unidad de medida que se  utiliza para medir el grado de avance de la meta (unidades o porcentaje) y definición
 de la actividad a realizar   
</t>
        </r>
      </text>
    </comment>
    <comment ref="J13" authorId="1">
      <text>
        <r>
          <rPr>
            <b/>
            <sz val="8"/>
            <color indexed="81"/>
            <rFont val="Tahoma"/>
            <family val="2"/>
          </rPr>
          <t xml:space="preserve">Volumen o tamaño de la meta, establecido en unidades o porcentajes. 
</t>
        </r>
      </text>
    </comment>
    <comment ref="K13" authorId="1">
      <text>
        <r>
          <rPr>
            <b/>
            <sz val="8"/>
            <color indexed="81"/>
            <rFont val="Tahoma"/>
            <family val="2"/>
          </rPr>
          <t xml:space="preserve">Fecha programada para la iniciación de cada meta </t>
        </r>
        <r>
          <rPr>
            <sz val="8"/>
            <color indexed="81"/>
            <rFont val="Tahoma"/>
            <family val="2"/>
          </rPr>
          <t xml:space="preserve">
</t>
        </r>
      </text>
    </comment>
    <comment ref="L13" authorId="1">
      <text>
        <r>
          <rPr>
            <b/>
            <sz val="8"/>
            <color indexed="81"/>
            <rFont val="Tahoma"/>
            <family val="2"/>
          </rPr>
          <t xml:space="preserve">Fecha programada para la terminación de cada meta </t>
        </r>
      </text>
    </comment>
    <comment ref="M13" authorId="1">
      <text>
        <r>
          <rPr>
            <b/>
            <sz val="8"/>
            <color indexed="81"/>
            <rFont val="Tahoma"/>
            <family val="2"/>
          </rPr>
          <t xml:space="preserve">La hoja calcula automáticamente el plazo de duración de la acción de mejoramiento teniendo en cuenta las fechas de inicio y terminación de la meta.
</t>
        </r>
      </text>
    </comment>
    <comment ref="N13" authorId="1">
      <text>
        <r>
          <rPr>
            <b/>
            <sz val="8"/>
            <color indexed="81"/>
            <rFont val="Tahoma"/>
            <family val="2"/>
          </rPr>
          <t xml:space="preserve">Se consigna el numero de unidades ejecutadas por cada una de las metas 
</t>
        </r>
      </text>
    </comment>
    <comment ref="O13"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<sst xmlns="http://schemas.openxmlformats.org/spreadsheetml/2006/main" count="209" uniqueCount="150">
  <si>
    <t>ANEXO II</t>
  </si>
  <si>
    <t xml:space="preserve"> INFORMACIÓN SOBRE LOS PLANES DE MEJORAMIENTO </t>
  </si>
  <si>
    <t xml:space="preserve">Informe presentado a la Contraloría General de la República </t>
  </si>
  <si>
    <t>Entidad: Superintendencia de la Economía Solidaria</t>
  </si>
  <si>
    <t>Representante Legal: Vivian Carolina Barliza Illidge</t>
  </si>
  <si>
    <t>NIT: 830,053,043-5</t>
  </si>
  <si>
    <t>Períodos fiscales que cubre: 2014 y 2013 - 2017 a 2018-2020 a 2021</t>
  </si>
  <si>
    <t>Modalidad de Auditoría: Integral</t>
  </si>
  <si>
    <t>Fecha de Suscripción: 04 de enero de 2022</t>
  </si>
  <si>
    <t xml:space="preserve">Fecha de Evaluación: </t>
  </si>
  <si>
    <t xml:space="preserve">Numero consecutivo del hallazgo </t>
  </si>
  <si>
    <t>Código hallazgo</t>
  </si>
  <si>
    <r>
      <t>Descripción hallazgo (</t>
    </r>
    <r>
      <rPr>
        <sz val="8"/>
        <rFont val="Arial"/>
        <family val="2"/>
      </rPr>
      <t>No mas de 50 palabras</t>
    </r>
    <r>
      <rPr>
        <b/>
        <sz val="10"/>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</si>
  <si>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</si>
  <si>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</si>
  <si>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</si>
  <si>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</si>
  <si>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</si>
  <si>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</si>
  <si>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</si>
  <si>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</si>
  <si>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</si>
  <si>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</si>
  <si>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 xml:space="preserve">Avance físico de ejecución de las metas  </t>
  </si>
  <si>
    <t xml:space="preserve">Porcentaje de Avance físico de ejecución de las metas  </t>
  </si>
  <si>
    <t>Puntaje  Logrado  por las metas metas  (Poi)</t>
  </si>
  <si>
    <t xml:space="preserve">Puntaje Logrado por las metas  Vencidas (POMVi)  </t>
  </si>
  <si>
    <t>Puntaje atribuido metas vencidas</t>
  </si>
  <si>
    <t>Efectividad de la acción</t>
  </si>
  <si>
    <t xml:space="preserve">SI </t>
  </si>
  <si>
    <t>NO</t>
  </si>
  <si>
    <t>22 02 002</t>
  </si>
  <si>
    <t>"Contingencia Aplicativos de Misión Crítica - El Plan de Continuidad del negocio (BCP) que según el plan de mejoramiento debía ponerse en marcha en febrero de 2014,  no ha sido implementado, únicamente se tiene el BIA, el cual hace un análisis de los riesgos y el impacto que tendrían en el evento de una contingencia. Está situación constituye un riesgo de seguridad física y lógica..."</t>
  </si>
  <si>
    <t>Debilidades en cuanto a la planeación tecnológica</t>
  </si>
  <si>
    <t>Entorno que puede conllevar a que no se tenga certeza de la recuperación de los servicios informáticos de la entidad frente a imprevisión o una denegación de servicio sin que se posibilite la activación de la respectiva contingencia para los aplicativos de misión crítica.</t>
  </si>
  <si>
    <t xml:space="preserve">Ejecutar las directrices establecidas en el plan de continuidad del negocio , elaborado  por la oficina Asesora de Planeación y Sistemas con el fin de minimizar los riesgos relacionados con respecto a la seguridad de la información y la perdida  de la capacidad operativa tecnológica de la entidad. </t>
  </si>
  <si>
    <t>Iniciar acciones que garanticen la recuperación de los sistemas misionales apoyados en tecnología de la entidad, así como la continuidad de los mismos.</t>
  </si>
  <si>
    <t>Establecer el Plan de Continuidad de Negocio  para La Supersolidaria .</t>
  </si>
  <si>
    <t>Plan de continuidad del negocio</t>
  </si>
  <si>
    <t>X</t>
  </si>
  <si>
    <t xml:space="preserve">"Pago de prima técnica a Superintendente y Superintendente delegados por un porcentaje del 60%". El art. 1 del Decreto 1624 de 1991 establece: ... la prima Técnica  de los funcionarios con cargos de Superintendente y Superintendente Delegado fue liquidada con un porcentaje del 60%. </t>
  </si>
  <si>
    <t>Deficiencias en los procedimientos de liquidación de nómina e inobservancia de la normatividad vigente relacionada, ocasionando un mayor valor del pago de los funcionarios</t>
  </si>
  <si>
    <t>Dar aplicabilidad a la normatividad establecida para la liquidación de la nomina de los funcionarios de la Superintendencia.</t>
  </si>
  <si>
    <t>Validar los pagos realizados a los acuerdos de pago de los funcionarios y exfuncionarios.</t>
  </si>
  <si>
    <t>Seguimiento al pago de las cuotas de los  acuerdos de pago de  OLGA LUCIA LONDOÑO HERRERA, GUILLERMO LEON HOYOS, DUNIA DE LA VEGA</t>
  </si>
  <si>
    <t>Seguimiento al pago de  los acuerdos de pago con los ex funcionarios  a través de la conciliación contable</t>
  </si>
  <si>
    <t>En la subcuenta saldo a favor de terceros aparecen registrados $41 millones que se recibieron entre los años 2014 y 2016, los cuales figuran a nombre de los depositantes, estos recursos corresponden a consignaciones por saldos de la cartera que fue vendida a la Central de Inversiones S.A - CISA</t>
  </si>
  <si>
    <t>Falta de conciliación y depuración de los saldos con la consecuente presentación de información financiera que no corresponde a la realidad económica de la Supersolidaria.</t>
  </si>
  <si>
    <t xml:space="preserve">Debilidad en la depuración y conciliación en las cuentas del pasivo de los Estados Financieros </t>
  </si>
  <si>
    <t>La Supersolidaria realizó a través del aplicativo del SIIF Nación las órdenes de pago con fecha 02/11/2018 donde se evidencia la devolución a CENTRAL DE INVERSIONES DE CISA. Elaborar y depurar para el cierre de cada trimestre cuentas por pagar y validación de ordenes de pago con sus respectivos soportes.</t>
  </si>
  <si>
    <t xml:space="preserve">Mantener actualizada y depurada la información contable de la entidad </t>
  </si>
  <si>
    <t>Elaborar y depurar para el cierre de cada trimestre cuentas por pagar y validación de ordenes de pago con sus respectivos soportes.</t>
  </si>
  <si>
    <t>Ordenes de pago tramitadas en SIIF Nación</t>
  </si>
  <si>
    <t>Se identificó que de las 4.066 entidades del sector solidario que reportaron información de sus activos con corte a diciembre 31 de 2016 a Supersolidaria a través del SICSES, no les liquidó la respectiva tasa de contribución a noventa y tres entidades</t>
  </si>
  <si>
    <t>No se liquidó la tasa de contribución a todas la entidades que reportaron dentro de la misma vigencia</t>
  </si>
  <si>
    <t>Inobservancia de la normativa para la liquidación de la tasa de contribución para las entidades vigiladas que no reportan información.</t>
  </si>
  <si>
    <t>El valor de la tasa de contribución será calculado a través del aplicativo SICSES y el área de contribuciones verificará la información a través del aplicativo de inteligencia de negocios. Por lo tanto la tasa de contribución se registrada durante cada vigencia</t>
  </si>
  <si>
    <t>Realizar la contabilización de la tasa de contribución</t>
  </si>
  <si>
    <t>Liquidar tasa de contribución con los activos reportados a 31 de diciembre</t>
  </si>
  <si>
    <t>Liquidación de Tasa de Contribución</t>
  </si>
  <si>
    <t>Información Sistemas SICSES y SIIGO. Las bases de datos de SICSES y SIIGO contengan información diferente sin que posteriormente se realizaran técnica y operativamente los ajustes respectivos.</t>
  </si>
  <si>
    <t>Inadecuados controles para la identificación de inconsistencias en los tipos de datos de modo que, durante el tratamiento de la información en las bases, las salidas no contengan datos inexactos o diferentes, más aún, si se considera que son datos de entrada para otros sistemas; con el objeto de asegurar que los mismos sean comparables</t>
  </si>
  <si>
    <t>Deficiencias en la conciliación de las bases de datos manejadas por la Supersolidaria</t>
  </si>
  <si>
    <t>Liquidación automática de la tasa de contribución por el aplicativo SICSES  y generado el reporte por BI</t>
  </si>
  <si>
    <t>Reporte generado por el aplicativo BI</t>
  </si>
  <si>
    <t>Liquidación automática tasa de contribución</t>
  </si>
  <si>
    <t>Redondeo en el software "SISTEMA DE PAGOS", De acuerdo con la información provista por el proveedor, las tasas de contribución se ajustan al múltiplo de cien más cercano, sin embargo, producto de las pruebas realizadas a la base de datos de SIIGO con 2.728 pagos por la vigencia 2017, se encontraron las diferencias</t>
  </si>
  <si>
    <t>Inadecuada parametrización de la regla de redondeo aplicada al valor resultante del cálculo de la tasa de contribución.</t>
  </si>
  <si>
    <t xml:space="preserve">Parametrización inadecuada en el sistema de pagos </t>
  </si>
  <si>
    <t>En el software del Sistema de pagos se parametrizo el no redondeo del cálculo de la tasa de contribución</t>
  </si>
  <si>
    <t>Mantener actualizada la parametrización  del sistema de pagos</t>
  </si>
  <si>
    <t>Liquidación de tasa de contribución sin redondeo</t>
  </si>
  <si>
    <t>Liquidación de tasa de contribución automática sin redondeo</t>
  </si>
  <si>
    <t>"Pago de prima técnica a Superintendente y Superintendente delegados por un porcentaje del 60%". El art. 1 del Decreto 1624 de 1991 establece: ... la prima Técnica  de los funcionarios con cargos de Superintendente y Superintendente Delegado fue liquidada con un porcentaje del 60%.</t>
  </si>
  <si>
    <t>Incumplimiento en el pago de los acuerdos de pago</t>
  </si>
  <si>
    <t>Validar los pagos realizados a los acuerdos de pago de los funcionarios y ex funcionarios.</t>
  </si>
  <si>
    <t>La SES Inició su función de supervisión sobre 13 entidades de la economía solidaria nuevas , inobservando los parámetros legales aplicables para la liquidación de la tasa de contribución de las entidades que no estuvieron sujetas a supervisión durante toda la vigencia  y que señalan que debe ser  proporcional al lapso en que la SES ejerció la supervisión sobre dichas organizaciones.</t>
  </si>
  <si>
    <t xml:space="preserve">Falta de controles y parametrización de los aplicativos. </t>
  </si>
  <si>
    <t>Tasa de Contribución mal liquidada</t>
  </si>
  <si>
    <t xml:space="preserve">Parametrizar el sistema de Información BI para el correcto cálculo de la tasa de contribución. </t>
  </si>
  <si>
    <t>Disponer del calculo correcto de la tasa de contribución para cada entidad basado en la política de liquidación definida.</t>
  </si>
  <si>
    <t>Parametrizar el sistema BI para el cálculo de la tasa de contribución para cada uno de los casos  (Oportuno, Extemporáneo, No reporte, Proporcional)</t>
  </si>
  <si>
    <t>Reporte en BI parametrizado para  Tasa Contribución.</t>
  </si>
  <si>
    <t xml:space="preserve">Se evidenció que para aquellas organizaciones solidarias que en las vigencias 2014 a 2018 reportaron información financiera de manera extemporánea, la SES liquidó la tasa de contribución conforme los porcentajes previstos en las Circulares Ext citadas y no aplicó la fórmula establecida en el # 3º del art 38 de la Ley 454/98. </t>
  </si>
  <si>
    <t>Debido a la falta de control y debilidades de parametrización de los sistemas que liquidan los valores a pagar por concepto de tasa de contribución de las entidades sometidas a su vigilancia, inspección y control.</t>
  </si>
  <si>
    <t xml:space="preserve">Inadecuada liquidación del valor de la contribución </t>
  </si>
  <si>
    <t xml:space="preserve">Parametrizar y actualizar el Sistema de Información BI para que realice la liquidación de las tasas de contribución, cuando se presentan reportes extemporáneos, según lo estipulado en el #3 del artículo 38 Ley 454/98. </t>
  </si>
  <si>
    <t>Implementar la parametrizacion del sistema BI Para la liquidación de la contribución según lo normado en el  Art.38 Ley 454/98.</t>
  </si>
  <si>
    <t>Requerir a la oficina de Sistemas, la parametrización del sistema BI que permita identificar y liquidar la tasa de contribución a las entidades que reporten información financiera de manera extemporánea.</t>
  </si>
  <si>
    <t>Requerimiento a sistemas.</t>
  </si>
  <si>
    <t xml:space="preserve">Identificar las entidades que reportaron información y  pagaron contribución de manera extemporánea en las vigencias  2014  a 2018.
</t>
  </si>
  <si>
    <t xml:space="preserve">Identificar y validar las diferencias presentadas en la liquidación </t>
  </si>
  <si>
    <t>Analizar las entidades que realizaron el reporte de información de manera extemporánea vigencias 2014-2018, para definir el ajuste a realizar, según la política aprobada.</t>
  </si>
  <si>
    <t>Comprobantes contable de ajuste.</t>
  </si>
  <si>
    <t>Identificar las entidades que reportaron información y  pagaron contribución de manera extemporánea en las vigencias  2014  a 2018.</t>
  </si>
  <si>
    <t xml:space="preserve">Realizar la reliquidación de la Tasa de Contribución en condiciones de extemporaneidad ó no presentación de la información, según lo normado en el  artículo 38 Ley 454/98 en aquellos casos a que  halla lugar </t>
  </si>
  <si>
    <t>Proferir el acto administrativo de cobro, en los términos que defina la política aprobada.</t>
  </si>
  <si>
    <t>Acto administrativo.</t>
  </si>
  <si>
    <t>Se evidenció que para aquellas organizaciones solidarias que en las vigencias 2015 a 2018 no reportaron información financiera, la SES no ha liquidado la tasa de contribución que les correspondía cancelar a cada una de ellas y, por ende, no ha obtenido  el pago de dicha contribución.</t>
  </si>
  <si>
    <t>Debilidades en el ejercicio de la función de supervisión sobre las organizaciones solidarias a su cargo.</t>
  </si>
  <si>
    <t>No se recibió información financiera ni recaudo por contribución de las entidades que no reportaron</t>
  </si>
  <si>
    <t>Requerir a la oficina de Sistemas, la parametrización  del sistema BI que permita identificar y liquidar la tasa de contribución a las entidades que reporten información financiera de manera extemporánea.</t>
  </si>
  <si>
    <t>Identificar las entidades que no reportaron información financiera en las vigencias 2015 a 2018  y realizar la causación de la tasa de contribución aplicando la Ley 454 de 1998 art 38 N° 3 para el cálculo de la tasa dejada de percibir.</t>
  </si>
  <si>
    <t xml:space="preserve">Realizar la liquidación de la Tasa de Contribución por no presentación de la información, según lo normado en el # 3 artículo 38 Ley 454/98 en aquellos casos a que  halla lugar </t>
  </si>
  <si>
    <t>Realizar comprobante contable de causación.</t>
  </si>
  <si>
    <t xml:space="preserve">Comprobantes contables. </t>
  </si>
  <si>
    <t>Identificar las entidades que no reportaron información financiera en las vigencias 2015 a 2018  y realizar la causación de la tasa de contribución aplicando el numeral 3 del artículo 38 de la Ley454/98 para el cálculo de la tasa dejada de percibir.</t>
  </si>
  <si>
    <t>Liquidar según la política adoptada el valor por contribución según el #3 Art.38 Ley 454/98 , para las entidades que no reportaron información y realizar gestión para su recaudo bajo los parámetros del Estatuto Tributario y demás Leyes que apliquen.</t>
  </si>
  <si>
    <t>Proferir el acto administrativo de cobro.</t>
  </si>
  <si>
    <t>Se evidenció  que con corte de mayo de 2019, las organizaciones de la economía solidaria sujetas a su supervisión …y cuya tasa de contribución se liquidó en las vigencias 20 a 2014... no han efectuado el pago efectivo de dichos dineros…no se cobraron dentro del termino legal previsto (5 años)...  Por lo anterior, la Supersolidaria dejó de percibir recursos por $108.463.825...</t>
  </si>
  <si>
    <t>Debilidades en el proceso de cobro de Supersolidaria de las obligaciones legalmente determinadas a su favor</t>
  </si>
  <si>
    <t xml:space="preserve">Se genero una alerta con el fin de reducir los riesgos  jurídicos y así garantizar la depuración y gestión de la cartera.   </t>
  </si>
  <si>
    <t xml:space="preserve">Analizar  el estado de la Cartera insoluta que se encuentra en oportunidad de ser recaudada. </t>
  </si>
  <si>
    <t xml:space="preserve">clasificar  las obligaciones en tiempo de recaudo para su oportuna gestión </t>
  </si>
  <si>
    <t xml:space="preserve">
Establecer el estado de la cartera  por concepto de tasa de contribución con corte al 31  agosto de 2019, determinando el estado actual de las obligaciones insolutas.</t>
  </si>
  <si>
    <t xml:space="preserve">
Documento de Análisis - (Informe - Base Excel)</t>
  </si>
  <si>
    <t>Identificar las  obligaciones sobre las cuales se debe realizar cobro coactivo,</t>
  </si>
  <si>
    <t>Documento de Análisis - (Informe - Base Excel)</t>
  </si>
  <si>
    <t>Iniciar acciones tendientes al recaudo sobre las obligaciones identificadas</t>
  </si>
  <si>
    <t xml:space="preserve">realizar el cobro de las obligaciones  </t>
  </si>
  <si>
    <t>Proferir Resolución de Cobro de obligaciones identificadas en Análisis</t>
  </si>
  <si>
    <t>Acto Administrativo</t>
  </si>
  <si>
    <t>Actualizar la reglamentación interna y los procedimientos establecidos para el proceso de cobro coactivo,  de acuerdo a las necesidades y a la normatividad vigente aplicable.</t>
  </si>
  <si>
    <t xml:space="preserve">Actualizar e implementar la reglamentación interna y el procedimiento ajustado a la normatividad vigente.  </t>
  </si>
  <si>
    <t>Revisar, ajustar y/o actualizar la  normatividad aplicable al proceso de Cobro de la entidad,</t>
  </si>
  <si>
    <t xml:space="preserve">Actualizar:
1. Resolución 077/2008 - Manual de Cartera, 
2. Resolución 20101310002845, 
3. 2018430007325 - Depuración Cartera, 
4. Manual de Políticas Contables - 
5. M-Refi-001 - INSTRUCTIVO DE CAUSACIÓN Y RECAUDO DE LA TASA DE CONTRIBUCIÓN
</t>
  </si>
  <si>
    <t>001 29 21</t>
  </si>
  <si>
    <t>REGISTRO SECOP ll</t>
  </si>
  <si>
    <t>Debilidades Relacionadas Con La Falta De Publicación De Información Contractual En El Secop.</t>
  </si>
  <si>
    <t xml:space="preserve"> Falta De Publicación De Información Contractual En El Secop.</t>
  </si>
  <si>
    <t>El líder del grupo de contratos revisara  que todos los documentos se encuentren actualizados al momento de la  creación de los procesos en la plataforma del secop ii antes de la publicación de los procesos contractuales.</t>
  </si>
  <si>
    <t>Mantener actualizada la información en el SECOP II</t>
  </si>
  <si>
    <t>PANTALLAZO DEL FLUJO DE APROBACIÓN EN LA PLATAFORMA SECOP II QUE DA CUENTA DE LA VERIFICACIÓN.</t>
  </si>
  <si>
    <t>SEGUIMIENTO TRIMESTRAL</t>
  </si>
  <si>
    <t>TOTALES</t>
  </si>
  <si>
    <t xml:space="preserve">Convenciones: </t>
  </si>
  <si>
    <t>Evaluación del Plan de Mejoramiento</t>
  </si>
  <si>
    <t>Puntajes base de Evaluación:</t>
  </si>
  <si>
    <t xml:space="preserve">Columnas de calculo automático </t>
  </si>
  <si>
    <t>Puntaje base de evaluación de cumplimiento</t>
  </si>
  <si>
    <t>PBEC</t>
  </si>
  <si>
    <t xml:space="preserve">Información suministrada en el informe de la CGR </t>
  </si>
  <si>
    <t>Puntaje base de evaluación de avance</t>
  </si>
  <si>
    <t>PBEA</t>
  </si>
  <si>
    <t xml:space="preserve">Celda con formato fecha: Día Mes Año </t>
  </si>
  <si>
    <t>Cumplimiento del Plan de Mejoramiento</t>
  </si>
  <si>
    <t>CPM = POMMVi / PBEC</t>
  </si>
  <si>
    <t>Fila de Totales</t>
  </si>
  <si>
    <t>Avance del plan de Mejoramiento</t>
  </si>
  <si>
    <t>AP =  POMi / PBEA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</si>
</sst>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1" x14ac:knownFonts="1">
    <font>
      <sz val="10"/>
      <name val="Arial"/>
    </font>
    <font>
      <sz val="11"/>
      <color theme="1"/>
      <name val="Calibri"/>
      <family val="2"/>
      <scheme val="minor"/>
    </font>
    <font>
      <b/>
      <sz val="11"/>
      <name val="Arial"/>
      <family val="2"/>
    </font>
    <font>
      <sz val="11"/>
      <name val="Arial"/>
      <family val="2"/>
    </font>
    <font>
      <b/>
      <sz val="11"/>
      <color indexed="10"/>
      <name val="Arial"/>
      <family val="2"/>
    </font>
    <font>
      <b/>
      <sz val="10"/>
      <name val="Arial"/>
      <family val="2"/>
    </font>
    <font>
      <sz val="8"/>
      <name val="Arial"/>
      <family val="2"/>
    </font>
    <font>
      <sz val="10"/>
      <name val="Arial"/>
      <family val="2"/>
    </font>
    <font>
      <b/>
      <sz val="9"/>
      <name val="Arial"/>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0"/>
        <bgColor indexed="64"/>
      </patternFill>
    </fill>
    <fill>
      <patternFill patternType="solid">
        <fgColor theme="0"/>
        <bgColor indexed="64"/>
      </patternFill>
    </fill>
    <fill>
      <patternFill patternType="solid">
        <fgColor indexed="9"/>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7" fillId="0" borderId="0"/>
    <xf numFmtId="0" fontId="7" fillId="0" borderId="0"/>
    <xf numFmtId="0" fontId="1" fillId="0" borderId="0"/>
    <xf numFmtId="9" fontId="1" fillId="0" borderId="0" applyFont="0" applyFill="0" applyBorder="0" applyAlignment="0" applyProtection="0"/>
  </cellStyleXfs>
  <cellXfs count="126">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0" xfId="0" applyBorder="1"/>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3" fillId="2" borderId="0" xfId="0" applyFont="1" applyFill="1" applyBorder="1"/>
    <xf numFmtId="0" fontId="0" fillId="2" borderId="0" xfId="0" applyFill="1" applyBorder="1"/>
    <xf numFmtId="0" fontId="0" fillId="2" borderId="5" xfId="0" applyFill="1" applyBorder="1"/>
    <xf numFmtId="0" fontId="2" fillId="2" borderId="5" xfId="0" applyFont="1" applyFill="1" applyBorder="1" applyAlignment="1">
      <alignment horizontal="left"/>
    </xf>
    <xf numFmtId="14" fontId="4" fillId="2" borderId="6" xfId="0" applyNumberFormat="1" applyFont="1" applyFill="1" applyBorder="1" applyAlignment="1">
      <alignment horizontal="center"/>
    </xf>
    <xf numFmtId="14" fontId="4" fillId="2" borderId="7" xfId="0" applyNumberFormat="1" applyFont="1" applyFill="1" applyBorder="1" applyAlignment="1">
      <alignment horizontal="center"/>
    </xf>
    <xf numFmtId="15" fontId="2" fillId="2" borderId="1" xfId="0" applyNumberFormat="1"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5" fillId="0" borderId="8"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0" borderId="8" xfId="0" applyFont="1" applyBorder="1" applyAlignment="1">
      <alignment horizontal="center" vertical="center"/>
    </xf>
    <xf numFmtId="0" fontId="5" fillId="4"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0" fontId="7" fillId="3" borderId="8" xfId="0" applyFont="1" applyFill="1" applyBorder="1" applyAlignment="1">
      <alignment horizontal="center" vertical="center" wrapText="1"/>
    </xf>
    <xf numFmtId="0" fontId="7" fillId="3" borderId="8" xfId="0" applyFont="1" applyFill="1" applyBorder="1" applyAlignment="1">
      <alignment horizontal="justify" vertical="center" wrapText="1"/>
    </xf>
    <xf numFmtId="0" fontId="7" fillId="6" borderId="8" xfId="0" applyFont="1" applyFill="1" applyBorder="1" applyAlignment="1">
      <alignment horizontal="justify" vertical="center" wrapText="1"/>
    </xf>
    <xf numFmtId="0" fontId="0" fillId="7" borderId="8" xfId="0" applyFill="1" applyBorder="1" applyAlignment="1" applyProtection="1">
      <alignment vertical="center" wrapText="1"/>
      <protection locked="0"/>
    </xf>
    <xf numFmtId="0" fontId="0" fillId="7" borderId="8" xfId="0" applyFill="1" applyBorder="1" applyAlignment="1" applyProtection="1">
      <alignment horizontal="center" vertical="center"/>
      <protection locked="0"/>
    </xf>
    <xf numFmtId="15" fontId="0" fillId="4" borderId="8" xfId="0" applyNumberFormat="1" applyFill="1" applyBorder="1" applyAlignment="1">
      <alignment horizontal="center" vertical="center"/>
    </xf>
    <xf numFmtId="164" fontId="7" fillId="5" borderId="8" xfId="0" applyNumberFormat="1" applyFont="1" applyFill="1" applyBorder="1" applyAlignment="1">
      <alignment horizontal="center" vertical="center"/>
    </xf>
    <xf numFmtId="9" fontId="7" fillId="5" borderId="8" xfId="0" applyNumberFormat="1" applyFont="1" applyFill="1" applyBorder="1" applyAlignment="1">
      <alignment vertical="center"/>
    </xf>
    <xf numFmtId="164" fontId="7" fillId="5" borderId="8" xfId="0" applyNumberFormat="1" applyFont="1" applyFill="1" applyBorder="1" applyAlignment="1">
      <alignment vertical="center"/>
    </xf>
    <xf numFmtId="0" fontId="7" fillId="0" borderId="8" xfId="0" applyFont="1" applyBorder="1" applyAlignment="1">
      <alignment horizontal="center" vertical="center"/>
    </xf>
    <xf numFmtId="0" fontId="0" fillId="6" borderId="8" xfId="0" applyFill="1" applyBorder="1" applyAlignment="1">
      <alignment horizontal="center" vertical="center"/>
    </xf>
    <xf numFmtId="0" fontId="0" fillId="3" borderId="8" xfId="0" applyFill="1" applyBorder="1" applyAlignment="1">
      <alignment horizontal="center" vertical="center" wrapText="1"/>
    </xf>
    <xf numFmtId="0" fontId="7" fillId="3" borderId="8" xfId="0" applyFont="1" applyFill="1" applyBorder="1" applyAlignment="1">
      <alignment vertical="center" wrapText="1"/>
    </xf>
    <xf numFmtId="0" fontId="7" fillId="0" borderId="8" xfId="0" applyFont="1" applyBorder="1" applyAlignment="1">
      <alignment horizontal="justify" vertical="center" wrapText="1"/>
    </xf>
    <xf numFmtId="1" fontId="7" fillId="5" borderId="8" xfId="0" applyNumberFormat="1" applyFont="1" applyFill="1" applyBorder="1" applyAlignment="1">
      <alignment vertical="center"/>
    </xf>
    <xf numFmtId="1" fontId="7" fillId="5" borderId="8" xfId="0" applyNumberFormat="1" applyFont="1" applyFill="1" applyBorder="1" applyAlignment="1">
      <alignment horizontal="right" vertical="center"/>
    </xf>
    <xf numFmtId="0" fontId="0" fillId="0" borderId="0" xfId="0" applyFill="1" applyBorder="1"/>
    <xf numFmtId="0" fontId="0" fillId="7" borderId="8" xfId="0"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0" fillId="0" borderId="8" xfId="0" applyNumberFormat="1" applyBorder="1" applyAlignment="1">
      <alignment horizontal="center" vertical="center"/>
    </xf>
    <xf numFmtId="0" fontId="0" fillId="3" borderId="8" xfId="0" applyNumberFormat="1" applyFill="1" applyBorder="1" applyAlignment="1">
      <alignment horizontal="center" vertical="center" wrapText="1"/>
    </xf>
    <xf numFmtId="0" fontId="0" fillId="3" borderId="8" xfId="0" applyFill="1" applyBorder="1" applyAlignment="1">
      <alignment horizontal="justify" vertical="center" wrapText="1"/>
    </xf>
    <xf numFmtId="0" fontId="0" fillId="6" borderId="8" xfId="0" applyFill="1" applyBorder="1" applyAlignment="1" applyProtection="1">
      <alignment horizontal="justify" vertical="center" wrapText="1"/>
      <protection locked="0"/>
    </xf>
    <xf numFmtId="0" fontId="7" fillId="0" borderId="8" xfId="1" applyBorder="1" applyAlignment="1">
      <alignment horizontal="justify" vertical="center" wrapText="1"/>
    </xf>
    <xf numFmtId="0" fontId="0" fillId="7" borderId="8" xfId="0" applyFill="1" applyBorder="1" applyAlignment="1" applyProtection="1">
      <alignment horizontal="justify" vertical="center" wrapText="1"/>
      <protection locked="0"/>
    </xf>
    <xf numFmtId="0" fontId="0" fillId="0" borderId="8" xfId="0" applyFill="1" applyBorder="1" applyAlignment="1" applyProtection="1">
      <alignment horizontal="justify" vertical="center" wrapText="1"/>
      <protection locked="0"/>
    </xf>
    <xf numFmtId="0" fontId="0" fillId="3" borderId="8" xfId="0" applyFill="1" applyBorder="1" applyAlignment="1">
      <alignment vertical="center" wrapText="1"/>
    </xf>
    <xf numFmtId="0" fontId="7" fillId="0" borderId="8" xfId="1" applyBorder="1" applyAlignment="1">
      <alignment horizontal="justify" vertical="center"/>
    </xf>
    <xf numFmtId="0" fontId="7" fillId="6" borderId="8" xfId="1" applyFill="1" applyBorder="1" applyAlignment="1">
      <alignment horizontal="center" vertical="center"/>
    </xf>
    <xf numFmtId="0" fontId="0" fillId="0" borderId="8" xfId="0" applyNumberFormat="1" applyBorder="1" applyAlignment="1">
      <alignment horizontal="center" vertical="center"/>
    </xf>
    <xf numFmtId="0" fontId="0" fillId="7" borderId="8" xfId="0" applyFill="1" applyBorder="1" applyAlignment="1" applyProtection="1">
      <alignment horizontal="center" vertical="center"/>
      <protection locked="0"/>
    </xf>
    <xf numFmtId="0" fontId="0" fillId="6" borderId="8" xfId="0" applyFill="1" applyBorder="1" applyAlignment="1" applyProtection="1">
      <alignment vertical="center" wrapText="1"/>
      <protection locked="0"/>
    </xf>
    <xf numFmtId="0" fontId="0" fillId="6" borderId="8" xfId="0" applyFill="1" applyBorder="1" applyAlignment="1">
      <alignment horizontal="center" vertical="center" wrapText="1"/>
    </xf>
    <xf numFmtId="0" fontId="0" fillId="6" borderId="0" xfId="0" applyFill="1" applyBorder="1"/>
    <xf numFmtId="0" fontId="0" fillId="6" borderId="0" xfId="0" applyFill="1"/>
    <xf numFmtId="0" fontId="7" fillId="3"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0" fontId="5" fillId="8" borderId="8" xfId="0" applyFont="1" applyFill="1" applyBorder="1" applyAlignment="1">
      <alignment horizontal="left" vertical="center" wrapText="1"/>
    </xf>
    <xf numFmtId="0" fontId="0" fillId="9" borderId="8" xfId="0" applyFill="1" applyBorder="1" applyAlignment="1">
      <alignment horizontal="center" vertical="center" wrapText="1"/>
    </xf>
    <xf numFmtId="1" fontId="0" fillId="9" borderId="8" xfId="0" applyNumberFormat="1"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2" borderId="10" xfId="0" applyFill="1" applyBorder="1"/>
    <xf numFmtId="0" fontId="0" fillId="2" borderId="11" xfId="0" applyFill="1" applyBorder="1"/>
    <xf numFmtId="0" fontId="0" fillId="2" borderId="0" xfId="0" applyFill="1"/>
    <xf numFmtId="0" fontId="0" fillId="0" borderId="6"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5" fillId="0" borderId="6"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0" fillId="0" borderId="0" xfId="0" applyAlignment="1">
      <alignment horizont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0" fillId="5" borderId="6" xfId="0" applyFill="1" applyBorder="1" applyAlignment="1">
      <alignment horizontal="center"/>
    </xf>
    <xf numFmtId="0" fontId="0" fillId="5" borderId="7" xfId="0" applyFill="1" applyBorder="1" applyAlignment="1">
      <alignment horizontal="center"/>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7" fillId="0" borderId="13"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xf>
    <xf numFmtId="0" fontId="8" fillId="0" borderId="17" xfId="0" applyFont="1" applyBorder="1" applyAlignment="1">
      <alignment horizontal="center"/>
    </xf>
    <xf numFmtId="1" fontId="0" fillId="0" borderId="16" xfId="0" applyNumberFormat="1" applyBorder="1"/>
    <xf numFmtId="0" fontId="0" fillId="3" borderId="6" xfId="0" applyFill="1" applyBorder="1" applyAlignment="1">
      <alignment horizontal="center"/>
    </xf>
    <xf numFmtId="0" fontId="0" fillId="3" borderId="7" xfId="0" applyFill="1" applyBorder="1" applyAlignment="1">
      <alignment horizontal="center"/>
    </xf>
    <xf numFmtId="0" fontId="7" fillId="0" borderId="6" xfId="0" applyFont="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8" fillId="0" borderId="18" xfId="0" applyFont="1" applyBorder="1" applyAlignment="1">
      <alignment horizontal="center"/>
    </xf>
    <xf numFmtId="0" fontId="8" fillId="0" borderId="22" xfId="0" applyFont="1" applyBorder="1" applyAlignment="1">
      <alignment horizontal="center"/>
    </xf>
    <xf numFmtId="164" fontId="0" fillId="0" borderId="23" xfId="0" applyNumberFormat="1" applyBorder="1"/>
    <xf numFmtId="0" fontId="0" fillId="10" borderId="6" xfId="0" applyFill="1" applyBorder="1" applyAlignment="1">
      <alignment horizontal="center"/>
    </xf>
    <xf numFmtId="0" fontId="0" fillId="10" borderId="7" xfId="0" applyFill="1" applyBorder="1" applyAlignment="1">
      <alignment horizont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8" fillId="0" borderId="14" xfId="0" applyFont="1" applyBorder="1" applyAlignment="1">
      <alignment horizontal="center"/>
    </xf>
    <xf numFmtId="10" fontId="0" fillId="0" borderId="25" xfId="0" applyNumberFormat="1" applyBorder="1"/>
    <xf numFmtId="0" fontId="0" fillId="8" borderId="6" xfId="0" applyFill="1" applyBorder="1" applyAlignment="1">
      <alignment horizontal="center"/>
    </xf>
    <xf numFmtId="0" fontId="0" fillId="8" borderId="7" xfId="0" applyFill="1" applyBorder="1" applyAlignment="1">
      <alignment horizontal="center"/>
    </xf>
    <xf numFmtId="0" fontId="0" fillId="0" borderId="26"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8" fillId="0" borderId="27" xfId="0" applyFont="1" applyBorder="1" applyAlignment="1">
      <alignment horizontal="center"/>
    </xf>
    <xf numFmtId="0" fontId="8" fillId="0" borderId="19" xfId="0" applyFont="1" applyBorder="1" applyAlignment="1">
      <alignment horizontal="center"/>
    </xf>
    <xf numFmtId="10" fontId="0" fillId="0" borderId="28" xfId="0" applyNumberFormat="1" applyBorder="1"/>
    <xf numFmtId="0" fontId="0" fillId="0" borderId="0" xfId="0" applyAlignment="1"/>
    <xf numFmtId="0" fontId="5" fillId="0" borderId="0" xfId="0" applyFont="1" applyBorder="1"/>
  </cellXfs>
  <cellStyles count="5">
    <cellStyle name="Normal" xfId="0" builtinId="0"/>
    <cellStyle name="Normal 2" xfId="2"/>
    <cellStyle name="Normal 3" xfId="1"/>
    <cellStyle name="Normal 4" xfId="3"/>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1137397</xdr:colOff>
      <xdr:row>4</xdr:row>
      <xdr:rowOff>38288</xdr:rowOff>
    </xdr:from>
    <xdr:to>
      <xdr:col>7</xdr:col>
      <xdr:colOff>1951132</xdr:colOff>
      <xdr:row>9</xdr:row>
      <xdr:rowOff>180790</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9422" y="800288"/>
          <a:ext cx="3795060" cy="1104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336176</xdr:colOff>
      <xdr:row>2</xdr:row>
      <xdr:rowOff>84045</xdr:rowOff>
    </xdr:from>
    <xdr:to>
      <xdr:col>4</xdr:col>
      <xdr:colOff>1116531</xdr:colOff>
      <xdr:row>10</xdr:row>
      <xdr:rowOff>168088</xdr:rowOff>
    </xdr:to>
    <xdr:pic>
      <xdr:nvPicPr>
        <xdr:cNvPr id="3" name="Imagen 1"/>
        <xdr:cNvPicPr>
          <a:picLocks noChangeAspect="1"/>
        </xdr:cNvPicPr>
      </xdr:nvPicPr>
      <xdr:blipFill>
        <a:blip xmlns:r="http://schemas.openxmlformats.org/officeDocument/2006/relationships" r:embed="rId2"/>
        <a:stretch>
          <a:fillRect/>
        </a:stretch>
      </xdr:blipFill>
      <xdr:spPr>
        <a:xfrm>
          <a:off x="5251076" y="465045"/>
          <a:ext cx="3152080" cy="1627093"/>
        </a:xfrm>
        <a:prstGeom prst="rect">
          <a:avLst/>
        </a:prstGeom>
      </xdr:spPr>
    </xdr:pic>
    <xdr:clientData/>
  </xdr:twoCellAnchor>
  <xdr:twoCellAnchor editAs="oneCell">
    <xdr:from>
      <xdr:col>13</xdr:col>
      <xdr:colOff>65368</xdr:colOff>
      <xdr:row>3</xdr:row>
      <xdr:rowOff>121396</xdr:rowOff>
    </xdr:from>
    <xdr:to>
      <xdr:col>13</xdr:col>
      <xdr:colOff>937172</xdr:colOff>
      <xdr:row>8</xdr:row>
      <xdr:rowOff>112164</xdr:rowOff>
    </xdr:to>
    <xdr:pic>
      <xdr:nvPicPr>
        <xdr:cNvPr id="4" name="Imagen 5"/>
        <xdr:cNvPicPr>
          <a:picLocks noChangeAspect="1"/>
        </xdr:cNvPicPr>
      </xdr:nvPicPr>
      <xdr:blipFill>
        <a:blip xmlns:r="http://schemas.openxmlformats.org/officeDocument/2006/relationships" r:embed="rId3"/>
        <a:stretch>
          <a:fillRect/>
        </a:stretch>
      </xdr:blipFill>
      <xdr:spPr>
        <a:xfrm>
          <a:off x="23458768" y="692896"/>
          <a:ext cx="871804" cy="943268"/>
        </a:xfrm>
        <a:prstGeom prst="rect">
          <a:avLst/>
        </a:prstGeom>
      </xdr:spPr>
    </xdr:pic>
    <xdr:clientData/>
  </xdr:twoCellAnchor>
  <xdr:twoCellAnchor editAs="oneCell">
    <xdr:from>
      <xdr:col>13</xdr:col>
      <xdr:colOff>933823</xdr:colOff>
      <xdr:row>3</xdr:row>
      <xdr:rowOff>121397</xdr:rowOff>
    </xdr:from>
    <xdr:to>
      <xdr:col>16</xdr:col>
      <xdr:colOff>747376</xdr:colOff>
      <xdr:row>8</xdr:row>
      <xdr:rowOff>112165</xdr:rowOff>
    </xdr:to>
    <xdr:pic>
      <xdr:nvPicPr>
        <xdr:cNvPr id="5" name="Imagen 7"/>
        <xdr:cNvPicPr>
          <a:picLocks noChangeAspect="1"/>
        </xdr:cNvPicPr>
      </xdr:nvPicPr>
      <xdr:blipFill>
        <a:blip xmlns:r="http://schemas.openxmlformats.org/officeDocument/2006/relationships" r:embed="rId4"/>
        <a:stretch>
          <a:fillRect/>
        </a:stretch>
      </xdr:blipFill>
      <xdr:spPr>
        <a:xfrm>
          <a:off x="24327223" y="692897"/>
          <a:ext cx="2509128" cy="943268"/>
        </a:xfrm>
        <a:prstGeom prst="rect">
          <a:avLst/>
        </a:prstGeom>
      </xdr:spPr>
    </xdr:pic>
    <xdr:clientData/>
  </xdr:twoCellAnchor>
  <xdr:twoCellAnchor editAs="oneCell">
    <xdr:from>
      <xdr:col>16</xdr:col>
      <xdr:colOff>747058</xdr:colOff>
      <xdr:row>3</xdr:row>
      <xdr:rowOff>121398</xdr:rowOff>
    </xdr:from>
    <xdr:to>
      <xdr:col>19</xdr:col>
      <xdr:colOff>46902</xdr:colOff>
      <xdr:row>8</xdr:row>
      <xdr:rowOff>112166</xdr:rowOff>
    </xdr:to>
    <xdr:pic>
      <xdr:nvPicPr>
        <xdr:cNvPr id="6" name="Imagen 8"/>
        <xdr:cNvPicPr>
          <a:picLocks noChangeAspect="1"/>
        </xdr:cNvPicPr>
      </xdr:nvPicPr>
      <xdr:blipFill>
        <a:blip xmlns:r="http://schemas.openxmlformats.org/officeDocument/2006/relationships" r:embed="rId5"/>
        <a:stretch>
          <a:fillRect/>
        </a:stretch>
      </xdr:blipFill>
      <xdr:spPr>
        <a:xfrm>
          <a:off x="26836033" y="692898"/>
          <a:ext cx="1642994" cy="9432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9"/>
  <sheetViews>
    <sheetView tabSelected="1" topLeftCell="A4" zoomScale="68" zoomScaleNormal="68" workbookViewId="0">
      <pane xSplit="3" ySplit="11" topLeftCell="F15" activePane="bottomRight" state="frozen"/>
      <selection activeCell="A4" sqref="A4"/>
      <selection pane="topRight" activeCell="D4" sqref="D4"/>
      <selection pane="bottomLeft" activeCell="A15" sqref="A15"/>
      <selection pane="bottomRight" activeCell="G16" sqref="G16"/>
    </sheetView>
  </sheetViews>
  <sheetFormatPr baseColWidth="10" defaultRowHeight="12.75" x14ac:dyDescent="0.2"/>
  <cols>
    <col min="1" max="1" width="13.5703125" customWidth="1"/>
    <col min="2" max="2" width="11" customWidth="1"/>
    <col min="3" max="3" width="49.140625" customWidth="1"/>
    <col min="4" max="4" width="35.5703125" customWidth="1"/>
    <col min="5" max="5" width="32.7109375" customWidth="1"/>
    <col min="6" max="6" width="43.85546875" customWidth="1"/>
    <col min="7" max="7" width="44.7109375" customWidth="1"/>
    <col min="8" max="8" width="40.42578125" customWidth="1"/>
    <col min="9" max="9" width="30.85546875" customWidth="1"/>
    <col min="10" max="10" width="12.7109375" customWidth="1"/>
    <col min="11" max="11" width="12.42578125" customWidth="1"/>
    <col min="12" max="12" width="12.140625" customWidth="1"/>
    <col min="13" max="13" width="11.7109375" customWidth="1"/>
    <col min="14" max="14" width="16.28515625" customWidth="1"/>
    <col min="15" max="15" width="12.85546875" customWidth="1"/>
    <col min="16" max="16" width="11.28515625" customWidth="1"/>
    <col min="17" max="17" width="14.42578125" customWidth="1"/>
    <col min="18" max="18" width="10.140625" customWidth="1"/>
    <col min="19" max="19" width="10.5703125" customWidth="1"/>
    <col min="20" max="20" width="9.85546875" customWidth="1"/>
    <col min="21" max="21" width="0.140625" customWidth="1"/>
  </cols>
  <sheetData>
    <row r="1" spans="1:22" ht="15" customHeight="1" x14ac:dyDescent="0.25">
      <c r="A1" s="1" t="s">
        <v>0</v>
      </c>
      <c r="B1" s="2"/>
      <c r="C1" s="2"/>
      <c r="D1" s="2"/>
      <c r="E1" s="2"/>
      <c r="F1" s="2"/>
      <c r="G1" s="2"/>
      <c r="H1" s="2"/>
      <c r="I1" s="2"/>
      <c r="J1" s="2"/>
      <c r="K1" s="2"/>
      <c r="L1" s="2"/>
      <c r="M1" s="2"/>
      <c r="N1" s="2"/>
      <c r="O1" s="2"/>
      <c r="P1" s="2"/>
      <c r="Q1" s="2"/>
      <c r="R1" s="2"/>
      <c r="S1" s="2"/>
      <c r="T1" s="3"/>
      <c r="U1" s="4"/>
      <c r="V1" s="4"/>
    </row>
    <row r="2" spans="1:22" ht="15" customHeight="1" x14ac:dyDescent="0.25">
      <c r="A2" s="5" t="s">
        <v>1</v>
      </c>
      <c r="B2" s="6"/>
      <c r="C2" s="6"/>
      <c r="D2" s="6"/>
      <c r="E2" s="6"/>
      <c r="F2" s="6"/>
      <c r="G2" s="6"/>
      <c r="H2" s="6"/>
      <c r="I2" s="6"/>
      <c r="J2" s="6"/>
      <c r="K2" s="6"/>
      <c r="L2" s="6"/>
      <c r="M2" s="6"/>
      <c r="N2" s="6"/>
      <c r="O2" s="6"/>
      <c r="P2" s="6"/>
      <c r="Q2" s="6"/>
      <c r="R2" s="6"/>
      <c r="S2" s="6"/>
      <c r="T2" s="7"/>
      <c r="U2" s="4"/>
      <c r="V2" s="4"/>
    </row>
    <row r="3" spans="1:22" ht="15" customHeight="1" x14ac:dyDescent="0.25">
      <c r="A3" s="5" t="s">
        <v>2</v>
      </c>
      <c r="B3" s="6"/>
      <c r="C3" s="6"/>
      <c r="D3" s="6"/>
      <c r="E3" s="6"/>
      <c r="F3" s="6"/>
      <c r="G3" s="6"/>
      <c r="H3" s="6"/>
      <c r="I3" s="6"/>
      <c r="J3" s="6"/>
      <c r="K3" s="6"/>
      <c r="L3" s="6"/>
      <c r="M3" s="6"/>
      <c r="N3" s="6"/>
      <c r="O3" s="6"/>
      <c r="P3" s="6"/>
      <c r="Q3" s="6"/>
      <c r="R3" s="6"/>
      <c r="S3" s="6"/>
      <c r="T3" s="7"/>
      <c r="U3" s="4"/>
      <c r="V3" s="4"/>
    </row>
    <row r="4" spans="1:22" ht="15" x14ac:dyDescent="0.25">
      <c r="A4" s="5"/>
      <c r="B4" s="6"/>
      <c r="C4" s="6"/>
      <c r="D4" s="6"/>
      <c r="E4" s="6"/>
      <c r="F4" s="6"/>
      <c r="G4" s="6"/>
      <c r="H4" s="6"/>
      <c r="I4" s="6"/>
      <c r="J4" s="6"/>
      <c r="K4" s="6"/>
      <c r="L4" s="6"/>
      <c r="M4" s="6"/>
      <c r="N4" s="6"/>
      <c r="O4" s="6"/>
      <c r="P4" s="6"/>
      <c r="Q4" s="6"/>
      <c r="R4" s="6"/>
      <c r="S4" s="6"/>
      <c r="T4" s="7"/>
      <c r="U4" s="4"/>
      <c r="V4" s="4"/>
    </row>
    <row r="5" spans="1:22" ht="15" x14ac:dyDescent="0.25">
      <c r="A5" s="8" t="s">
        <v>3</v>
      </c>
      <c r="B5" s="9"/>
      <c r="C5" s="9"/>
      <c r="D5" s="9"/>
      <c r="E5" s="9"/>
      <c r="F5" s="9"/>
      <c r="G5" s="9"/>
      <c r="H5" s="9"/>
      <c r="I5" s="9"/>
      <c r="J5" s="9"/>
      <c r="K5" s="9"/>
      <c r="L5" s="9"/>
      <c r="M5" s="9"/>
      <c r="N5" s="10"/>
      <c r="O5" s="11"/>
      <c r="P5" s="11"/>
      <c r="Q5" s="11"/>
      <c r="R5" s="11"/>
      <c r="S5" s="11"/>
      <c r="T5" s="12"/>
      <c r="U5" s="4"/>
      <c r="V5" s="4"/>
    </row>
    <row r="6" spans="1:22" ht="15" x14ac:dyDescent="0.25">
      <c r="A6" s="8" t="s">
        <v>4</v>
      </c>
      <c r="B6" s="9"/>
      <c r="C6" s="9"/>
      <c r="D6" s="9"/>
      <c r="E6" s="9"/>
      <c r="F6" s="9"/>
      <c r="G6" s="9"/>
      <c r="H6" s="9"/>
      <c r="I6" s="9"/>
      <c r="J6" s="9"/>
      <c r="K6" s="9"/>
      <c r="L6" s="9"/>
      <c r="M6" s="9"/>
      <c r="N6" s="10"/>
      <c r="O6" s="11"/>
      <c r="P6" s="11"/>
      <c r="Q6" s="11"/>
      <c r="R6" s="11"/>
      <c r="S6" s="11"/>
      <c r="T6" s="12"/>
      <c r="U6" s="4"/>
      <c r="V6" s="4"/>
    </row>
    <row r="7" spans="1:22" ht="15" x14ac:dyDescent="0.25">
      <c r="A7" s="8" t="s">
        <v>5</v>
      </c>
      <c r="B7" s="9"/>
      <c r="C7" s="9"/>
      <c r="D7" s="9"/>
      <c r="E7" s="9"/>
      <c r="F7" s="9"/>
      <c r="G7" s="9"/>
      <c r="H7" s="9"/>
      <c r="I7" s="9"/>
      <c r="J7" s="9"/>
      <c r="K7" s="9"/>
      <c r="L7" s="9"/>
      <c r="M7" s="9"/>
      <c r="N7" s="10"/>
      <c r="O7" s="11"/>
      <c r="P7" s="11"/>
      <c r="Q7" s="11"/>
      <c r="R7" s="11"/>
      <c r="S7" s="11"/>
      <c r="T7" s="12"/>
      <c r="U7" s="4"/>
      <c r="V7" s="4"/>
    </row>
    <row r="8" spans="1:22" ht="15" x14ac:dyDescent="0.25">
      <c r="A8" s="8" t="s">
        <v>6</v>
      </c>
      <c r="B8" s="9"/>
      <c r="C8" s="9"/>
      <c r="D8" s="9"/>
      <c r="E8" s="9"/>
      <c r="F8" s="9"/>
      <c r="G8" s="9"/>
      <c r="H8" s="9"/>
      <c r="I8" s="9"/>
      <c r="J8" s="9"/>
      <c r="K8" s="9"/>
      <c r="L8" s="9"/>
      <c r="M8" s="9"/>
      <c r="N8" s="10"/>
      <c r="O8" s="11"/>
      <c r="P8" s="11"/>
      <c r="Q8" s="11"/>
      <c r="R8" s="11"/>
      <c r="S8" s="11"/>
      <c r="T8" s="12"/>
      <c r="U8" s="4"/>
      <c r="V8" s="4"/>
    </row>
    <row r="9" spans="1:22" ht="15.75" thickBot="1" x14ac:dyDescent="0.3">
      <c r="A9" s="8" t="s">
        <v>7</v>
      </c>
      <c r="B9" s="9"/>
      <c r="C9" s="9"/>
      <c r="D9" s="9"/>
      <c r="E9" s="9"/>
      <c r="F9" s="9"/>
      <c r="G9" s="9"/>
      <c r="H9" s="9"/>
      <c r="I9" s="9"/>
      <c r="J9" s="9"/>
      <c r="K9" s="9"/>
      <c r="L9" s="9"/>
      <c r="M9" s="9"/>
      <c r="N9" s="10"/>
      <c r="O9" s="11"/>
      <c r="P9" s="11"/>
      <c r="Q9" s="11"/>
      <c r="R9" s="11"/>
      <c r="S9" s="11"/>
      <c r="T9" s="12"/>
      <c r="U9" s="4"/>
      <c r="V9" s="4"/>
    </row>
    <row r="10" spans="1:22" ht="15.75" thickBot="1" x14ac:dyDescent="0.3">
      <c r="A10" s="8" t="s">
        <v>8</v>
      </c>
      <c r="B10" s="9"/>
      <c r="C10" s="9"/>
      <c r="D10" s="9"/>
      <c r="E10" s="9"/>
      <c r="F10" s="9"/>
      <c r="G10" s="9"/>
      <c r="H10" s="9"/>
      <c r="I10" s="9"/>
      <c r="J10" s="9"/>
      <c r="K10" s="9"/>
      <c r="L10" s="9"/>
      <c r="M10" s="9"/>
      <c r="N10" s="9"/>
      <c r="O10" s="9"/>
      <c r="P10" s="9"/>
      <c r="Q10" s="9"/>
      <c r="R10" s="13"/>
      <c r="S10" s="14">
        <v>43677</v>
      </c>
      <c r="T10" s="15"/>
      <c r="U10" s="4"/>
      <c r="V10" s="4"/>
    </row>
    <row r="11" spans="1:22" ht="15.75" thickBot="1" x14ac:dyDescent="0.3">
      <c r="A11" s="8" t="s">
        <v>9</v>
      </c>
      <c r="B11" s="9"/>
      <c r="C11" s="9"/>
      <c r="D11" s="9"/>
      <c r="E11" s="9"/>
      <c r="F11" s="9"/>
      <c r="G11" s="9"/>
      <c r="H11" s="9"/>
      <c r="I11" s="9"/>
      <c r="J11" s="9"/>
      <c r="K11" s="9"/>
      <c r="L11" s="9"/>
      <c r="M11" s="9"/>
      <c r="N11" s="9"/>
      <c r="O11" s="9"/>
      <c r="P11" s="9"/>
      <c r="Q11" s="9"/>
      <c r="R11" s="13"/>
      <c r="S11" s="16">
        <v>44742</v>
      </c>
      <c r="T11" s="17"/>
      <c r="U11" s="4"/>
      <c r="V11" s="4"/>
    </row>
    <row r="12" spans="1:22" ht="15.75" thickBot="1" x14ac:dyDescent="0.3">
      <c r="A12" s="18"/>
      <c r="B12" s="19"/>
      <c r="C12" s="19"/>
      <c r="D12" s="19"/>
      <c r="E12" s="19"/>
      <c r="F12" s="19"/>
      <c r="G12" s="19"/>
      <c r="H12" s="19"/>
      <c r="I12" s="19"/>
      <c r="J12" s="19"/>
      <c r="K12" s="19"/>
      <c r="L12" s="19"/>
      <c r="M12" s="19"/>
      <c r="N12" s="19"/>
      <c r="O12" s="19"/>
      <c r="P12" s="19"/>
      <c r="Q12" s="19"/>
      <c r="R12" s="19"/>
      <c r="S12" s="19"/>
      <c r="T12" s="20"/>
      <c r="U12" s="4"/>
      <c r="V12" s="4"/>
    </row>
    <row r="13" spans="1:22" ht="65.25" customHeight="1" thickBot="1" x14ac:dyDescent="0.25">
      <c r="A13" s="21" t="s">
        <v>10</v>
      </c>
      <c r="B13" s="22" t="s">
        <v>11</v>
      </c>
      <c r="C13" s="22" t="s">
        <v>12</v>
      </c>
      <c r="D13" s="22" t="s">
        <v>13</v>
      </c>
      <c r="E13" s="22" t="s">
        <v>14</v>
      </c>
      <c r="F13" s="21" t="s">
        <v>15</v>
      </c>
      <c r="G13" s="23" t="s">
        <v>16</v>
      </c>
      <c r="H13" s="21" t="s">
        <v>17</v>
      </c>
      <c r="I13" s="21" t="s">
        <v>18</v>
      </c>
      <c r="J13" s="21" t="s">
        <v>19</v>
      </c>
      <c r="K13" s="24" t="s">
        <v>20</v>
      </c>
      <c r="L13" s="24" t="s">
        <v>21</v>
      </c>
      <c r="M13" s="25" t="s">
        <v>22</v>
      </c>
      <c r="N13" s="21" t="s">
        <v>23</v>
      </c>
      <c r="O13" s="25" t="s">
        <v>24</v>
      </c>
      <c r="P13" s="25" t="s">
        <v>25</v>
      </c>
      <c r="Q13" s="25" t="s">
        <v>26</v>
      </c>
      <c r="R13" s="25" t="s">
        <v>27</v>
      </c>
      <c r="S13" s="21" t="s">
        <v>28</v>
      </c>
      <c r="T13" s="21"/>
      <c r="U13" s="4"/>
      <c r="V13" s="4"/>
    </row>
    <row r="14" spans="1:22" ht="26.25" customHeight="1" thickBot="1" x14ac:dyDescent="0.25">
      <c r="A14" s="21"/>
      <c r="B14" s="22"/>
      <c r="C14" s="22"/>
      <c r="D14" s="22"/>
      <c r="E14" s="22"/>
      <c r="F14" s="21"/>
      <c r="G14" s="23"/>
      <c r="H14" s="21"/>
      <c r="I14" s="21"/>
      <c r="J14" s="21"/>
      <c r="K14" s="24"/>
      <c r="L14" s="24"/>
      <c r="M14" s="25"/>
      <c r="N14" s="21"/>
      <c r="O14" s="25"/>
      <c r="P14" s="25"/>
      <c r="Q14" s="25"/>
      <c r="R14" s="25"/>
      <c r="S14" s="26" t="s">
        <v>29</v>
      </c>
      <c r="T14" s="26" t="s">
        <v>30</v>
      </c>
      <c r="U14" s="4"/>
      <c r="V14" s="4"/>
    </row>
    <row r="15" spans="1:22" ht="122.45" customHeight="1" thickBot="1" x14ac:dyDescent="0.25">
      <c r="A15" s="27">
        <v>1</v>
      </c>
      <c r="B15" s="28" t="s">
        <v>31</v>
      </c>
      <c r="C15" s="29" t="s">
        <v>32</v>
      </c>
      <c r="D15" s="29" t="s">
        <v>33</v>
      </c>
      <c r="E15" s="29" t="s">
        <v>34</v>
      </c>
      <c r="F15" s="30" t="s">
        <v>35</v>
      </c>
      <c r="G15" s="30" t="s">
        <v>36</v>
      </c>
      <c r="H15" s="31" t="s">
        <v>37</v>
      </c>
      <c r="I15" s="31" t="s">
        <v>38</v>
      </c>
      <c r="J15" s="32">
        <v>1</v>
      </c>
      <c r="K15" s="33">
        <v>44392</v>
      </c>
      <c r="L15" s="33">
        <v>44561</v>
      </c>
      <c r="M15" s="34">
        <v>25</v>
      </c>
      <c r="N15" s="32">
        <v>0.2</v>
      </c>
      <c r="O15" s="35">
        <f t="shared" ref="O15:O16" si="0">IF(N15/J15&gt;1,1,+N15/J15)</f>
        <v>0.2</v>
      </c>
      <c r="P15" s="36">
        <f t="shared" ref="P15:P34" si="1">+M15*O15</f>
        <v>5</v>
      </c>
      <c r="Q15" s="36">
        <f t="shared" ref="Q15:Q34" si="2">IF(L15&lt;=$S$11,P15,0)</f>
        <v>5</v>
      </c>
      <c r="R15" s="36">
        <f t="shared" ref="R15:R34" si="3">IF($S$11&gt;=L15,M15,0)</f>
        <v>25</v>
      </c>
      <c r="S15" s="37"/>
      <c r="T15" s="38" t="s">
        <v>39</v>
      </c>
      <c r="U15" s="4">
        <v>22</v>
      </c>
    </row>
    <row r="16" spans="1:22" ht="89.25" customHeight="1" thickBot="1" x14ac:dyDescent="0.25">
      <c r="A16" s="26">
        <v>2</v>
      </c>
      <c r="B16" s="39">
        <v>1</v>
      </c>
      <c r="C16" s="40" t="s">
        <v>40</v>
      </c>
      <c r="D16" s="40" t="s">
        <v>41</v>
      </c>
      <c r="E16" s="40" t="s">
        <v>42</v>
      </c>
      <c r="F16" s="30" t="s">
        <v>42</v>
      </c>
      <c r="G16" s="30" t="s">
        <v>43</v>
      </c>
      <c r="H16" s="41" t="s">
        <v>44</v>
      </c>
      <c r="I16" s="41" t="s">
        <v>45</v>
      </c>
      <c r="J16" s="32">
        <v>3</v>
      </c>
      <c r="K16" s="33">
        <v>44197</v>
      </c>
      <c r="L16" s="33">
        <v>44561</v>
      </c>
      <c r="M16" s="34">
        <v>52</v>
      </c>
      <c r="N16" s="32">
        <v>3</v>
      </c>
      <c r="O16" s="35">
        <f t="shared" si="0"/>
        <v>1</v>
      </c>
      <c r="P16" s="42">
        <f t="shared" si="1"/>
        <v>52</v>
      </c>
      <c r="Q16" s="43">
        <f t="shared" si="2"/>
        <v>52</v>
      </c>
      <c r="R16" s="43">
        <f t="shared" si="3"/>
        <v>52</v>
      </c>
      <c r="S16" s="37"/>
      <c r="T16" s="38" t="s">
        <v>39</v>
      </c>
      <c r="U16" s="44">
        <v>29</v>
      </c>
    </row>
    <row r="17" spans="1:22" ht="99.75" customHeight="1" thickBot="1" x14ac:dyDescent="0.25">
      <c r="A17" s="26">
        <v>6</v>
      </c>
      <c r="B17" s="39">
        <v>4</v>
      </c>
      <c r="C17" s="29" t="s">
        <v>46</v>
      </c>
      <c r="D17" s="29" t="s">
        <v>47</v>
      </c>
      <c r="E17" s="40" t="s">
        <v>48</v>
      </c>
      <c r="F17" s="30" t="s">
        <v>49</v>
      </c>
      <c r="G17" s="30" t="s">
        <v>50</v>
      </c>
      <c r="H17" s="41" t="s">
        <v>51</v>
      </c>
      <c r="I17" s="41" t="s">
        <v>52</v>
      </c>
      <c r="J17" s="32">
        <v>1</v>
      </c>
      <c r="K17" s="33">
        <v>44197</v>
      </c>
      <c r="L17" s="33">
        <v>44561</v>
      </c>
      <c r="M17" s="34">
        <v>52</v>
      </c>
      <c r="N17" s="32">
        <v>1</v>
      </c>
      <c r="O17" s="35">
        <f>IF(N17/J17&gt;1,1,+N17/J17)</f>
        <v>1</v>
      </c>
      <c r="P17" s="36">
        <f t="shared" si="1"/>
        <v>52</v>
      </c>
      <c r="Q17" s="36">
        <f t="shared" si="2"/>
        <v>52</v>
      </c>
      <c r="R17" s="36">
        <f t="shared" si="3"/>
        <v>52</v>
      </c>
      <c r="S17" s="37" t="s">
        <v>39</v>
      </c>
      <c r="T17" s="27"/>
      <c r="U17" s="4">
        <v>37</v>
      </c>
    </row>
    <row r="18" spans="1:22" ht="66" customHeight="1" thickBot="1" x14ac:dyDescent="0.25">
      <c r="A18" s="26">
        <v>1</v>
      </c>
      <c r="B18" s="39">
        <v>1</v>
      </c>
      <c r="C18" s="29" t="s">
        <v>53</v>
      </c>
      <c r="D18" s="29" t="s">
        <v>54</v>
      </c>
      <c r="E18" s="40" t="s">
        <v>55</v>
      </c>
      <c r="F18" s="45" t="s">
        <v>56</v>
      </c>
      <c r="G18" s="30" t="s">
        <v>57</v>
      </c>
      <c r="H18" s="46" t="s">
        <v>58</v>
      </c>
      <c r="I18" s="45" t="s">
        <v>59</v>
      </c>
      <c r="J18" s="32">
        <v>1</v>
      </c>
      <c r="K18" s="33">
        <v>44197</v>
      </c>
      <c r="L18" s="33">
        <v>44561</v>
      </c>
      <c r="M18" s="34">
        <v>52</v>
      </c>
      <c r="N18" s="32">
        <v>1</v>
      </c>
      <c r="O18" s="35">
        <f t="shared" ref="O18" si="4">IF(N18/J18&gt;1,1,+N18/J18)</f>
        <v>1</v>
      </c>
      <c r="P18" s="36">
        <f t="shared" si="1"/>
        <v>52</v>
      </c>
      <c r="Q18" s="36">
        <f t="shared" si="2"/>
        <v>52</v>
      </c>
      <c r="R18" s="36">
        <f t="shared" si="3"/>
        <v>52</v>
      </c>
      <c r="S18" s="37"/>
      <c r="T18" s="27" t="s">
        <v>39</v>
      </c>
      <c r="U18" s="4">
        <v>42</v>
      </c>
    </row>
    <row r="19" spans="1:22" ht="66" customHeight="1" thickBot="1" x14ac:dyDescent="0.25">
      <c r="A19" s="26">
        <v>10</v>
      </c>
      <c r="B19" s="39">
        <v>4</v>
      </c>
      <c r="C19" s="29" t="s">
        <v>46</v>
      </c>
      <c r="D19" s="29" t="s">
        <v>47</v>
      </c>
      <c r="E19" s="40" t="s">
        <v>48</v>
      </c>
      <c r="F19" s="30" t="s">
        <v>49</v>
      </c>
      <c r="G19" s="30" t="s">
        <v>50</v>
      </c>
      <c r="H19" s="41" t="s">
        <v>51</v>
      </c>
      <c r="I19" s="41" t="s">
        <v>52</v>
      </c>
      <c r="J19" s="32">
        <v>1</v>
      </c>
      <c r="K19" s="33">
        <v>44197</v>
      </c>
      <c r="L19" s="33">
        <v>44561</v>
      </c>
      <c r="M19" s="34">
        <v>52</v>
      </c>
      <c r="N19" s="32">
        <v>1</v>
      </c>
      <c r="O19" s="35">
        <f>IF(N19/J19&gt;1,1,+N19/J19)</f>
        <v>1</v>
      </c>
      <c r="P19" s="36">
        <f t="shared" si="1"/>
        <v>52</v>
      </c>
      <c r="Q19" s="36">
        <f t="shared" si="2"/>
        <v>52</v>
      </c>
      <c r="R19" s="36">
        <f t="shared" si="3"/>
        <v>52</v>
      </c>
      <c r="S19" s="37" t="s">
        <v>39</v>
      </c>
      <c r="T19" s="27"/>
      <c r="U19" s="4">
        <v>46</v>
      </c>
    </row>
    <row r="20" spans="1:22" ht="153.75" customHeight="1" thickBot="1" x14ac:dyDescent="0.25">
      <c r="A20" s="47">
        <v>11</v>
      </c>
      <c r="B20" s="48">
        <v>7</v>
      </c>
      <c r="C20" s="49" t="s">
        <v>60</v>
      </c>
      <c r="D20" s="49" t="s">
        <v>61</v>
      </c>
      <c r="E20" s="40" t="s">
        <v>62</v>
      </c>
      <c r="F20" s="50" t="s">
        <v>63</v>
      </c>
      <c r="G20" s="51" t="s">
        <v>50</v>
      </c>
      <c r="H20" s="52" t="s">
        <v>64</v>
      </c>
      <c r="I20" s="53" t="s">
        <v>65</v>
      </c>
      <c r="J20" s="32">
        <v>1</v>
      </c>
      <c r="K20" s="33">
        <v>44392</v>
      </c>
      <c r="L20" s="33">
        <v>44561</v>
      </c>
      <c r="M20" s="34">
        <v>25</v>
      </c>
      <c r="N20" s="32">
        <v>1</v>
      </c>
      <c r="O20" s="35">
        <f t="shared" ref="O20:O34" si="5">IF(N20/J20&gt;1,1,+N20/J20)</f>
        <v>1</v>
      </c>
      <c r="P20" s="36">
        <f t="shared" si="1"/>
        <v>25</v>
      </c>
      <c r="Q20" s="36">
        <f t="shared" si="2"/>
        <v>25</v>
      </c>
      <c r="R20" s="36">
        <f t="shared" si="3"/>
        <v>25</v>
      </c>
      <c r="S20" s="37"/>
      <c r="T20" s="38" t="s">
        <v>39</v>
      </c>
      <c r="U20" s="44">
        <v>50</v>
      </c>
    </row>
    <row r="21" spans="1:22" ht="96.75" customHeight="1" thickBot="1" x14ac:dyDescent="0.25">
      <c r="A21" s="47"/>
      <c r="B21" s="48">
        <v>7</v>
      </c>
      <c r="C21" s="49" t="s">
        <v>66</v>
      </c>
      <c r="D21" s="49" t="s">
        <v>67</v>
      </c>
      <c r="E21" s="54" t="s">
        <v>68</v>
      </c>
      <c r="F21" s="51" t="s">
        <v>69</v>
      </c>
      <c r="G21" s="51" t="s">
        <v>70</v>
      </c>
      <c r="H21" s="51" t="s">
        <v>71</v>
      </c>
      <c r="I21" s="55" t="s">
        <v>72</v>
      </c>
      <c r="J21" s="32">
        <v>1</v>
      </c>
      <c r="K21" s="33">
        <v>44392</v>
      </c>
      <c r="L21" s="33">
        <v>44561</v>
      </c>
      <c r="M21" s="34">
        <v>25</v>
      </c>
      <c r="N21" s="32">
        <v>1</v>
      </c>
      <c r="O21" s="35">
        <f t="shared" si="5"/>
        <v>1</v>
      </c>
      <c r="P21" s="36">
        <f t="shared" si="1"/>
        <v>25</v>
      </c>
      <c r="Q21" s="36">
        <f t="shared" si="2"/>
        <v>25</v>
      </c>
      <c r="R21" s="36">
        <f t="shared" si="3"/>
        <v>25</v>
      </c>
      <c r="S21" s="37"/>
      <c r="T21" s="56" t="s">
        <v>39</v>
      </c>
      <c r="U21" s="4">
        <v>51</v>
      </c>
    </row>
    <row r="22" spans="1:22" ht="90" customHeight="1" thickBot="1" x14ac:dyDescent="0.25">
      <c r="A22" s="57">
        <v>12</v>
      </c>
      <c r="B22" s="48">
        <v>1</v>
      </c>
      <c r="C22" s="49" t="s">
        <v>73</v>
      </c>
      <c r="D22" s="49" t="s">
        <v>41</v>
      </c>
      <c r="E22" s="54" t="s">
        <v>74</v>
      </c>
      <c r="F22" s="50" t="s">
        <v>42</v>
      </c>
      <c r="G22" s="51" t="s">
        <v>75</v>
      </c>
      <c r="H22" s="52" t="s">
        <v>44</v>
      </c>
      <c r="I22" s="53" t="s">
        <v>45</v>
      </c>
      <c r="J22" s="32">
        <v>3</v>
      </c>
      <c r="K22" s="33">
        <v>44197</v>
      </c>
      <c r="L22" s="33">
        <v>44561</v>
      </c>
      <c r="M22" s="34">
        <v>52</v>
      </c>
      <c r="N22" s="32">
        <v>3</v>
      </c>
      <c r="O22" s="35">
        <f t="shared" si="5"/>
        <v>1</v>
      </c>
      <c r="P22" s="36">
        <f t="shared" si="1"/>
        <v>52</v>
      </c>
      <c r="Q22" s="36">
        <f t="shared" si="2"/>
        <v>52</v>
      </c>
      <c r="R22" s="36">
        <f t="shared" si="3"/>
        <v>52</v>
      </c>
      <c r="S22" s="37"/>
      <c r="T22" s="38" t="s">
        <v>39</v>
      </c>
      <c r="U22" s="44">
        <v>55</v>
      </c>
    </row>
    <row r="23" spans="1:22" ht="113.25" customHeight="1" thickBot="1" x14ac:dyDescent="0.25">
      <c r="A23" s="32"/>
      <c r="B23" s="48">
        <v>2</v>
      </c>
      <c r="C23" s="49" t="s">
        <v>76</v>
      </c>
      <c r="D23" s="49" t="s">
        <v>77</v>
      </c>
      <c r="E23" s="29" t="s">
        <v>78</v>
      </c>
      <c r="F23" s="31" t="s">
        <v>79</v>
      </c>
      <c r="G23" s="41" t="s">
        <v>80</v>
      </c>
      <c r="H23" s="31" t="s">
        <v>81</v>
      </c>
      <c r="I23" s="31" t="s">
        <v>82</v>
      </c>
      <c r="J23" s="32">
        <v>1</v>
      </c>
      <c r="K23" s="33">
        <v>44392</v>
      </c>
      <c r="L23" s="33">
        <v>44561</v>
      </c>
      <c r="M23" s="34">
        <v>25</v>
      </c>
      <c r="N23" s="32">
        <v>1</v>
      </c>
      <c r="O23" s="35">
        <f t="shared" si="5"/>
        <v>1</v>
      </c>
      <c r="P23" s="36">
        <f t="shared" si="1"/>
        <v>25</v>
      </c>
      <c r="Q23" s="36">
        <f t="shared" si="2"/>
        <v>25</v>
      </c>
      <c r="R23" s="36">
        <f t="shared" si="3"/>
        <v>25</v>
      </c>
      <c r="S23" s="26"/>
      <c r="T23" s="26" t="s">
        <v>39</v>
      </c>
      <c r="U23" s="4">
        <v>62</v>
      </c>
      <c r="V23" s="4"/>
    </row>
    <row r="24" spans="1:22" ht="94.5" customHeight="1" thickBot="1" x14ac:dyDescent="0.25">
      <c r="A24" s="58"/>
      <c r="B24" s="48">
        <v>3</v>
      </c>
      <c r="C24" s="49" t="s">
        <v>83</v>
      </c>
      <c r="D24" s="49" t="s">
        <v>84</v>
      </c>
      <c r="E24" s="29" t="s">
        <v>85</v>
      </c>
      <c r="F24" s="31" t="s">
        <v>86</v>
      </c>
      <c r="G24" s="41" t="s">
        <v>87</v>
      </c>
      <c r="H24" s="31" t="s">
        <v>88</v>
      </c>
      <c r="I24" s="31" t="s">
        <v>89</v>
      </c>
      <c r="J24" s="32">
        <v>1</v>
      </c>
      <c r="K24" s="33">
        <v>44392</v>
      </c>
      <c r="L24" s="33">
        <v>44561</v>
      </c>
      <c r="M24" s="34">
        <v>25</v>
      </c>
      <c r="N24" s="32">
        <v>1</v>
      </c>
      <c r="O24" s="35">
        <f t="shared" si="5"/>
        <v>1</v>
      </c>
      <c r="P24" s="36">
        <f t="shared" si="1"/>
        <v>25</v>
      </c>
      <c r="Q24" s="36">
        <f t="shared" si="2"/>
        <v>25</v>
      </c>
      <c r="R24" s="36">
        <f t="shared" si="3"/>
        <v>25</v>
      </c>
      <c r="S24" s="26"/>
      <c r="T24" s="26" t="s">
        <v>39</v>
      </c>
      <c r="U24" s="4">
        <v>66</v>
      </c>
      <c r="V24" s="4"/>
    </row>
    <row r="25" spans="1:22" ht="98.25" customHeight="1" thickBot="1" x14ac:dyDescent="0.25">
      <c r="A25" s="58"/>
      <c r="B25" s="48">
        <v>3</v>
      </c>
      <c r="C25" s="49" t="s">
        <v>83</v>
      </c>
      <c r="D25" s="49" t="s">
        <v>84</v>
      </c>
      <c r="E25" s="29" t="s">
        <v>85</v>
      </c>
      <c r="F25" s="31" t="s">
        <v>90</v>
      </c>
      <c r="G25" s="41" t="s">
        <v>91</v>
      </c>
      <c r="H25" s="31" t="s">
        <v>92</v>
      </c>
      <c r="I25" s="31" t="s">
        <v>93</v>
      </c>
      <c r="J25" s="32">
        <v>1</v>
      </c>
      <c r="K25" s="33">
        <v>44197</v>
      </c>
      <c r="L25" s="33">
        <v>44561</v>
      </c>
      <c r="M25" s="34">
        <v>52</v>
      </c>
      <c r="N25" s="32">
        <v>1</v>
      </c>
      <c r="O25" s="35">
        <f t="shared" si="5"/>
        <v>1</v>
      </c>
      <c r="P25" s="36">
        <f t="shared" si="1"/>
        <v>52</v>
      </c>
      <c r="Q25" s="36">
        <f t="shared" si="2"/>
        <v>52</v>
      </c>
      <c r="R25" s="36">
        <f t="shared" si="3"/>
        <v>52</v>
      </c>
      <c r="S25" s="26"/>
      <c r="T25" s="26" t="s">
        <v>39</v>
      </c>
      <c r="U25" s="4">
        <v>67</v>
      </c>
      <c r="V25" s="4"/>
    </row>
    <row r="26" spans="1:22" s="62" customFormat="1" ht="101.25" customHeight="1" thickBot="1" x14ac:dyDescent="0.25">
      <c r="A26" s="58"/>
      <c r="B26" s="48">
        <v>3</v>
      </c>
      <c r="C26" s="49" t="s">
        <v>83</v>
      </c>
      <c r="D26" s="49" t="s">
        <v>84</v>
      </c>
      <c r="E26" s="29" t="s">
        <v>85</v>
      </c>
      <c r="F26" s="59" t="s">
        <v>94</v>
      </c>
      <c r="G26" s="30" t="s">
        <v>95</v>
      </c>
      <c r="H26" s="59" t="s">
        <v>96</v>
      </c>
      <c r="I26" s="59" t="s">
        <v>97</v>
      </c>
      <c r="J26" s="32">
        <v>1</v>
      </c>
      <c r="K26" s="33">
        <v>44197</v>
      </c>
      <c r="L26" s="33">
        <v>44561</v>
      </c>
      <c r="M26" s="34">
        <v>52</v>
      </c>
      <c r="N26" s="32">
        <v>1</v>
      </c>
      <c r="O26" s="35">
        <f t="shared" si="5"/>
        <v>1</v>
      </c>
      <c r="P26" s="36">
        <f t="shared" si="1"/>
        <v>52</v>
      </c>
      <c r="Q26" s="36">
        <f t="shared" si="2"/>
        <v>52</v>
      </c>
      <c r="R26" s="36">
        <f t="shared" si="3"/>
        <v>52</v>
      </c>
      <c r="S26" s="26"/>
      <c r="T26" s="60" t="s">
        <v>39</v>
      </c>
      <c r="U26" s="4">
        <v>68</v>
      </c>
      <c r="V26" s="61"/>
    </row>
    <row r="27" spans="1:22" ht="91.5" customHeight="1" thickBot="1" x14ac:dyDescent="0.25">
      <c r="A27" s="58"/>
      <c r="B27" s="48">
        <v>5</v>
      </c>
      <c r="C27" s="49" t="s">
        <v>98</v>
      </c>
      <c r="D27" s="49" t="s">
        <v>99</v>
      </c>
      <c r="E27" s="29" t="s">
        <v>100</v>
      </c>
      <c r="F27" s="31" t="s">
        <v>86</v>
      </c>
      <c r="G27" s="41" t="s">
        <v>87</v>
      </c>
      <c r="H27" s="31" t="s">
        <v>101</v>
      </c>
      <c r="I27" s="31" t="s">
        <v>89</v>
      </c>
      <c r="J27" s="32">
        <v>1</v>
      </c>
      <c r="K27" s="33">
        <v>44392</v>
      </c>
      <c r="L27" s="33">
        <v>44561</v>
      </c>
      <c r="M27" s="34">
        <v>25</v>
      </c>
      <c r="N27" s="32">
        <v>1</v>
      </c>
      <c r="O27" s="35">
        <f t="shared" si="5"/>
        <v>1</v>
      </c>
      <c r="P27" s="36">
        <f t="shared" si="1"/>
        <v>25</v>
      </c>
      <c r="Q27" s="36">
        <f t="shared" si="2"/>
        <v>25</v>
      </c>
      <c r="R27" s="36">
        <f t="shared" si="3"/>
        <v>25</v>
      </c>
      <c r="S27" s="26"/>
      <c r="T27" s="26" t="s">
        <v>39</v>
      </c>
      <c r="U27" s="44">
        <v>75</v>
      </c>
      <c r="V27" s="4"/>
    </row>
    <row r="28" spans="1:22" ht="88.5" customHeight="1" thickBot="1" x14ac:dyDescent="0.25">
      <c r="A28" s="58"/>
      <c r="B28" s="48">
        <v>5</v>
      </c>
      <c r="C28" s="49" t="s">
        <v>98</v>
      </c>
      <c r="D28" s="49" t="s">
        <v>99</v>
      </c>
      <c r="E28" s="29" t="s">
        <v>100</v>
      </c>
      <c r="F28" s="31" t="s">
        <v>102</v>
      </c>
      <c r="G28" s="41" t="s">
        <v>103</v>
      </c>
      <c r="H28" s="31" t="s">
        <v>104</v>
      </c>
      <c r="I28" s="31" t="s">
        <v>105</v>
      </c>
      <c r="J28" s="32">
        <v>1</v>
      </c>
      <c r="K28" s="33">
        <v>44197</v>
      </c>
      <c r="L28" s="33">
        <v>44561</v>
      </c>
      <c r="M28" s="34">
        <v>52</v>
      </c>
      <c r="N28" s="32">
        <v>1</v>
      </c>
      <c r="O28" s="35">
        <f t="shared" si="5"/>
        <v>1</v>
      </c>
      <c r="P28" s="36">
        <f t="shared" si="1"/>
        <v>52</v>
      </c>
      <c r="Q28" s="36">
        <f t="shared" si="2"/>
        <v>52</v>
      </c>
      <c r="R28" s="36">
        <f t="shared" si="3"/>
        <v>52</v>
      </c>
      <c r="S28" s="26"/>
      <c r="T28" s="26" t="s">
        <v>39</v>
      </c>
      <c r="U28" s="4">
        <v>76</v>
      </c>
      <c r="V28" s="4"/>
    </row>
    <row r="29" spans="1:22" ht="87" customHeight="1" thickBot="1" x14ac:dyDescent="0.25">
      <c r="A29" s="58"/>
      <c r="B29" s="48">
        <v>5</v>
      </c>
      <c r="C29" s="49" t="s">
        <v>98</v>
      </c>
      <c r="D29" s="49" t="s">
        <v>99</v>
      </c>
      <c r="E29" s="29" t="s">
        <v>100</v>
      </c>
      <c r="F29" s="31" t="s">
        <v>106</v>
      </c>
      <c r="G29" s="41" t="s">
        <v>107</v>
      </c>
      <c r="H29" s="31" t="s">
        <v>108</v>
      </c>
      <c r="I29" s="31" t="s">
        <v>97</v>
      </c>
      <c r="J29" s="32">
        <v>1</v>
      </c>
      <c r="K29" s="33">
        <v>44197</v>
      </c>
      <c r="L29" s="33">
        <v>44561</v>
      </c>
      <c r="M29" s="34">
        <v>52</v>
      </c>
      <c r="N29" s="32">
        <v>1</v>
      </c>
      <c r="O29" s="35">
        <f t="shared" si="5"/>
        <v>1</v>
      </c>
      <c r="P29" s="36">
        <f t="shared" si="1"/>
        <v>52</v>
      </c>
      <c r="Q29" s="36">
        <f t="shared" si="2"/>
        <v>52</v>
      </c>
      <c r="R29" s="36">
        <f t="shared" si="3"/>
        <v>52</v>
      </c>
      <c r="S29" s="26"/>
      <c r="T29" s="26" t="s">
        <v>39</v>
      </c>
      <c r="U29" s="4">
        <v>77</v>
      </c>
      <c r="V29" s="4"/>
    </row>
    <row r="30" spans="1:22" ht="120.75" customHeight="1" thickBot="1" x14ac:dyDescent="0.25">
      <c r="A30" s="58">
        <v>17</v>
      </c>
      <c r="B30" s="48">
        <v>6</v>
      </c>
      <c r="C30" s="49" t="s">
        <v>109</v>
      </c>
      <c r="D30" s="49" t="s">
        <v>110</v>
      </c>
      <c r="E30" s="63" t="s">
        <v>111</v>
      </c>
      <c r="F30" s="31" t="s">
        <v>112</v>
      </c>
      <c r="G30" s="64" t="s">
        <v>113</v>
      </c>
      <c r="H30" s="31" t="s">
        <v>114</v>
      </c>
      <c r="I30" s="31" t="s">
        <v>115</v>
      </c>
      <c r="J30" s="32">
        <v>1</v>
      </c>
      <c r="K30" s="33">
        <v>44197</v>
      </c>
      <c r="L30" s="33">
        <v>44561</v>
      </c>
      <c r="M30" s="34">
        <v>52</v>
      </c>
      <c r="N30" s="32">
        <v>1</v>
      </c>
      <c r="O30" s="35">
        <f t="shared" si="5"/>
        <v>1</v>
      </c>
      <c r="P30" s="36">
        <f t="shared" si="1"/>
        <v>52</v>
      </c>
      <c r="Q30" s="36">
        <f t="shared" si="2"/>
        <v>52</v>
      </c>
      <c r="R30" s="36">
        <f t="shared" si="3"/>
        <v>52</v>
      </c>
      <c r="S30" s="26" t="s">
        <v>39</v>
      </c>
      <c r="T30" s="26"/>
      <c r="U30" s="4">
        <v>78</v>
      </c>
      <c r="V30" s="4"/>
    </row>
    <row r="31" spans="1:22" ht="115.5" customHeight="1" thickBot="1" x14ac:dyDescent="0.25">
      <c r="A31" s="58"/>
      <c r="B31" s="48">
        <v>6</v>
      </c>
      <c r="C31" s="49" t="s">
        <v>109</v>
      </c>
      <c r="D31" s="49" t="s">
        <v>110</v>
      </c>
      <c r="E31" s="63" t="s">
        <v>111</v>
      </c>
      <c r="F31" s="31" t="s">
        <v>112</v>
      </c>
      <c r="G31" s="64" t="s">
        <v>113</v>
      </c>
      <c r="H31" s="31" t="s">
        <v>116</v>
      </c>
      <c r="I31" s="31" t="s">
        <v>117</v>
      </c>
      <c r="J31" s="32">
        <v>1</v>
      </c>
      <c r="K31" s="33">
        <v>44197</v>
      </c>
      <c r="L31" s="33">
        <v>44561</v>
      </c>
      <c r="M31" s="34">
        <v>52</v>
      </c>
      <c r="N31" s="32">
        <v>1</v>
      </c>
      <c r="O31" s="35">
        <f t="shared" si="5"/>
        <v>1</v>
      </c>
      <c r="P31" s="36">
        <f t="shared" si="1"/>
        <v>52</v>
      </c>
      <c r="Q31" s="36">
        <f t="shared" si="2"/>
        <v>52</v>
      </c>
      <c r="R31" s="36">
        <f t="shared" si="3"/>
        <v>52</v>
      </c>
      <c r="S31" s="26" t="s">
        <v>39</v>
      </c>
      <c r="T31" s="26"/>
      <c r="U31" s="44">
        <v>79</v>
      </c>
      <c r="V31" s="4"/>
    </row>
    <row r="32" spans="1:22" ht="111.75" customHeight="1" thickBot="1" x14ac:dyDescent="0.25">
      <c r="A32" s="58"/>
      <c r="B32" s="48">
        <v>6</v>
      </c>
      <c r="C32" s="49" t="s">
        <v>109</v>
      </c>
      <c r="D32" s="49" t="s">
        <v>110</v>
      </c>
      <c r="E32" s="63" t="s">
        <v>111</v>
      </c>
      <c r="F32" s="31" t="s">
        <v>118</v>
      </c>
      <c r="G32" s="65" t="s">
        <v>119</v>
      </c>
      <c r="H32" s="31" t="s">
        <v>120</v>
      </c>
      <c r="I32" s="31" t="s">
        <v>121</v>
      </c>
      <c r="J32" s="32">
        <v>1</v>
      </c>
      <c r="K32" s="33">
        <v>44197</v>
      </c>
      <c r="L32" s="33">
        <v>44561</v>
      </c>
      <c r="M32" s="34">
        <v>52</v>
      </c>
      <c r="N32" s="32">
        <v>1</v>
      </c>
      <c r="O32" s="35">
        <f t="shared" si="5"/>
        <v>1</v>
      </c>
      <c r="P32" s="36">
        <f t="shared" si="1"/>
        <v>52</v>
      </c>
      <c r="Q32" s="36">
        <f t="shared" si="2"/>
        <v>52</v>
      </c>
      <c r="R32" s="36">
        <f t="shared" si="3"/>
        <v>52</v>
      </c>
      <c r="S32" s="26" t="s">
        <v>39</v>
      </c>
      <c r="T32" s="26"/>
      <c r="U32" s="44">
        <v>80</v>
      </c>
      <c r="V32" s="4"/>
    </row>
    <row r="33" spans="1:22" ht="139.5" customHeight="1" thickBot="1" x14ac:dyDescent="0.25">
      <c r="A33" s="58"/>
      <c r="B33" s="48">
        <v>6</v>
      </c>
      <c r="C33" s="49" t="s">
        <v>109</v>
      </c>
      <c r="D33" s="49" t="s">
        <v>110</v>
      </c>
      <c r="E33" s="63" t="s">
        <v>111</v>
      </c>
      <c r="F33" s="31" t="s">
        <v>122</v>
      </c>
      <c r="G33" s="64" t="s">
        <v>123</v>
      </c>
      <c r="H33" s="31" t="s">
        <v>124</v>
      </c>
      <c r="I33" s="31" t="s">
        <v>125</v>
      </c>
      <c r="J33" s="32">
        <v>5</v>
      </c>
      <c r="K33" s="33">
        <v>44197</v>
      </c>
      <c r="L33" s="33">
        <v>44561</v>
      </c>
      <c r="M33" s="34">
        <v>52</v>
      </c>
      <c r="N33" s="32">
        <v>5</v>
      </c>
      <c r="O33" s="35">
        <f t="shared" si="5"/>
        <v>1</v>
      </c>
      <c r="P33" s="36">
        <f t="shared" si="1"/>
        <v>52</v>
      </c>
      <c r="Q33" s="36">
        <f t="shared" si="2"/>
        <v>52</v>
      </c>
      <c r="R33" s="36">
        <f t="shared" si="3"/>
        <v>52</v>
      </c>
      <c r="S33" s="26" t="s">
        <v>39</v>
      </c>
      <c r="T33" s="26"/>
      <c r="U33" s="4">
        <v>81</v>
      </c>
      <c r="V33" s="4"/>
    </row>
    <row r="34" spans="1:22" ht="139.5" customHeight="1" thickBot="1" x14ac:dyDescent="0.25">
      <c r="A34" s="32">
        <v>1</v>
      </c>
      <c r="B34" s="48" t="s">
        <v>126</v>
      </c>
      <c r="C34" s="49" t="s">
        <v>127</v>
      </c>
      <c r="D34" s="49" t="s">
        <v>128</v>
      </c>
      <c r="E34" s="63" t="s">
        <v>129</v>
      </c>
      <c r="F34" s="31" t="s">
        <v>130</v>
      </c>
      <c r="G34" s="64" t="s">
        <v>131</v>
      </c>
      <c r="H34" s="31" t="s">
        <v>132</v>
      </c>
      <c r="I34" s="31" t="s">
        <v>133</v>
      </c>
      <c r="J34" s="32">
        <v>4</v>
      </c>
      <c r="K34" s="33">
        <v>44562</v>
      </c>
      <c r="L34" s="33">
        <v>44926</v>
      </c>
      <c r="M34" s="34">
        <v>52</v>
      </c>
      <c r="N34" s="32">
        <v>1</v>
      </c>
      <c r="O34" s="35">
        <f t="shared" si="5"/>
        <v>0.25</v>
      </c>
      <c r="P34" s="36">
        <f t="shared" si="1"/>
        <v>13</v>
      </c>
      <c r="Q34" s="36">
        <f t="shared" si="2"/>
        <v>0</v>
      </c>
      <c r="R34" s="36">
        <f t="shared" si="3"/>
        <v>0</v>
      </c>
      <c r="S34" s="26"/>
      <c r="T34" s="26" t="s">
        <v>39</v>
      </c>
      <c r="U34" s="4"/>
      <c r="V34" s="4"/>
    </row>
    <row r="35" spans="1:22" ht="12.75" customHeight="1" thickBot="1" x14ac:dyDescent="0.25">
      <c r="A35" s="66" t="s">
        <v>134</v>
      </c>
      <c r="B35" s="66"/>
      <c r="C35" s="66"/>
      <c r="D35" s="66"/>
      <c r="E35" s="66"/>
      <c r="F35" s="66"/>
      <c r="G35" s="66"/>
      <c r="H35" s="67"/>
      <c r="I35" s="67"/>
      <c r="J35" s="67"/>
      <c r="K35" s="67"/>
      <c r="L35" s="67"/>
      <c r="M35" s="67"/>
      <c r="N35" s="67"/>
      <c r="O35" s="67"/>
      <c r="P35" s="68">
        <f>SUM(P15:P34)</f>
        <v>819</v>
      </c>
      <c r="Q35" s="68">
        <f>SUM(Q15:Q34)</f>
        <v>806</v>
      </c>
      <c r="R35" s="68">
        <f>SUM(R15:R34)</f>
        <v>826</v>
      </c>
      <c r="S35" s="67"/>
      <c r="T35" s="67"/>
    </row>
    <row r="36" spans="1:22" x14ac:dyDescent="0.2">
      <c r="A36" s="69"/>
      <c r="B36" s="70"/>
      <c r="C36" s="70"/>
      <c r="D36" s="70"/>
      <c r="E36" s="70"/>
      <c r="F36" s="70"/>
      <c r="G36" s="70"/>
      <c r="H36" s="70"/>
      <c r="I36" s="70"/>
      <c r="J36" s="70"/>
      <c r="K36" s="70"/>
      <c r="L36" s="70"/>
      <c r="M36" s="70"/>
      <c r="N36" s="70"/>
      <c r="O36" s="70"/>
      <c r="P36" s="70"/>
      <c r="Q36" s="70"/>
      <c r="R36" s="70"/>
      <c r="S36" s="70"/>
      <c r="T36" s="71"/>
    </row>
    <row r="37" spans="1:22" ht="13.5" thickBot="1" x14ac:dyDescent="0.25">
      <c r="A37" s="72"/>
      <c r="B37" s="73"/>
      <c r="C37" s="73"/>
      <c r="D37" s="73"/>
      <c r="E37" s="73"/>
      <c r="F37" s="73"/>
      <c r="G37" s="73"/>
      <c r="H37" s="74"/>
      <c r="I37" s="74"/>
      <c r="J37" s="74"/>
      <c r="K37" s="74"/>
      <c r="L37" s="74"/>
      <c r="M37" s="74"/>
      <c r="N37" s="74"/>
      <c r="O37" s="74"/>
      <c r="P37" s="74"/>
      <c r="Q37" s="74"/>
      <c r="R37" s="74"/>
      <c r="S37" s="74"/>
      <c r="T37" s="75"/>
    </row>
    <row r="38" spans="1:22" x14ac:dyDescent="0.2">
      <c r="A38" s="76"/>
      <c r="B38" s="76"/>
      <c r="C38" s="76"/>
      <c r="D38" s="76"/>
      <c r="E38" s="76"/>
      <c r="F38" s="76"/>
      <c r="G38" s="76"/>
      <c r="H38" s="76"/>
      <c r="I38" s="76"/>
      <c r="J38" s="76"/>
      <c r="K38" s="76"/>
      <c r="L38" s="76"/>
      <c r="M38" s="76"/>
      <c r="N38" s="76"/>
      <c r="O38" s="76"/>
      <c r="P38" s="76"/>
      <c r="Q38" s="76"/>
      <c r="R38" s="76"/>
      <c r="S38" s="76"/>
      <c r="T38" s="76"/>
    </row>
    <row r="39" spans="1:22" ht="13.5" thickBot="1" x14ac:dyDescent="0.25">
      <c r="A39" s="76"/>
      <c r="B39" s="76"/>
      <c r="C39" s="76"/>
      <c r="D39" s="76"/>
      <c r="E39" s="76"/>
      <c r="F39" s="76"/>
      <c r="G39" s="76"/>
      <c r="H39" s="76"/>
      <c r="I39" s="76"/>
      <c r="J39" s="76"/>
      <c r="K39" s="76"/>
      <c r="L39" s="76"/>
      <c r="M39" s="76"/>
      <c r="N39" s="76"/>
      <c r="O39" s="76"/>
      <c r="P39" s="76"/>
      <c r="Q39" s="76"/>
      <c r="R39" s="76"/>
      <c r="S39" s="76"/>
      <c r="T39" s="76"/>
    </row>
    <row r="40" spans="1:22" ht="13.5" thickBot="1" x14ac:dyDescent="0.25">
      <c r="A40" s="77" t="s">
        <v>135</v>
      </c>
      <c r="B40" s="78"/>
      <c r="C40" s="78"/>
      <c r="D40" s="78"/>
      <c r="E40" s="79"/>
      <c r="F40" s="76"/>
      <c r="G40" s="80" t="s">
        <v>136</v>
      </c>
      <c r="H40" s="81"/>
      <c r="I40" s="81"/>
      <c r="J40" s="81"/>
      <c r="K40" s="81"/>
      <c r="L40" s="81"/>
      <c r="M40" s="81"/>
      <c r="N40" s="81"/>
      <c r="O40" s="81"/>
      <c r="P40" s="81"/>
      <c r="Q40" s="81"/>
      <c r="R40" s="81"/>
      <c r="S40" s="81"/>
      <c r="T40" s="82"/>
    </row>
    <row r="41" spans="1:22" ht="27" customHeight="1" thickBot="1" x14ac:dyDescent="0.25">
      <c r="A41" s="83"/>
      <c r="B41" s="83"/>
      <c r="C41" s="83"/>
      <c r="D41" s="83"/>
      <c r="E41" s="83"/>
      <c r="F41" s="76"/>
      <c r="G41" s="84" t="s">
        <v>137</v>
      </c>
      <c r="H41" s="85"/>
      <c r="I41" s="85"/>
      <c r="J41" s="85"/>
      <c r="K41" s="85"/>
      <c r="L41" s="85"/>
      <c r="M41" s="85"/>
      <c r="N41" s="85"/>
      <c r="O41" s="85"/>
      <c r="P41" s="85"/>
      <c r="Q41" s="85"/>
      <c r="R41" s="85"/>
      <c r="S41" s="85"/>
      <c r="T41" s="86"/>
    </row>
    <row r="42" spans="1:22" ht="28.5" customHeight="1" thickBot="1" x14ac:dyDescent="0.25">
      <c r="A42" s="87"/>
      <c r="B42" s="88"/>
      <c r="C42" s="89" t="s">
        <v>138</v>
      </c>
      <c r="D42" s="90"/>
      <c r="E42" s="91"/>
      <c r="F42" s="76"/>
      <c r="G42" s="92" t="s">
        <v>139</v>
      </c>
      <c r="H42" s="93"/>
      <c r="I42" s="94"/>
      <c r="J42" s="94"/>
      <c r="K42" s="94"/>
      <c r="L42" s="94"/>
      <c r="M42" s="94"/>
      <c r="N42" s="94"/>
      <c r="O42" s="94"/>
      <c r="P42" s="94"/>
      <c r="Q42" s="95"/>
      <c r="R42" s="96" t="s">
        <v>140</v>
      </c>
      <c r="S42" s="97"/>
      <c r="T42" s="98">
        <f>+R35</f>
        <v>826</v>
      </c>
    </row>
    <row r="43" spans="1:22" ht="31.5" customHeight="1" thickBot="1" x14ac:dyDescent="0.25">
      <c r="A43" s="99"/>
      <c r="B43" s="100"/>
      <c r="C43" s="101" t="s">
        <v>141</v>
      </c>
      <c r="D43" s="90"/>
      <c r="E43" s="91"/>
      <c r="F43" s="76"/>
      <c r="G43" s="102" t="s">
        <v>142</v>
      </c>
      <c r="H43" s="103"/>
      <c r="I43" s="104"/>
      <c r="J43" s="104"/>
      <c r="K43" s="104"/>
      <c r="L43" s="104"/>
      <c r="M43" s="104"/>
      <c r="N43" s="104"/>
      <c r="O43" s="104"/>
      <c r="P43" s="104"/>
      <c r="Q43" s="105"/>
      <c r="R43" s="106" t="s">
        <v>143</v>
      </c>
      <c r="S43" s="107"/>
      <c r="T43" s="108">
        <f>SUM(M15:M33)</f>
        <v>826</v>
      </c>
    </row>
    <row r="44" spans="1:22" ht="24.75" customHeight="1" thickBot="1" x14ac:dyDescent="0.25">
      <c r="A44" s="109"/>
      <c r="B44" s="110"/>
      <c r="C44" s="89" t="s">
        <v>144</v>
      </c>
      <c r="D44" s="90"/>
      <c r="E44" s="91"/>
      <c r="F44" s="76"/>
      <c r="G44" s="111" t="s">
        <v>145</v>
      </c>
      <c r="H44" s="112"/>
      <c r="I44" s="112"/>
      <c r="J44" s="112"/>
      <c r="K44" s="112"/>
      <c r="L44" s="112"/>
      <c r="M44" s="112"/>
      <c r="N44" s="112"/>
      <c r="O44" s="112"/>
      <c r="P44" s="112"/>
      <c r="Q44" s="113"/>
      <c r="R44" s="96" t="s">
        <v>146</v>
      </c>
      <c r="S44" s="114"/>
      <c r="T44" s="115">
        <f>IF(Q35=0,0,+Q35/T42)</f>
        <v>0.97578692493946728</v>
      </c>
    </row>
    <row r="45" spans="1:22" ht="13.5" thickBot="1" x14ac:dyDescent="0.25">
      <c r="A45" s="116"/>
      <c r="B45" s="117"/>
      <c r="C45" s="89" t="s">
        <v>147</v>
      </c>
      <c r="D45" s="90"/>
      <c r="E45" s="91"/>
      <c r="F45" s="76"/>
      <c r="G45" s="118" t="s">
        <v>148</v>
      </c>
      <c r="H45" s="119"/>
      <c r="I45" s="119"/>
      <c r="J45" s="119"/>
      <c r="K45" s="119"/>
      <c r="L45" s="119"/>
      <c r="M45" s="119"/>
      <c r="N45" s="119"/>
      <c r="O45" s="119"/>
      <c r="P45" s="119"/>
      <c r="Q45" s="120"/>
      <c r="R45" s="121" t="s">
        <v>149</v>
      </c>
      <c r="S45" s="122"/>
      <c r="T45" s="123">
        <f>IF(P35=0,0,+P35/T43)</f>
        <v>0.99152542372881358</v>
      </c>
    </row>
    <row r="46" spans="1:22" x14ac:dyDescent="0.2">
      <c r="A46" s="76"/>
      <c r="B46" s="76"/>
      <c r="C46" s="76"/>
      <c r="D46" s="76"/>
      <c r="E46" s="76"/>
      <c r="F46" s="76"/>
      <c r="G46" s="76"/>
      <c r="H46" s="76"/>
      <c r="I46" s="76"/>
      <c r="J46" s="76"/>
      <c r="K46" s="76"/>
      <c r="L46" s="76"/>
      <c r="M46" s="76"/>
      <c r="N46" s="76"/>
      <c r="O46" s="76"/>
      <c r="P46" s="76"/>
      <c r="Q46" s="76"/>
      <c r="R46" s="76"/>
      <c r="S46" s="76"/>
      <c r="T46" s="76"/>
    </row>
    <row r="47" spans="1:22" x14ac:dyDescent="0.2">
      <c r="A47" s="124"/>
      <c r="B47" s="124"/>
      <c r="C47" s="124"/>
      <c r="D47" s="124"/>
      <c r="E47" s="124"/>
      <c r="F47" s="124"/>
      <c r="G47" s="124"/>
      <c r="H47" s="124"/>
      <c r="I47" s="124"/>
      <c r="J47" s="124"/>
      <c r="K47" s="124"/>
      <c r="L47" s="124"/>
      <c r="M47" s="124"/>
      <c r="N47" s="124"/>
      <c r="O47" s="124"/>
      <c r="P47" s="124"/>
      <c r="Q47" s="124"/>
      <c r="R47" s="124"/>
      <c r="S47" s="124"/>
      <c r="T47" s="124"/>
    </row>
    <row r="49" spans="18:18" x14ac:dyDescent="0.2">
      <c r="R49" s="125"/>
    </row>
  </sheetData>
  <mergeCells count="53">
    <mergeCell ref="A44:B44"/>
    <mergeCell ref="C44:E44"/>
    <mergeCell ref="R44:S44"/>
    <mergeCell ref="A45:B45"/>
    <mergeCell ref="C45:E45"/>
    <mergeCell ref="R45:S45"/>
    <mergeCell ref="H42:Q42"/>
    <mergeCell ref="R42:S42"/>
    <mergeCell ref="A43:B43"/>
    <mergeCell ref="C43:E43"/>
    <mergeCell ref="H43:Q43"/>
    <mergeCell ref="R43:S43"/>
    <mergeCell ref="A27:A29"/>
    <mergeCell ref="A30:A33"/>
    <mergeCell ref="A40:E40"/>
    <mergeCell ref="A41:E41"/>
    <mergeCell ref="A42:B42"/>
    <mergeCell ref="C42:E42"/>
    <mergeCell ref="P13:P14"/>
    <mergeCell ref="Q13:Q14"/>
    <mergeCell ref="R13:R14"/>
    <mergeCell ref="S13:T13"/>
    <mergeCell ref="A20:A21"/>
    <mergeCell ref="A24:A26"/>
    <mergeCell ref="J13:J14"/>
    <mergeCell ref="K13:K14"/>
    <mergeCell ref="L13:L14"/>
    <mergeCell ref="M13:M14"/>
    <mergeCell ref="N13:N14"/>
    <mergeCell ref="O13:O14"/>
    <mergeCell ref="A12:T12"/>
    <mergeCell ref="A13:A14"/>
    <mergeCell ref="B13:B14"/>
    <mergeCell ref="C13:C14"/>
    <mergeCell ref="D13:D14"/>
    <mergeCell ref="E13:E14"/>
    <mergeCell ref="F13:F14"/>
    <mergeCell ref="G13:G14"/>
    <mergeCell ref="H13:H14"/>
    <mergeCell ref="I13:I14"/>
    <mergeCell ref="A7:M7"/>
    <mergeCell ref="A8:M8"/>
    <mergeCell ref="A9:M9"/>
    <mergeCell ref="A10:R10"/>
    <mergeCell ref="S10:T10"/>
    <mergeCell ref="A11:R11"/>
    <mergeCell ref="S11:T11"/>
    <mergeCell ref="A1:T1"/>
    <mergeCell ref="A2:T2"/>
    <mergeCell ref="A3:T3"/>
    <mergeCell ref="A4:T4"/>
    <mergeCell ref="A5:M5"/>
    <mergeCell ref="A6:M6"/>
  </mergeCells>
  <dataValidations count="11">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5:N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3:M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23:D34 D18">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23:C34 C18">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30 B23:B34 B18">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25:F26 F30:F34 F23 F1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5:J3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3:L26 L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6:H16 H15 H23 H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5:I16 I23 I1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20:H22">
      <formula1>0</formula1>
      <formula2>390</formula2>
    </dataValidation>
  </dataValidations>
  <pageMargins left="0.62992125984251968" right="0.23622047244094491" top="0.74803149606299213" bottom="0.74803149606299213" header="0.31496062992125984" footer="0.31496062992125984"/>
  <pageSetup paperSize="14" scale="35"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Avance Plan de Mejoramiento</vt:lpstr>
      <vt:lpstr>'Avance Plan de Mejoramiento'!Títulos_a_imprimir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Rocío Yanquén Parra</dc:creator>
  <cp:lastModifiedBy>Martha Rocío Yanquén Parra</cp:lastModifiedBy>
  <dcterms:created xsi:type="dcterms:W3CDTF">2022-11-03T13:45:44Z</dcterms:created>
  <dcterms:modified xsi:type="dcterms:W3CDTF">2022-11-03T13:46:54Z</dcterms:modified>
</cp:coreProperties>
</file>