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135" windowWidth="11580" windowHeight="6420"/>
  </bookViews>
  <sheets>
    <sheet name="Avance Plan de Mejoramiento" sheetId="4" r:id="rId1"/>
  </sheets>
  <calcPr calcId="145621"/>
</workbook>
</file>

<file path=xl/calcChain.xml><?xml version="1.0" encoding="utf-8"?>
<calcChain xmlns="http://schemas.openxmlformats.org/spreadsheetml/2006/main">
  <c r="M39" i="4" l="1"/>
  <c r="M36" i="4"/>
  <c r="R65" i="4" l="1"/>
  <c r="Q65" i="4"/>
  <c r="O65" i="4"/>
  <c r="M65" i="4"/>
  <c r="R64" i="4"/>
  <c r="Q64" i="4"/>
  <c r="O64" i="4"/>
  <c r="M64" i="4"/>
  <c r="R63" i="4"/>
  <c r="Q63" i="4"/>
  <c r="O63" i="4"/>
  <c r="M63" i="4"/>
  <c r="R62" i="4"/>
  <c r="Q62" i="4"/>
  <c r="O62" i="4"/>
  <c r="M62" i="4"/>
  <c r="R61" i="4"/>
  <c r="Q61" i="4"/>
  <c r="O61" i="4"/>
  <c r="M61" i="4"/>
  <c r="R60" i="4"/>
  <c r="Q60" i="4"/>
  <c r="O60" i="4"/>
  <c r="M60" i="4"/>
  <c r="R59" i="4"/>
  <c r="Q59" i="4"/>
  <c r="O59" i="4"/>
  <c r="M59" i="4"/>
  <c r="R58" i="4"/>
  <c r="Q58" i="4"/>
  <c r="O58" i="4"/>
  <c r="M58" i="4"/>
  <c r="O74" i="4"/>
  <c r="M74" i="4"/>
  <c r="R74" i="4" s="1"/>
  <c r="O73" i="4"/>
  <c r="M73" i="4"/>
  <c r="O72" i="4"/>
  <c r="M72" i="4"/>
  <c r="R72" i="4" s="1"/>
  <c r="R71" i="4"/>
  <c r="O71" i="4"/>
  <c r="M71" i="4"/>
  <c r="O70" i="4"/>
  <c r="M70" i="4"/>
  <c r="R70" i="4" s="1"/>
  <c r="O69" i="4"/>
  <c r="M69" i="4"/>
  <c r="O68" i="4"/>
  <c r="M68" i="4"/>
  <c r="O67" i="4"/>
  <c r="M67" i="4"/>
  <c r="R67" i="4" s="1"/>
  <c r="O66" i="4"/>
  <c r="M66" i="4"/>
  <c r="R66" i="4" s="1"/>
  <c r="O57" i="4"/>
  <c r="M57" i="4"/>
  <c r="R56" i="4"/>
  <c r="O56" i="4"/>
  <c r="M56" i="4"/>
  <c r="O55" i="4"/>
  <c r="M55" i="4"/>
  <c r="O54" i="4"/>
  <c r="M54" i="4"/>
  <c r="R54" i="4" s="1"/>
  <c r="O53" i="4"/>
  <c r="M53" i="4"/>
  <c r="R53" i="4" s="1"/>
  <c r="O52" i="4"/>
  <c r="M52" i="4"/>
  <c r="R52" i="4" s="1"/>
  <c r="O51" i="4"/>
  <c r="M51" i="4"/>
  <c r="R51" i="4" s="1"/>
  <c r="O50" i="4"/>
  <c r="M50" i="4"/>
  <c r="R50" i="4" s="1"/>
  <c r="R49" i="4"/>
  <c r="O49" i="4"/>
  <c r="M49" i="4"/>
  <c r="O48" i="4"/>
  <c r="M48" i="4"/>
  <c r="R48" i="4" s="1"/>
  <c r="O14" i="4"/>
  <c r="Q14" i="4"/>
  <c r="R14" i="4"/>
  <c r="P64" i="4" l="1"/>
  <c r="P65" i="4"/>
  <c r="P73" i="4"/>
  <c r="Q73" i="4" s="1"/>
  <c r="P63" i="4"/>
  <c r="P53" i="4"/>
  <c r="Q53" i="4" s="1"/>
  <c r="P56" i="4"/>
  <c r="Q56" i="4" s="1"/>
  <c r="P58" i="4"/>
  <c r="P60" i="4"/>
  <c r="P62" i="4"/>
  <c r="P59" i="4"/>
  <c r="P61" i="4"/>
  <c r="P71" i="4"/>
  <c r="Q71" i="4" s="1"/>
  <c r="P69" i="4"/>
  <c r="Q69" i="4" s="1"/>
  <c r="P66" i="4"/>
  <c r="Q66" i="4" s="1"/>
  <c r="R69" i="4"/>
  <c r="R73" i="4"/>
  <c r="P72" i="4"/>
  <c r="Q72" i="4" s="1"/>
  <c r="P51" i="4"/>
  <c r="Q51" i="4" s="1"/>
  <c r="P57" i="4"/>
  <c r="Q57" i="4" s="1"/>
  <c r="P68" i="4"/>
  <c r="Q68" i="4" s="1"/>
  <c r="P55" i="4"/>
  <c r="Q55" i="4" s="1"/>
  <c r="P52" i="4"/>
  <c r="Q52" i="4" s="1"/>
  <c r="P49" i="4"/>
  <c r="Q49" i="4" s="1"/>
  <c r="P74" i="4"/>
  <c r="Q74" i="4" s="1"/>
  <c r="R68" i="4"/>
  <c r="P70" i="4"/>
  <c r="Q70" i="4" s="1"/>
  <c r="R57" i="4"/>
  <c r="P67" i="4"/>
  <c r="Q67" i="4" s="1"/>
  <c r="R55" i="4"/>
  <c r="P54" i="4"/>
  <c r="Q54" i="4" s="1"/>
  <c r="P50" i="4"/>
  <c r="Q50" i="4" s="1"/>
  <c r="P48" i="4"/>
  <c r="Q48" i="4" s="1"/>
  <c r="O47" i="4"/>
  <c r="M47" i="4"/>
  <c r="R47" i="4" s="1"/>
  <c r="O75" i="4"/>
  <c r="M75" i="4"/>
  <c r="M43" i="4"/>
  <c r="O43" i="4"/>
  <c r="R43" i="4"/>
  <c r="M33" i="4"/>
  <c r="O33" i="4"/>
  <c r="R33" i="4"/>
  <c r="O45" i="4"/>
  <c r="M45" i="4"/>
  <c r="R45" i="4"/>
  <c r="O41" i="4"/>
  <c r="M41" i="4"/>
  <c r="R41" i="4"/>
  <c r="O40" i="4"/>
  <c r="M40" i="4"/>
  <c r="R40" i="4" s="1"/>
  <c r="O36" i="4"/>
  <c r="O35" i="4"/>
  <c r="M35" i="4"/>
  <c r="R35" i="4" s="1"/>
  <c r="O34" i="4"/>
  <c r="M34" i="4"/>
  <c r="R34" i="4" s="1"/>
  <c r="O32" i="4"/>
  <c r="M32" i="4"/>
  <c r="R32" i="4"/>
  <c r="O22" i="4"/>
  <c r="M22" i="4"/>
  <c r="R22" i="4"/>
  <c r="M14" i="4"/>
  <c r="M15" i="4"/>
  <c r="R15" i="4"/>
  <c r="O15" i="4"/>
  <c r="M16" i="4"/>
  <c r="R16" i="4" s="1"/>
  <c r="O16" i="4"/>
  <c r="R17" i="4"/>
  <c r="O17" i="4"/>
  <c r="O18" i="4"/>
  <c r="R19" i="4"/>
  <c r="O19" i="4"/>
  <c r="P19" i="4" s="1"/>
  <c r="O20" i="4"/>
  <c r="R21" i="4"/>
  <c r="O21" i="4"/>
  <c r="R18" i="4"/>
  <c r="Q43" i="4"/>
  <c r="Q33" i="4"/>
  <c r="Q45" i="4"/>
  <c r="Q15" i="4"/>
  <c r="Q41" i="4"/>
  <c r="Q19" i="4"/>
  <c r="P14" i="4" l="1"/>
  <c r="T84" i="4"/>
  <c r="P75" i="4"/>
  <c r="Q75" i="4" s="1"/>
  <c r="P43" i="4"/>
  <c r="P45" i="4"/>
  <c r="R75" i="4"/>
  <c r="P41" i="4"/>
  <c r="P40" i="4"/>
  <c r="Q40" i="4" s="1"/>
  <c r="P36" i="4"/>
  <c r="Q36" i="4" s="1"/>
  <c r="P33" i="4"/>
  <c r="P32" i="4"/>
  <c r="Q32" i="4" s="1"/>
  <c r="P22" i="4"/>
  <c r="Q22" i="4" s="1"/>
  <c r="P16" i="4"/>
  <c r="Q16" i="4" s="1"/>
  <c r="P21" i="4"/>
  <c r="Q21" i="4" s="1"/>
  <c r="P17" i="4"/>
  <c r="Q17" i="4" s="1"/>
  <c r="P15" i="4"/>
  <c r="P20" i="4"/>
  <c r="Q20" i="4" s="1"/>
  <c r="P18" i="4"/>
  <c r="Q18" i="4" s="1"/>
  <c r="R20" i="4"/>
  <c r="P34" i="4"/>
  <c r="Q34" i="4" s="1"/>
  <c r="R36" i="4"/>
  <c r="P35" i="4"/>
  <c r="Q35" i="4" s="1"/>
  <c r="P47" i="4"/>
  <c r="Q47" i="4" s="1"/>
  <c r="R76" i="4" l="1"/>
  <c r="T83" i="4" s="1"/>
  <c r="Q76" i="4"/>
  <c r="P76" i="4"/>
  <c r="T86" i="4" s="1"/>
  <c r="T85" i="4" l="1"/>
</calcChain>
</file>

<file path=xl/comments1.xml><?xml version="1.0" encoding="utf-8"?>
<comments xmlns="http://schemas.openxmlformats.org/spreadsheetml/2006/main">
  <authors>
    <author>jmzambrano</author>
    <author>laquijano</author>
  </authors>
  <commentList>
    <comment ref="S10" authorId="0">
      <text>
        <r>
          <rPr>
            <b/>
            <sz val="8"/>
            <color indexed="81"/>
            <rFont val="Tahoma"/>
            <family val="2"/>
          </rPr>
          <t>Fecha (día-mes-año) de subscripción del plan de Mejoramiento.</t>
        </r>
      </text>
    </comment>
    <comment ref="S11" authorId="0">
      <text>
        <r>
          <rPr>
            <b/>
            <sz val="8"/>
            <color indexed="81"/>
            <rFont val="Tahoma"/>
            <family val="2"/>
          </rPr>
          <t>Fecha (día-mes-año) de evaluación 
del plan de mejoramiento.</t>
        </r>
      </text>
    </comment>
    <comment ref="A12" authorId="1">
      <text>
        <r>
          <rPr>
            <b/>
            <sz val="8"/>
            <color indexed="81"/>
            <rFont val="Tahoma"/>
            <family val="2"/>
          </rPr>
          <t>Numero de orden del hallazgo en el informe ( cuando una acción correctiva agrupa varios hallazgos pueden relacionarse en las celdas los números correspondientes )  relacionarse)</t>
        </r>
        <r>
          <rPr>
            <sz val="8"/>
            <color indexed="81"/>
            <rFont val="Tahoma"/>
            <family val="2"/>
          </rPr>
          <t xml:space="preserve">
</t>
        </r>
      </text>
    </comment>
    <comment ref="B12" authorId="1">
      <text>
        <r>
          <rPr>
            <b/>
            <sz val="8"/>
            <color indexed="81"/>
            <rFont val="Tahoma"/>
            <family val="2"/>
          </rPr>
          <t xml:space="preserve">Corresponde a la clasificación establecida por la CGR según la naturaleza del hallazgo y su origen en las diferentes áreas de la administración </t>
        </r>
        <r>
          <rPr>
            <sz val="8"/>
            <color indexed="81"/>
            <rFont val="Tahoma"/>
            <family val="2"/>
          </rPr>
          <t xml:space="preserve">
</t>
        </r>
      </text>
    </comment>
    <comment ref="F12" authorId="1">
      <text>
        <r>
          <rPr>
            <b/>
            <sz val="8"/>
            <color indexed="81"/>
            <rFont val="Tahoma"/>
            <family val="2"/>
          </rPr>
          <t>Es la acción (correctiva y/o preventiva) que adopta la entidad para subsanar o corregir la causa que genera el  hallazgo</t>
        </r>
        <r>
          <rPr>
            <sz val="8"/>
            <color indexed="81"/>
            <rFont val="Tahoma"/>
            <family val="2"/>
          </rPr>
          <t xml:space="preserve">
</t>
        </r>
      </text>
    </comment>
    <comment ref="G12" authorId="1">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H12" authorId="1">
      <text>
        <r>
          <rPr>
            <b/>
            <sz val="8"/>
            <color indexed="81"/>
            <rFont val="Tahoma"/>
            <family val="2"/>
          </rPr>
          <t>Pasos cuantificables que permitan medir el avance y cumplimiento de la acción de mejoramiento.
Se pueden incluir tantas filas como metas sean necesarios.</t>
        </r>
      </text>
    </comment>
    <comment ref="I12" authorId="1">
      <text>
        <r>
          <rPr>
            <b/>
            <sz val="8"/>
            <color indexed="81"/>
            <rFont val="Tahoma"/>
            <family val="2"/>
          </rPr>
          <t xml:space="preserve">Nombre de la unidad de medida que se  utiliza para medir el grado de avance de la meta (unidades o porcentaje) y definición
 de la actividad a realizar   
</t>
        </r>
      </text>
    </comment>
    <comment ref="J12" authorId="1">
      <text>
        <r>
          <rPr>
            <b/>
            <sz val="8"/>
            <color indexed="81"/>
            <rFont val="Tahoma"/>
            <family val="2"/>
          </rPr>
          <t xml:space="preserve">Volumen o tamaño de la meta, establecido en unidades o porcentajes. 
</t>
        </r>
      </text>
    </comment>
    <comment ref="K12" authorId="1">
      <text>
        <r>
          <rPr>
            <b/>
            <sz val="8"/>
            <color indexed="81"/>
            <rFont val="Tahoma"/>
            <family val="2"/>
          </rPr>
          <t xml:space="preserve">Fecha programada para la iniciación de cada meta </t>
        </r>
        <r>
          <rPr>
            <sz val="8"/>
            <color indexed="81"/>
            <rFont val="Tahoma"/>
            <family val="2"/>
          </rPr>
          <t xml:space="preserve">
</t>
        </r>
      </text>
    </comment>
    <comment ref="L12" authorId="1">
      <text>
        <r>
          <rPr>
            <b/>
            <sz val="8"/>
            <color indexed="81"/>
            <rFont val="Tahoma"/>
            <family val="2"/>
          </rPr>
          <t xml:space="preserve">Fecha programada para la terminación de cada meta </t>
        </r>
      </text>
    </comment>
    <comment ref="M12" authorId="1">
      <text>
        <r>
          <rPr>
            <b/>
            <sz val="8"/>
            <color indexed="81"/>
            <rFont val="Tahoma"/>
            <family val="2"/>
          </rPr>
          <t xml:space="preserve">La hoja calcula automáticamente el plazo de duración de la acción de mejoramiento teniendo en cuenta las fechas de inicio y terminación de la meta.
</t>
        </r>
      </text>
    </comment>
    <comment ref="N12" authorId="1">
      <text>
        <r>
          <rPr>
            <b/>
            <sz val="8"/>
            <color indexed="81"/>
            <rFont val="Tahoma"/>
            <family val="2"/>
          </rPr>
          <t xml:space="preserve">Se consigna el numero de unidades ejecutadas por cada una de las metas 
</t>
        </r>
      </text>
    </comment>
    <comment ref="O12" authorId="1">
      <text>
        <r>
          <rPr>
            <sz val="8"/>
            <color indexed="81"/>
            <rFont val="Tahoma"/>
            <family val="2"/>
          </rPr>
          <t>Calcula el avance porcentual de la meta  dividiendo la ejecución informada en la columna N sobre la columna J</t>
        </r>
        <r>
          <rPr>
            <sz val="8"/>
            <color indexed="81"/>
            <rFont val="Tahoma"/>
            <family val="2"/>
          </rPr>
          <t xml:space="preserve">
</t>
        </r>
      </text>
    </comment>
  </commentList>
</comments>
</file>

<file path=xl/sharedStrings.xml><?xml version="1.0" encoding="utf-8"?>
<sst xmlns="http://schemas.openxmlformats.org/spreadsheetml/2006/main" count="230" uniqueCount="228">
  <si>
    <t>Código hallazgo</t>
  </si>
  <si>
    <t>Objetivo</t>
  </si>
  <si>
    <t>Fecha iniciación Metas</t>
  </si>
  <si>
    <t>Fecha terminación Metas</t>
  </si>
  <si>
    <t xml:space="preserve">Informe presentado a la Contraloría General de la República </t>
  </si>
  <si>
    <r>
      <t>Descripción hallazgo (</t>
    </r>
    <r>
      <rPr>
        <sz val="8"/>
        <rFont val="Arial"/>
        <family val="2"/>
      </rPr>
      <t>No mas de 50 palabras</t>
    </r>
    <r>
      <rPr>
        <b/>
        <sz val="10"/>
        <rFont val="Arial"/>
        <family val="2"/>
      </rPr>
      <t xml:space="preserve">) </t>
    </r>
  </si>
  <si>
    <t xml:space="preserve"> INFORMACIÓN SOBRE LOS PLANES DE MEJORAMIENTO </t>
  </si>
  <si>
    <t>Descripción de las Metas</t>
  </si>
  <si>
    <t xml:space="preserve">Avance físico de ejecución de las metas  </t>
  </si>
  <si>
    <t xml:space="preserve">Plazo en semanas de las Meta </t>
  </si>
  <si>
    <t>Puntaje  Logrado  por las metas metas  (Poi)</t>
  </si>
  <si>
    <t xml:space="preserve">Puntaje Logrado por las metas  Vencidas (POMVi)  </t>
  </si>
  <si>
    <t>Puntaje atribuido metas vencidas</t>
  </si>
  <si>
    <t xml:space="preserve">Numero consecutivo del hallazgo </t>
  </si>
  <si>
    <t xml:space="preserve">Columnas de calculo automático </t>
  </si>
  <si>
    <t xml:space="preserve">Celda con formato fecha: Día Mes Año </t>
  </si>
  <si>
    <t xml:space="preserve">Convenciones: </t>
  </si>
  <si>
    <t>Causa del hallazgo</t>
  </si>
  <si>
    <t>Efecto del hallazgo</t>
  </si>
  <si>
    <t>Acción de mejoramiento</t>
  </si>
  <si>
    <t>Para cualquier duda o aclaración puede dirigirse al siguiente correo: joyaga@contraloriagen.gov.co</t>
  </si>
  <si>
    <t>TOTALES</t>
  </si>
  <si>
    <t xml:space="preserve">SI </t>
  </si>
  <si>
    <t>NO</t>
  </si>
  <si>
    <t>Fila de Totales</t>
  </si>
  <si>
    <t>Evaluación del Plan de Mejoramiento</t>
  </si>
  <si>
    <t>Puntajes base de Evaluación:</t>
  </si>
  <si>
    <t>Puntaje base de evaluación de avance</t>
  </si>
  <si>
    <t>Cumplimiento del Plan de Mejoramiento</t>
  </si>
  <si>
    <t>Avance del plan de Mejoramiento</t>
  </si>
  <si>
    <t>PBEC</t>
  </si>
  <si>
    <t>PBEA</t>
  </si>
  <si>
    <t>AP =  POMi / PBEA</t>
  </si>
  <si>
    <t>CPM = POMMVi / PBEC</t>
  </si>
  <si>
    <t>Unidad de Medida de la Meta</t>
  </si>
  <si>
    <t>Denominación de la Unidad de medida de la Meta</t>
  </si>
  <si>
    <t>FORMATO No 2</t>
  </si>
  <si>
    <t>Efectividad de la acción</t>
  </si>
  <si>
    <t>Entidad: Superintendencia de la Economía Solidaria</t>
  </si>
  <si>
    <t>Representante Legal:  Olga Lucia Londoño Herrera</t>
  </si>
  <si>
    <t>NIT: 830,053,043-5</t>
  </si>
  <si>
    <t>Modalidad de Auditoría: Integral</t>
  </si>
  <si>
    <t>11 01 002</t>
  </si>
  <si>
    <t xml:space="preserve">2) Realizar seguimiento trimestral al POA por parte del Comité de Dirección </t>
  </si>
  <si>
    <t>Realizar mesas de trabajo para la formulación del POA, como parte del acompañamiento de la Oficina Asesora de Planeación y Sistemas en los procesos de Planificación Institucional.</t>
  </si>
  <si>
    <t>1) Actas de seguimiento - Comité de Dirección</t>
  </si>
  <si>
    <t>Lista de asistencia, actas de mesas de trabajo de planificación y/o planes formalizados.</t>
  </si>
  <si>
    <t>1) Socializar instrucción de uso obligatorio del Manual de Sistema de Calidad y la documentación de los Procesos a los funcionarios de la Delegatura Asociativa</t>
  </si>
  <si>
    <t xml:space="preserve">2)  Desmontar el Manual de Supervisión publicado en la Intranet </t>
  </si>
  <si>
    <t xml:space="preserve">1) Acta </t>
  </si>
  <si>
    <t>2) Memorando Interno</t>
  </si>
  <si>
    <t xml:space="preserve">1) Programar la realización de los Análisis Financiero que realizaría la Delegatura Asociativa a las organizaciones solidarias de nivel 1 y 2 de Supervisión </t>
  </si>
  <si>
    <t>2) Ajustar el POA para el año 2013, lo cual permitirá medir la gestión real adelantada por la Delegatura Asociativa, se cambiará el verbo rector culminar investigaciones por el de expedir actos administrativos</t>
  </si>
  <si>
    <t>1) Documento programación</t>
  </si>
  <si>
    <t>2) Actos administrativos</t>
  </si>
  <si>
    <t>12 01 003</t>
  </si>
  <si>
    <t>22 02 002</t>
  </si>
  <si>
    <t>Contrato</t>
  </si>
  <si>
    <t xml:space="preserve">Contrato </t>
  </si>
  <si>
    <t>22 02 001</t>
  </si>
  <si>
    <t>Puntaje base de evaluación de cumplimiento</t>
  </si>
  <si>
    <t xml:space="preserve">Información suministrada en el informe de la CGR </t>
  </si>
  <si>
    <t xml:space="preserve">Porcentaje de Avance físico de ejecución de las metas  </t>
  </si>
  <si>
    <t>"Intermediación laboral cooperativas de Trabajo Asociado (D) - El Ministerio de Trabajo sancionó durante el primer semestre de 2013 a 115 cooperativas de trabajo asociado por intermediación laboral, práctica prohibida por la ley, sin que la Supersolidaria en ejercicio de sus funciones de Inspección, Vigilancia y Control  haya detectado la intermediación prohibida..."</t>
  </si>
  <si>
    <t>Por falta de una supervisión oportuna y de programación de visitas a estas entidades en la vigencia 2013</t>
  </si>
  <si>
    <t>Realizar seguimiento y evaluación  a  la información remitida por el Ministerio de Trabajo mediante el radicado 20144400234432  de fecha 01/07/2014, en el cual se informa sobre  13 resoluciones ejecutoriadas de PCTA´s y CTA´S sancionadas por intermediación laboral, en el vigencia del año 2013.</t>
  </si>
  <si>
    <t xml:space="preserve">Realizar evaluaciones  financiera y jurídica de acuerdo a la información  suministrada por la cooperativa. </t>
  </si>
  <si>
    <t>Requerimientos por evaluación financiera y jurídica</t>
  </si>
  <si>
    <t>12 01 004</t>
  </si>
  <si>
    <t>"Gestión de cobro de Multas y Sanciones (D) -  La Supersolidaria a Dic-31-13 tenía una cartera de 288 obligaciones por valor de $1.924 millones sobre la cual no realizó oportunamente la gestión de cobro persuasivo de la totalidad de la cartera correspondiente a Multas y Sanciones dentro de los primeros ciento ochenta días (180) a partir de ejecutoriada la Resolución..."</t>
  </si>
  <si>
    <t>La entidad ha dejado de realizar la gestión de recaudo de la cartera de manera ágil, eficaz, eficiente y oportuna</t>
  </si>
  <si>
    <t xml:space="preserve">Comunicaciones escritas y certimail.
</t>
  </si>
  <si>
    <t xml:space="preserve">Actualizar el  instructivo del recaudo de multas de la superintendencia. </t>
  </si>
  <si>
    <t>Actualizar el  instructivo del recaudo de multas de la superintendencia y publicar en Isolución.</t>
  </si>
  <si>
    <t xml:space="preserve">Instructivo </t>
  </si>
  <si>
    <t>Períodos fiscales que cubre: 2013</t>
  </si>
  <si>
    <t>Fecha de Suscripción: 10 de Julio de 2014</t>
  </si>
  <si>
    <t>Realizar charlas en las principales ciudades donde se programan las jornadas descentralizadas sobre el cobro persuasivo y coactivo a las entidades vigiladas.</t>
  </si>
  <si>
    <t>Realizar cuatro (4) charlas en la cual se incluya presentaciones relacionadas con el cobro persuasivo y coactivo dentro de las Jornadas descentralizadas de las principales ciudades del país.</t>
  </si>
  <si>
    <t>Charlas informativas</t>
  </si>
  <si>
    <t>22 02 003</t>
  </si>
  <si>
    <t>"Disponibilidad de Servicios Informáticos - No se ha establecido lineamientos y responsabilidades en torno a la prestación de los servicios informáticos. Los usuarios han sido afectados por la no disponibilidad de servicios  como Fábrica de Reportes, Isolución, Orfeo, sin solución definitiva a pesar de los recursos invertidos por$2,156 millones en las vigencias 2012 y 2013..."</t>
  </si>
  <si>
    <t>Deficiencias en la supervisión de las actividades desarrolladas y deficiencias en la planeación de actualizaciones de servicios informáticos</t>
  </si>
  <si>
    <t xml:space="preserve">Mejorar la disponibilidad de los servicios informáticos </t>
  </si>
  <si>
    <t>Contratar un administrador de centro de computo para prestar apoyo en las labores de  gestión de los recursos tecnológicos de la entidad, como lo son las tareas de diagnostico, migración y configuración de servidores,  aplicaciones y redes de datos.</t>
  </si>
  <si>
    <t>Migrar, depurar y actualizar el directorio activo de la entidad</t>
  </si>
  <si>
    <t>Directorio depurado e Informe del contratista sobre la migración realizada</t>
  </si>
  <si>
    <t>Realizar una nueva configuración para el servidor de Dominio  de la entidad con el fin de solucionar los problemas de acceso a diferentes servidores y aplicaciones.</t>
  </si>
  <si>
    <t>Servidores DNS configurados</t>
  </si>
  <si>
    <t>Realizar la actualización de los controladores de dominio de la entidad. (Primario y Secundario)</t>
  </si>
  <si>
    <t>Controladores de dominio actualizados.</t>
  </si>
  <si>
    <t>Ampliar la cantidad de puntos de red de la entidad</t>
  </si>
  <si>
    <t>Contrato de instalación de 25 nuevos puntos de red, y recertificación de cableado estructurado.</t>
  </si>
  <si>
    <t>Actualizar las versiones de los sistemas operativos de los servidores de Dominio a Windows server 2012 R2</t>
  </si>
  <si>
    <t>Documento técnico generado por el administrador del centro de computo con la evidencia de la actualización realizada.</t>
  </si>
  <si>
    <t>Mantener actualizados los backups de la configuración de los switches y firewall de la red</t>
  </si>
  <si>
    <t xml:space="preserve">Backup actualizados </t>
  </si>
  <si>
    <t xml:space="preserve">Generar replica de ORFEO </t>
  </si>
  <si>
    <t>Replica de Orfeo en un Servidor virtual</t>
  </si>
  <si>
    <t>Activar un sistema de alertas en los servidores de Orfeo</t>
  </si>
  <si>
    <t>Sistemas de alertas en funcionamiento en el servidor de Orfeo.</t>
  </si>
  <si>
    <t>Actualizar el plan estratégico de tecnología de la entidad</t>
  </si>
  <si>
    <t>Plan estratégico actualizado</t>
  </si>
  <si>
    <t>Actualizar el proceso de gestión de infraestructura de la entidad conforme a los nuevos cambios tecnológicos</t>
  </si>
  <si>
    <t>Proceso actualizado</t>
  </si>
  <si>
    <t xml:space="preserve">Realizar consultoría general a nivel de sistemas, para determinar el estado real de la plataforma tecnológica de la entidad frente a los retos  que se avecinan, y medir la capacidad  real de respuesta frente a la materialización de riesgos de tecnología  </t>
  </si>
  <si>
    <t xml:space="preserve">Contratar una consultoría de diagnostico de la plataforma tecnológica de la entidad (Conforme a lo establecido en comité directivo). </t>
  </si>
  <si>
    <t>Contrato de consultoría de sistemas.</t>
  </si>
  <si>
    <t>"Contingencia Aplicativos de Misión Crítica - El Plan de Continuidad del negocio (BCP) que según el plan de mejoramiento debía ponerse en marcha en febrero de 2014,  no ha sido implementado, únicamente se tiene el BIA, el cual hace un análisis de los riesgos y el impacto que tendrían en el evento de una contingencia. Está situación constituye un riesgo de seguridad física y lógica..."</t>
  </si>
  <si>
    <t>Debilidades en cuanto a la planeación tecnológica</t>
  </si>
  <si>
    <t xml:space="preserve">Ejecutar las directrices establecidas en el plan de continuidad del negocio , elaborado  por la oficina Asesora de Planeación y Sistemas con el fin de minimizar los riesgos relacionados con respecto a la seguridad de la información y la perdida  de la capacidad operativa tecnológica de la entidad. </t>
  </si>
  <si>
    <t>Documento plan de continuidad del negocio (BCP) aprobado por la alta dirección.</t>
  </si>
  <si>
    <t>Hacer seguimiento bimestral al cumplimiento de las acciones establecidas en el plan de continuidad del negocio de la entidad.</t>
  </si>
  <si>
    <t>Informe técnico de seguimiento al plan de continuidad del negocio de la entidad.</t>
  </si>
  <si>
    <t>"Software Fábrica de Reportes - La información que genera el software misional que apoya las labores de inspección, vigilancia y control denominado Fábrica de Reportes  evidencia debilidades operativas  que no permiten, entre otras: Generar reportes de consulta; asignación automática de supervisores; consultas de asociados... pese a los recursos invertidos por valor de $308 millones..."</t>
  </si>
  <si>
    <t>Debilidades en la planeación del sistema de información Fábrica de Reportes</t>
  </si>
  <si>
    <t>Mejorar la operatividad de la fábrica de reportes</t>
  </si>
  <si>
    <t>Designar un responsable técnico para la fabrica de reportes, dentro de los contratistas del Área de Planeación y Sistemas.</t>
  </si>
  <si>
    <t>Enviar memorando a la delegatura asociativa solicitando los requerimientos pendientes de fábrica de reportes</t>
  </si>
  <si>
    <t>Memorando</t>
  </si>
  <si>
    <t>"Cumplimiento Plan Operativo Anual 2013 (D) - Se observa que de 108 actividades programadas incumplió con 18 actividades lo que equivale a un 17%, afectando la Gestión Misional de la Supersolidaria, lo que no permite proteger oportunamente los intereses de los asociados de las organizaciones de Economía Solidaria y de la comunidad en general..."</t>
  </si>
  <si>
    <t>Debilidades de control, seguimiento y monitoreo de las actividades propuestas en el Plan Operativo</t>
  </si>
  <si>
    <t>Desarrollar en coordinación con la Delegatura Asociativa el formulario de Control para la nueva página web de la entidad (Herramienta de visitas Descentralizadas)</t>
  </si>
  <si>
    <t>Desarrollar herramienta prototipo para tabular y graficar los resultados de los datos obtenido en el formulario (Herramienta de visitas Descentralizadas)</t>
  </si>
  <si>
    <t>Capacitar a los funcionarios de la Delegatura Asociativa en el uso de la Herramienta de visitas Descentralizadas</t>
  </si>
  <si>
    <t xml:space="preserve">Definir el procedimiento para la aplicación de los institutos de salvamento a las entidades supervisadas por la Delegatura Asociativa. </t>
  </si>
  <si>
    <t>Realizar las  jornadas de supervisión descentralizadas  a organizaciones de  tercer  nivel  pendientes que estaban  programadas en la vigencia 2013.</t>
  </si>
  <si>
    <t xml:space="preserve">Concluir las 100 investigaciones administrativas iniciadas a 31 de diciembre de 2012.  </t>
  </si>
  <si>
    <t xml:space="preserve">Elaborar y expedir norma que exige la aplicación del Modelo de referencia que calcule la probabilidad de incumplimiento en la cartera de créditos. </t>
  </si>
  <si>
    <t>Contar con software de auto evaluación y seguimiento para medir la eficacia del Código de Buen Gobierno para  las empresas de la economía solidaria.</t>
  </si>
  <si>
    <t xml:space="preserve">Finalizar las visitas de inspección de las cooperativas vigiladas por la Delegatura Financiera que desde el año 2004 no han sido visitadas. </t>
  </si>
  <si>
    <t>Elaborar cronograma con las actividades pendientes estableciendo fechas y responsables</t>
  </si>
  <si>
    <t>Elaborar formulario de control para la nueva página web de la entidad</t>
  </si>
  <si>
    <t>Finalizar el desarrollo de la herramienta de visitas descentralizadas</t>
  </si>
  <si>
    <t>Realizar la capacitación con los funcionarios que van a hacer uso de  la herramienta desarrollada</t>
  </si>
  <si>
    <t xml:space="preserve">Revisar, aprobar y publicar en Isolución el procedimiento para la aplicación de los  Institutos de Salvamento. </t>
  </si>
  <si>
    <t xml:space="preserve">Realizar las tres (3)  jornadas de supervisión descentralizada pendientes  en Chocó, Valledupar y Vélez . </t>
  </si>
  <si>
    <t xml:space="preserve">Evaluar y emitir acto administrativo definitivo sobre investigaciones pendientes. </t>
  </si>
  <si>
    <t>Elaborar el proyecto de norma que exige la aplicación del Modelo de referencia que calcula la probabilidad de incumplimiento en la cartera de créditos para comentarios del sector; realizar análisis y consolidación de comentarios y expedir norma</t>
  </si>
  <si>
    <t>Instalar la herramienta PERLAS  y el motor de homologación para cargue automático SUMASS  suministrado por el Consejo Mundial de Cooperativas de Ahorro y Crédito WOCCU en cumplimiento al convenio de cooperación y colaboración suscrito el 16 de diciembre de 2013</t>
  </si>
  <si>
    <t>Efectuar visita de Inspección a Coopcarvajal  y remitir informe de visita</t>
  </si>
  <si>
    <t>Cronograma</t>
  </si>
  <si>
    <t>Formulario de control</t>
  </si>
  <si>
    <t>Herramienta de visitas descentralizadas desarrollado</t>
  </si>
  <si>
    <t>Capacitación funcionarios</t>
  </si>
  <si>
    <t>documento instituto de salvamento</t>
  </si>
  <si>
    <t>Jornadas de supervisión descentralizada</t>
  </si>
  <si>
    <t>Actos administrativos</t>
  </si>
  <si>
    <t>Norma SARC</t>
  </si>
  <si>
    <t>Transferir  por parte de la WOCCU la herramienta PERLAS y el motor de homologación para cargue automático SUMASS; Transferencia de metodología de supervisión por riesgos que incluye indicadores cuantitativos de gobernabilidad; Entregar por parte de la WOCCU los instaladores de las herramientas y apoyar en la instalación inicial de PERLAS; y  Capacitación supervisores</t>
  </si>
  <si>
    <t xml:space="preserve"> Informe de vista de inspección  </t>
  </si>
  <si>
    <t>16 01 002</t>
  </si>
  <si>
    <t>"Propiedad, Planta y Equipo- Las subcuentas Maquinaria y Equipo por $203 millones, Muebles, enseres y equipos de oficina por $621 millones, Equipo de transporte, tracción y elevación por $109 millones, no cuentan con el inventario detallado actualizado, ni se observa la elaboración de un inventario real, tampoco la depuración en el listado físico y la realización de los registros..."</t>
  </si>
  <si>
    <t>Debido a que no se acatan los procedimientos, así como la falta de aplicación de las políticas y normas establecidas para asegurar una información clara, oportuna, actualizada y útil</t>
  </si>
  <si>
    <t>Elaborar propuesta de marco regulatorio que contenga las normas técnicas especiales, interpretaciones y guías en materia de contabilidad, de Información financiera específica para las organizaciones supervisadas soportadas en las directrices del Gobierno Nacional</t>
  </si>
  <si>
    <t>Transferencia de conocimiento a los supervisores en estándares internacionales de contabilidad e información financiera y sobre los requerimientos técnicos para la capture, validación y análisis de esta información</t>
  </si>
  <si>
    <t>Evaluar el Informe de auditoría externo ordenado a la Cooperativa en el 2012  a efectos de autorizar la actividad financiera u ordenar el desmonte a la Cooperativa Cooservicios de Tunja (Boyacá). "Acto administrativo dirigido a la cooperativa ordenando actividad, desmonte ó impartiendo instrucciones"</t>
  </si>
  <si>
    <t>Transferencia de conocimiento a los supervisores en la gestión de riesgos y sobre la metodología y los requerimientos técnicos para la captura, validación y análisis de esta Información</t>
  </si>
  <si>
    <t>Desarrollar el "CAPTURADOR" de reportes financieros de las entidades vigiladas mediante el convenio vigente con FOGACOOP.</t>
  </si>
  <si>
    <t>Implementar el "CAPTURADOR" de reportes financieros de las entidades vigiladas mediante el convenio vigente con FOGACOOP.</t>
  </si>
  <si>
    <t>Mejorar la calificación del Índice de Transparencia de la Entidad</t>
  </si>
  <si>
    <t>Mejorar la calificación de Gobierno en Línea.</t>
  </si>
  <si>
    <t>Realizar el cruce y conciliación del inventario físico con el detallado de bienes registrado en el aplicativo de activos fijos de SIIGO.</t>
  </si>
  <si>
    <t>Elaborar documento diagnóstico sobre impacto en las vigiladas por convergencia a NIIF , determinar  impacto en la tasa de contribución;  definir requerimientos para la captura y validación de la información reportada ajustados  a NIIF y entregar documento de propuesta de ajustes a los procesos de supervisión.</t>
  </si>
  <si>
    <t>Documento diagnóstico sobre impacto por convergencia a NIIF; Documento de efecto en el Presupuesto General de la Nación (tasa de contribución); Documento de requerimientos técnicos para la captura y validación de la información; y Documento de propuesta de ajuste a los procesos de supervisión.</t>
  </si>
  <si>
    <t>Elaborar Propuesta de marco regulatorio bajo NIIF y guías para adopción por primera vez de las NIIF plenas, Pymes y Simplificados</t>
  </si>
  <si>
    <t xml:space="preserve">Propuesta marco regulatorio bajo NIIF, que contiene instructivos, guías y/o formatos. </t>
  </si>
  <si>
    <t>Realizar dos (2) capacitaciones a los supervisores sobre  estándares internacionales de contabilidad e información financiera  y sobre los requerimientos técnicos para la capture, validación y análisis de esta información</t>
  </si>
  <si>
    <t>Jornadas de capacitación supervisores</t>
  </si>
  <si>
    <t>Realizar nueva visita de inspección, Evaluar y expedir acto administrativo a la Cooperativa Cooservicios de Tunja (Boyacá)</t>
  </si>
  <si>
    <t>Acto administrativo</t>
  </si>
  <si>
    <t>Realizar dos (2) capacitaciones a los supervisores sobre  la gestión de riesgos y sobre la metodología y los requerimientos técnicos para la captura, validación y análisis de esta Información</t>
  </si>
  <si>
    <t xml:space="preserve">Finalizar el desarrollo del capturador </t>
  </si>
  <si>
    <t>Capturador desarrollado</t>
  </si>
  <si>
    <t>Implementar el  capturador desarrollado</t>
  </si>
  <si>
    <t>Capturador implementado</t>
  </si>
  <si>
    <t>Enviar la encuesta diligenciada a Transparencia por Colombia en el 2014, por cuanto en el 2013 no se  nos remitió dicha encuesta por parte de esta organización. .</t>
  </si>
  <si>
    <t>Certificación de envío de información</t>
  </si>
  <si>
    <t>Componentes (metodología 3.1)</t>
  </si>
  <si>
    <t xml:space="preserve">Inventario detallado de bienes devolutivos </t>
  </si>
  <si>
    <t xml:space="preserve">Inventario </t>
  </si>
  <si>
    <t xml:space="preserve">Conciliación del inventario </t>
  </si>
  <si>
    <t>Conciliación</t>
  </si>
  <si>
    <t>Ha permitido que la entidad no haya ejercido su misión de inspección, vigilancia y control de manera oportuna como se puede observar en algunas entidades las cuales al momento de Su intervención ni siquiera ha sido posible localizarlas o recuperar los aportes de los asociados por parte de la entidad intervenida, desprotegiendo los intereses de estos y de quienes aportan en el sector solidario</t>
  </si>
  <si>
    <t>Lo que no permite proteger oportunamente los intereses de los asociados de las organizaciones de Economía Solidaria y de la comunidad en general</t>
  </si>
  <si>
    <t>Dejando de proteger efectivamente los derechos de los asociados, de las Organizaciones de Economía Solidaria, de los terceros y de la comunidad en general numeral 2, Artículo 35 de la Ley 454 de 1998</t>
  </si>
  <si>
    <t>Generando el riesgo de no hacer efectiva la sanción, o multa impuesta  un posible riesgo de afectación de la liquidez del tesoro Público</t>
  </si>
  <si>
    <t>Afectando su labor por el represamiento de documentos en aplicativos como Orfeo, generándose el riesgo de incumplimiento de términos legales, así como la afectación sobre la gestión misional debido a la indisponibilidad del software Fábrica en Reportes</t>
  </si>
  <si>
    <t>Lo que impide garantizar una revelación plena, así como el adecuado flujo de información, generando Sobrevaloración o subvaloración de los valores reportados en los saldos de los estados contables de la cuenta Propiedad,  Planta y Equipo</t>
  </si>
  <si>
    <t>Cumplir los requerimientos de la nueva metodología 3.1.
La metodología para la asignación de la calificación de Gobierno en línea, fue modificada en el 2013, por lo que no es posible medir un incremento del 20% en la calificación previamente recibida por la Superintendencia.</t>
  </si>
  <si>
    <t>Realizar el cobro persuasivo de las multas una vez recibidas en el área de contribuciones, a través de comunicaciones escritas o certimail a todas las obligaciones a partir de los 15 días de emitida la resolución y sin que exceda de los 180 días.</t>
  </si>
  <si>
    <t>Realizar el cobro persuasivo de las multas una vez recibidas en el área de contribuciones.</t>
  </si>
  <si>
    <t>Elaborar documento diagnóstico sobre impacto en las organizaciones por la convergencia a NIIF, que incluya impacto Tasa de Contribución, requerimientos técnicos para la captura, validación y análisis de esta información y propuesta del ajuste en los proceso de supervisión.</t>
  </si>
  <si>
    <t>Realizar el conteo físico del inventario de bienes devolutivos de la entidad.</t>
  </si>
  <si>
    <t>Aprobar plan de continuidad del negocio, ejecutar tareas: backups de usuario final, replica en línea de la información de las bases de datos Oracle, bakups de los equipos activos de red (switches y firewall), replica de aplicativos misionales, actualización inventario de activos de información,  capacitación no formal a funcionarios en procesos de generación y respaldo de información.</t>
  </si>
  <si>
    <t>Fecha de Evaluación:</t>
  </si>
  <si>
    <t xml:space="preserve">Realizar la gestión de cobro persuasivo de la totalidad de las multas y sanciones interpuestas a las entidades vigiladas por la Superintendencia de la Economía Solidaria. </t>
  </si>
  <si>
    <t>Mantener actualizado el inventario físico de los bienes devolutivos de la Superintendencia de la Economía solidaria.</t>
  </si>
  <si>
    <t>Garantizar la disponibilidad en la prestación de los servicios de tecnología, así como reaccionar de manera oportuna ante eventualidades que puedan afectar los servicios.</t>
  </si>
  <si>
    <t>Gestionar de manera adecuada los usuarios de la red de datos de la Entidad.</t>
  </si>
  <si>
    <t>Garantizar que los usuarios de la red de datos puedan acceder a las aplicaciones que se encuentran disponibles en los servidores de la Entidad.</t>
  </si>
  <si>
    <t>Atender la demanda de nuevo personal dentro de la Entidad.</t>
  </si>
  <si>
    <t>Garantizar la disponibilidad de la información.</t>
  </si>
  <si>
    <t>Aumentar la disponibilidad en la operación del sistema de gestión documental.</t>
  </si>
  <si>
    <t>Detectar posibles fallos en el sistema antes de que se manifiesten para los usuarios.</t>
  </si>
  <si>
    <t>Dar respuesta de manera estructurada a los requerimientos de información de mediano y largo plazo de la Entidad.</t>
  </si>
  <si>
    <t>Dar cumplimiento a las directrices del sistema de gestión de calidad y tener una descripción actualizada de los sistemas y procesos de información de la Entidad.</t>
  </si>
  <si>
    <t>Apoyar las tareas de diagnostico y planeación, relacionadas con los sistemas de información de la Superintendencia.</t>
  </si>
  <si>
    <t>Entorno que puede conllevar a que no se tenga certeza de la recuperación de los servicios informáticos de la entidad frente a imprevisión o una denegación de servicio sin que se posibilite la activación de la respectiva contingencia para los aplicativos de misión crítica.</t>
  </si>
  <si>
    <t>Garantizar la implementación de nuevas funcionalidades relacionadas con "Fabrica de reportes" conforme a los requerimientos de las áreas misionales.</t>
  </si>
  <si>
    <t>Desarrollar una herramienta que preste apoyo a la planeación y ejecución de las visitas descentralizadas y capacitar a los funcionarios de las áreas misionales en su correcto uso y aplicación.</t>
  </si>
  <si>
    <t>Modificar la normatividad vigente con el propósito que las organizaciones vigiladas inicien el proceso de cambio hacia la administración del riesgo de crédito que incluye una herramienta que les permita estimar la probabilidad de incumplimiento de su cartera de crédito.</t>
  </si>
  <si>
    <t>Realizar visita de inspección de carácter general al 100% del universo de cooperativas de ahorro y crédito vigiladas, con el fin de tener conocimientos sobre su estructura y sobre las políticas y procedimientos establecidos para administrar sus riesgos.</t>
  </si>
  <si>
    <t>Determinar cual es el impacto sobre las organizaciones por la convergencia a NIIF; establecer el impacto sobre la tasa de contribución por los ajustes en los estados financieros de las vigiladas derivados de la convergencia a NIIF; establecer cuales son los ajustes que se deben realizar en los formatos para la captura de información bajo NIIF y las modificaciones que se requieren para realizar el proceso de supervisión bajo el nuevo marco normativo.</t>
  </si>
  <si>
    <t xml:space="preserve">Contar con funcionarios capacitados en NIIF que les permita cumplir con las funciones de supervisión aplicando la nueva normatividad. </t>
  </si>
  <si>
    <t>Definir si es viable o no autorizar el ejercicio la actividad financiera a la cooperativa.</t>
  </si>
  <si>
    <t>Contar con funcionarios capacitados en gestión de riesgos  que les permita cumplir con las funciones bajo un esquema de supervisión por riesgos.</t>
  </si>
  <si>
    <t xml:space="preserve">Diligenciar la encuesta remitida por Transparencia por Colombia, para la generación del índice de transparencia de la Entidad.
</t>
  </si>
  <si>
    <t xml:space="preserve">Medir la eficacia del Código de Buen Gobierno en las cooperativas de ahorro y crédito que lo hayan implementado. </t>
  </si>
  <si>
    <t xml:space="preserve">Desarrollar actividades de supervisión que nos permitan complementar las actividades de control realizadas por el Ministerio de Trabajo en lo que es de nuestra competencia  </t>
  </si>
  <si>
    <t>Ampliar la cobertura de visitas de inspección para la vigencia actual mediante la modalidad de Supervisión Descentralizada.</t>
  </si>
  <si>
    <t>Modernizar tecnológicamente los sistemas operativos de los servidores de la Entidad, para mitigar el riesgo de fallas que comprometan la seguridad de los mismos.</t>
  </si>
  <si>
    <t>Iniciar acciones que garanticen la recuperación de los sistemas misionales apoyados en tecnología de la entidad, así como la continuidad de los mismos.</t>
  </si>
  <si>
    <t xml:space="preserve">Implementar los institutos de salvamento como una herramienta de control que permita las organizaciones solidarias superar las dificultades de carácter administrativo, financiero o jurídico que no les permite desarrollar adecuadamente su objeto social. </t>
  </si>
  <si>
    <t>Desarrollar actividades de control en ejercicio de la supervisión sobre las organizaciones vigiladas.</t>
  </si>
  <si>
    <t>Contar con guías e interpretaciones que orienten a las organizaciones del sector solidario en la aplicación de las NIIF</t>
  </si>
  <si>
    <t>Contar con una herramienta tecnológica actualizada para la captura y manejo de información financiera de las vigiladas.</t>
  </si>
  <si>
    <t>Dar cumplimiento a la Estrategia de Gobierno en Línea, según la nueva metodología.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</si>
</sst>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12" x14ac:knownFonts="1">
    <font>
      <sz val="10"/>
      <name val="Arial"/>
    </font>
    <font>
      <sz val="10"/>
      <name val="Arial"/>
      <family val="2"/>
    </font>
    <font>
      <b/>
      <sz val="10"/>
      <name val="Arial"/>
      <family val="2"/>
    </font>
    <font>
      <sz val="11"/>
      <name val="Arial"/>
      <family val="2"/>
    </font>
    <font>
      <b/>
      <sz val="11"/>
      <name val="Arial"/>
      <family val="2"/>
    </font>
    <font>
      <b/>
      <sz val="11"/>
      <name val="Arial"/>
      <family val="2"/>
    </font>
    <font>
      <sz val="8"/>
      <name val="Arial"/>
      <family val="2"/>
    </font>
    <font>
      <sz val="8"/>
      <color indexed="81"/>
      <name val="Tahoma"/>
      <family val="2"/>
    </font>
    <font>
      <b/>
      <sz val="8"/>
      <color indexed="81"/>
      <name val="Tahoma"/>
      <family val="2"/>
    </font>
    <font>
      <sz val="10"/>
      <name val="Arial"/>
      <family val="2"/>
    </font>
    <font>
      <b/>
      <sz val="11"/>
      <color indexed="10"/>
      <name val="Arial"/>
      <family val="2"/>
    </font>
    <font>
      <b/>
      <sz val="9"/>
      <name val="Arial"/>
      <family val="2"/>
    </font>
  </fonts>
  <fills count="8">
    <fill>
      <patternFill patternType="none"/>
    </fill>
    <fill>
      <patternFill patternType="gray125"/>
    </fill>
    <fill>
      <patternFill patternType="solid">
        <fgColor indexed="50"/>
        <bgColor indexed="64"/>
      </patternFill>
    </fill>
    <fill>
      <patternFill patternType="solid">
        <fgColor indexed="49"/>
        <bgColor indexed="64"/>
      </patternFill>
    </fill>
    <fill>
      <patternFill patternType="solid">
        <fgColor indexed="51"/>
        <bgColor indexed="64"/>
      </patternFill>
    </fill>
    <fill>
      <patternFill patternType="solid">
        <fgColor indexed="9"/>
        <bgColor indexed="64"/>
      </patternFill>
    </fill>
    <fill>
      <patternFill patternType="solid">
        <fgColor indexed="52"/>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s>
  <cellStyleXfs count="1">
    <xf numFmtId="0" fontId="0" fillId="0" borderId="0"/>
  </cellStyleXfs>
  <cellXfs count="211">
    <xf numFmtId="0" fontId="0" fillId="0" borderId="0" xfId="0"/>
    <xf numFmtId="0" fontId="0" fillId="0" borderId="0" xfId="0" applyBorder="1"/>
    <xf numFmtId="0" fontId="2" fillId="0" borderId="0" xfId="0" applyFont="1" applyBorder="1"/>
    <xf numFmtId="1" fontId="0" fillId="0" borderId="14" xfId="0" applyNumberFormat="1" applyBorder="1"/>
    <xf numFmtId="164" fontId="0" fillId="0" borderId="15" xfId="0" applyNumberFormat="1" applyBorder="1"/>
    <xf numFmtId="10" fontId="0" fillId="0" borderId="11" xfId="0" applyNumberFormat="1" applyBorder="1"/>
    <xf numFmtId="10" fontId="0" fillId="0" borderId="12" xfId="0" applyNumberFormat="1" applyBorder="1"/>
    <xf numFmtId="0" fontId="0" fillId="0" borderId="10" xfId="0" applyBorder="1" applyAlignment="1">
      <alignment horizontal="center" vertical="center" wrapText="1"/>
    </xf>
    <xf numFmtId="0" fontId="0" fillId="0" borderId="8" xfId="0" applyBorder="1" applyAlignment="1">
      <alignment horizontal="center" vertical="center" wrapText="1"/>
    </xf>
    <xf numFmtId="2" fontId="0" fillId="4" borderId="16" xfId="0" applyNumberFormat="1" applyFill="1" applyBorder="1"/>
    <xf numFmtId="1" fontId="0" fillId="4" borderId="16" xfId="0" applyNumberFormat="1" applyFill="1" applyBorder="1"/>
    <xf numFmtId="0" fontId="0" fillId="0" borderId="16" xfId="0" applyBorder="1"/>
    <xf numFmtId="0" fontId="0" fillId="0" borderId="17" xfId="0" applyBorder="1"/>
    <xf numFmtId="0" fontId="3" fillId="5" borderId="0" xfId="0" applyFont="1" applyFill="1" applyBorder="1"/>
    <xf numFmtId="0" fontId="0" fillId="5" borderId="0" xfId="0" applyFill="1" applyBorder="1"/>
    <xf numFmtId="0" fontId="0" fillId="5" borderId="8" xfId="0" applyFill="1" applyBorder="1"/>
    <xf numFmtId="0" fontId="0" fillId="5" borderId="0" xfId="0" applyFill="1"/>
    <xf numFmtId="0" fontId="0" fillId="0" borderId="27" xfId="0" applyBorder="1" applyAlignment="1">
      <alignment horizontal="center"/>
    </xf>
    <xf numFmtId="0" fontId="0" fillId="0" borderId="35" xfId="0" applyBorder="1" applyAlignment="1">
      <alignment horizontal="center" vertical="center" wrapText="1"/>
    </xf>
    <xf numFmtId="0" fontId="0" fillId="3" borderId="3" xfId="0" applyFill="1" applyBorder="1" applyAlignment="1">
      <alignment horizontal="justify" vertical="center" wrapText="1"/>
    </xf>
    <xf numFmtId="0" fontId="0" fillId="7" borderId="3" xfId="0" applyFill="1" applyBorder="1" applyAlignment="1">
      <alignment horizontal="justify" vertical="center" wrapText="1"/>
    </xf>
    <xf numFmtId="0" fontId="0" fillId="0" borderId="1" xfId="0" applyBorder="1" applyAlignment="1">
      <alignment horizontal="justify" vertical="center"/>
    </xf>
    <xf numFmtId="0" fontId="0" fillId="0" borderId="47" xfId="0" applyBorder="1" applyAlignment="1">
      <alignment horizontal="justify" vertical="center" wrapText="1"/>
    </xf>
    <xf numFmtId="0" fontId="0" fillId="0" borderId="1" xfId="0" applyFill="1" applyBorder="1" applyAlignment="1">
      <alignment horizontal="justify" vertical="center"/>
    </xf>
    <xf numFmtId="15" fontId="1" fillId="0" borderId="22" xfId="0" applyNumberFormat="1" applyFont="1" applyBorder="1" applyAlignment="1">
      <alignment horizontal="right" vertical="center"/>
    </xf>
    <xf numFmtId="164" fontId="0" fillId="2" borderId="1" xfId="0" applyNumberFormat="1" applyFill="1" applyBorder="1" applyAlignment="1">
      <alignment horizontal="center" vertical="center"/>
    </xf>
    <xf numFmtId="164" fontId="1" fillId="2" borderId="1" xfId="0" applyNumberFormat="1" applyFont="1" applyFill="1" applyBorder="1" applyAlignment="1">
      <alignment horizontal="center" vertical="center"/>
    </xf>
    <xf numFmtId="9" fontId="9" fillId="2" borderId="47" xfId="0" applyNumberFormat="1" applyFont="1" applyFill="1" applyBorder="1" applyAlignment="1">
      <alignment horizontal="right" vertical="center"/>
    </xf>
    <xf numFmtId="1" fontId="9" fillId="2" borderId="47" xfId="0" applyNumberFormat="1" applyFont="1" applyFill="1" applyBorder="1" applyAlignment="1">
      <alignment horizontal="right" vertical="center"/>
    </xf>
    <xf numFmtId="9" fontId="9" fillId="2" borderId="1" xfId="0" applyNumberFormat="1" applyFont="1" applyFill="1" applyBorder="1" applyAlignment="1">
      <alignment horizontal="right" vertical="center"/>
    </xf>
    <xf numFmtId="1" fontId="9" fillId="2" borderId="1" xfId="0" applyNumberFormat="1" applyFont="1" applyFill="1" applyBorder="1" applyAlignment="1">
      <alignment horizontal="right" vertical="center"/>
    </xf>
    <xf numFmtId="0" fontId="0" fillId="0" borderId="22" xfId="0" applyBorder="1" applyAlignment="1">
      <alignment horizontal="center" vertical="center" wrapText="1"/>
    </xf>
    <xf numFmtId="15" fontId="0" fillId="0" borderId="22" xfId="0" applyNumberFormat="1" applyBorder="1" applyAlignment="1">
      <alignment horizontal="right" vertical="center"/>
    </xf>
    <xf numFmtId="0" fontId="0" fillId="0" borderId="22" xfId="0" applyBorder="1" applyAlignment="1">
      <alignment horizontal="justify" vertical="center" wrapText="1"/>
    </xf>
    <xf numFmtId="0" fontId="0" fillId="0" borderId="2" xfId="0" applyBorder="1" applyAlignment="1">
      <alignment horizontal="justify" vertical="center"/>
    </xf>
    <xf numFmtId="0" fontId="0" fillId="0" borderId="23" xfId="0" applyBorder="1" applyAlignment="1">
      <alignment horizontal="center"/>
    </xf>
    <xf numFmtId="0" fontId="0" fillId="0" borderId="25" xfId="0" applyBorder="1" applyAlignment="1">
      <alignment horizontal="center"/>
    </xf>
    <xf numFmtId="164" fontId="0" fillId="2" borderId="22" xfId="0" applyNumberFormat="1" applyFill="1" applyBorder="1" applyAlignment="1">
      <alignment horizontal="center" vertical="center"/>
    </xf>
    <xf numFmtId="0" fontId="9" fillId="0" borderId="22" xfId="0" applyFont="1" applyBorder="1" applyAlignment="1">
      <alignment horizontal="justify" vertical="center" wrapText="1"/>
    </xf>
    <xf numFmtId="164" fontId="1" fillId="2" borderId="47" xfId="0" applyNumberFormat="1" applyFont="1" applyFill="1" applyBorder="1" applyAlignment="1">
      <alignment horizontal="center" vertical="center"/>
    </xf>
    <xf numFmtId="0" fontId="9" fillId="0" borderId="22" xfId="0" applyFont="1" applyBorder="1" applyAlignment="1">
      <alignment horizontal="justify" vertical="center"/>
    </xf>
    <xf numFmtId="0" fontId="0" fillId="0" borderId="1" xfId="0" applyBorder="1" applyAlignment="1">
      <alignment horizontal="justify" vertical="center" wrapText="1"/>
    </xf>
    <xf numFmtId="15" fontId="0" fillId="0" borderId="22" xfId="0" applyNumberFormat="1" applyBorder="1" applyAlignment="1">
      <alignment horizontal="center" vertical="center"/>
    </xf>
    <xf numFmtId="15" fontId="0" fillId="0" borderId="3" xfId="0" applyNumberFormat="1" applyBorder="1" applyAlignment="1">
      <alignment vertical="center"/>
    </xf>
    <xf numFmtId="0" fontId="0" fillId="0" borderId="1" xfId="0" applyBorder="1" applyAlignment="1">
      <alignment horizontal="center" vertical="center"/>
    </xf>
    <xf numFmtId="0" fontId="0" fillId="0" borderId="22" xfId="0" applyBorder="1" applyAlignment="1">
      <alignment horizontal="center" vertical="center"/>
    </xf>
    <xf numFmtId="0" fontId="0" fillId="0" borderId="48" xfId="0" applyBorder="1" applyAlignment="1">
      <alignment horizontal="center" vertical="center"/>
    </xf>
    <xf numFmtId="0" fontId="0" fillId="7" borderId="2" xfId="0" applyFill="1" applyBorder="1" applyAlignment="1">
      <alignment horizontal="justify" vertical="center" wrapText="1"/>
    </xf>
    <xf numFmtId="0" fontId="0" fillId="7" borderId="1" xfId="0" applyFill="1" applyBorder="1" applyAlignment="1">
      <alignment horizontal="justify" vertical="center" wrapText="1"/>
    </xf>
    <xf numFmtId="15" fontId="0" fillId="0" borderId="1" xfId="0" applyNumberFormat="1" applyBorder="1" applyAlignment="1">
      <alignment horizontal="center" vertical="center"/>
    </xf>
    <xf numFmtId="15" fontId="0" fillId="0" borderId="1" xfId="0" applyNumberFormat="1" applyBorder="1" applyAlignment="1">
      <alignment horizontal="right" vertical="center"/>
    </xf>
    <xf numFmtId="0" fontId="0" fillId="0" borderId="0" xfId="0" applyBorder="1" applyAlignment="1">
      <alignment horizontal="justify" vertical="center"/>
    </xf>
    <xf numFmtId="0" fontId="0" fillId="0" borderId="1" xfId="0" applyBorder="1" applyAlignment="1">
      <alignment horizontal="justify" vertical="center" wrapText="1"/>
    </xf>
    <xf numFmtId="0" fontId="1" fillId="0" borderId="1" xfId="0" applyFont="1" applyBorder="1" applyAlignment="1">
      <alignment horizontal="justify" vertical="center" wrapText="1"/>
    </xf>
    <xf numFmtId="0" fontId="0" fillId="7" borderId="47" xfId="0" applyFill="1" applyBorder="1" applyAlignment="1">
      <alignment horizontal="justify" vertical="center" wrapText="1"/>
    </xf>
    <xf numFmtId="0" fontId="1" fillId="0" borderId="1" xfId="0" applyFont="1" applyBorder="1" applyAlignment="1">
      <alignment vertical="center" wrapText="1"/>
    </xf>
    <xf numFmtId="0" fontId="0" fillId="0" borderId="0" xfId="0" applyAlignment="1"/>
    <xf numFmtId="0" fontId="0" fillId="0" borderId="22" xfId="0" applyBorder="1" applyAlignment="1">
      <alignment horizontal="justify" vertical="center" wrapText="1"/>
    </xf>
    <xf numFmtId="0" fontId="0" fillId="0" borderId="2" xfId="0" applyBorder="1" applyAlignment="1">
      <alignment horizontal="justify" vertical="center" wrapText="1"/>
    </xf>
    <xf numFmtId="0" fontId="4" fillId="5" borderId="6" xfId="0" applyFont="1" applyFill="1" applyBorder="1" applyAlignment="1">
      <alignment horizontal="left"/>
    </xf>
    <xf numFmtId="0" fontId="4" fillId="5" borderId="0" xfId="0" applyFont="1" applyFill="1" applyBorder="1" applyAlignment="1">
      <alignment horizontal="left"/>
    </xf>
    <xf numFmtId="14" fontId="10" fillId="5" borderId="33" xfId="0" applyNumberFormat="1" applyFont="1" applyFill="1" applyBorder="1" applyAlignment="1">
      <alignment horizontal="center"/>
    </xf>
    <xf numFmtId="0" fontId="10" fillId="5" borderId="20" xfId="0" applyFont="1" applyFill="1" applyBorder="1" applyAlignment="1">
      <alignment horizontal="center"/>
    </xf>
    <xf numFmtId="0" fontId="0" fillId="0" borderId="26" xfId="0" applyBorder="1" applyAlignment="1">
      <alignment horizontal="left" vertical="center"/>
    </xf>
    <xf numFmtId="0" fontId="0" fillId="0" borderId="22" xfId="0" applyBorder="1" applyAlignment="1">
      <alignment horizontal="left" vertical="center"/>
    </xf>
    <xf numFmtId="0" fontId="0" fillId="0" borderId="5" xfId="0" applyBorder="1" applyAlignment="1">
      <alignment horizontal="left" vertical="center"/>
    </xf>
    <xf numFmtId="0" fontId="0" fillId="0" borderId="0" xfId="0" applyAlignment="1">
      <alignment horizontal="center"/>
    </xf>
    <xf numFmtId="0" fontId="0" fillId="2" borderId="33" xfId="0" applyFill="1" applyBorder="1" applyAlignment="1">
      <alignment horizontal="center"/>
    </xf>
    <xf numFmtId="0" fontId="0" fillId="2" borderId="20"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20" xfId="0" applyBorder="1" applyAlignment="1">
      <alignment horizontal="center" vertical="center" wrapText="1"/>
    </xf>
    <xf numFmtId="0" fontId="0" fillId="4" borderId="33" xfId="0" applyFill="1" applyBorder="1" applyAlignment="1">
      <alignment horizontal="center"/>
    </xf>
    <xf numFmtId="0" fontId="0" fillId="4" borderId="20" xfId="0" applyFill="1" applyBorder="1" applyAlignment="1">
      <alignment horizontal="center"/>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32"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9" fillId="3" borderId="22" xfId="0" applyFont="1" applyFill="1" applyBorder="1" applyAlignment="1">
      <alignment horizontal="justify" vertical="center" wrapText="1"/>
    </xf>
    <xf numFmtId="0" fontId="9" fillId="3" borderId="7" xfId="0" applyFont="1" applyFill="1" applyBorder="1" applyAlignment="1">
      <alignment horizontal="justify" vertical="center" wrapText="1"/>
    </xf>
    <xf numFmtId="0" fontId="9" fillId="3" borderId="2" xfId="0" applyFont="1" applyFill="1" applyBorder="1" applyAlignment="1">
      <alignment horizontal="justify" vertical="center" wrapText="1"/>
    </xf>
    <xf numFmtId="0" fontId="1" fillId="3" borderId="22" xfId="0" applyFont="1" applyFill="1" applyBorder="1" applyAlignment="1">
      <alignment horizontal="justify" vertical="center" wrapText="1"/>
    </xf>
    <xf numFmtId="0" fontId="2" fillId="0" borderId="37" xfId="0" applyFont="1" applyBorder="1" applyAlignment="1">
      <alignment horizontal="center" vertical="center" wrapText="1"/>
    </xf>
    <xf numFmtId="0" fontId="2" fillId="0" borderId="26" xfId="0" applyFont="1" applyBorder="1" applyAlignment="1">
      <alignment horizontal="center" vertical="center" wrapText="1"/>
    </xf>
    <xf numFmtId="0" fontId="11" fillId="0" borderId="26" xfId="0" applyFont="1" applyBorder="1" applyAlignment="1">
      <alignment horizontal="center"/>
    </xf>
    <xf numFmtId="0" fontId="11" fillId="0" borderId="23" xfId="0" applyFont="1" applyBorder="1" applyAlignment="1">
      <alignment horizontal="center"/>
    </xf>
    <xf numFmtId="0" fontId="1" fillId="0" borderId="22" xfId="0" applyFont="1" applyBorder="1" applyAlignment="1">
      <alignment horizontal="justify" vertical="center" wrapText="1"/>
    </xf>
    <xf numFmtId="0" fontId="2" fillId="0" borderId="33" xfId="0" applyFont="1" applyBorder="1" applyAlignment="1">
      <alignment horizontal="center"/>
    </xf>
    <xf numFmtId="0" fontId="2" fillId="0" borderId="34" xfId="0" applyFont="1" applyBorder="1" applyAlignment="1">
      <alignment horizontal="center"/>
    </xf>
    <xf numFmtId="0" fontId="2" fillId="0" borderId="20" xfId="0" applyFont="1" applyBorder="1" applyAlignment="1">
      <alignment horizontal="center"/>
    </xf>
    <xf numFmtId="0" fontId="2" fillId="0" borderId="18" xfId="0" applyFont="1" applyBorder="1" applyAlignment="1">
      <alignment horizontal="left"/>
    </xf>
    <xf numFmtId="0" fontId="2" fillId="0" borderId="19" xfId="0" applyFont="1" applyBorder="1" applyAlignment="1">
      <alignment horizontal="left"/>
    </xf>
    <xf numFmtId="0" fontId="2" fillId="0" borderId="32" xfId="0" applyFont="1" applyBorder="1" applyAlignment="1">
      <alignment horizontal="left"/>
    </xf>
    <xf numFmtId="15" fontId="0" fillId="0" borderId="47" xfId="0" applyNumberFormat="1" applyBorder="1" applyAlignment="1">
      <alignment horizontal="center" vertical="center"/>
    </xf>
    <xf numFmtId="15" fontId="0" fillId="0" borderId="7" xfId="0" applyNumberFormat="1" applyBorder="1" applyAlignment="1">
      <alignment horizontal="center" vertical="center"/>
    </xf>
    <xf numFmtId="15" fontId="0" fillId="0" borderId="2" xfId="0" applyNumberFormat="1" applyBorder="1" applyAlignment="1">
      <alignment horizontal="center" vertical="center"/>
    </xf>
    <xf numFmtId="0" fontId="2" fillId="2" borderId="3"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22" xfId="0" applyFont="1" applyBorder="1" applyAlignment="1">
      <alignment horizontal="center" vertical="center" wrapText="1"/>
    </xf>
    <xf numFmtId="0" fontId="4" fillId="5" borderId="18" xfId="0" applyFont="1" applyFill="1" applyBorder="1" applyAlignment="1">
      <alignment horizontal="center" wrapText="1"/>
    </xf>
    <xf numFmtId="0" fontId="4" fillId="5" borderId="19" xfId="0" applyFont="1" applyFill="1" applyBorder="1" applyAlignment="1">
      <alignment horizontal="center" wrapText="1"/>
    </xf>
    <xf numFmtId="0" fontId="4" fillId="5" borderId="32" xfId="0" applyFont="1" applyFill="1" applyBorder="1" applyAlignment="1">
      <alignment horizontal="center" wrapText="1"/>
    </xf>
    <xf numFmtId="0" fontId="5" fillId="5" borderId="6" xfId="0" applyFont="1" applyFill="1" applyBorder="1" applyAlignment="1">
      <alignment horizontal="center" wrapText="1"/>
    </xf>
    <xf numFmtId="0" fontId="5" fillId="5" borderId="0" xfId="0" applyFont="1" applyFill="1" applyBorder="1" applyAlignment="1">
      <alignment horizontal="center" wrapText="1"/>
    </xf>
    <xf numFmtId="0" fontId="5" fillId="5" borderId="8" xfId="0" applyFont="1" applyFill="1" applyBorder="1" applyAlignment="1">
      <alignment horizont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3" borderId="3"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22" xfId="0" applyFont="1" applyBorder="1" applyAlignment="1">
      <alignment horizontal="center" vertical="center"/>
    </xf>
    <xf numFmtId="0" fontId="2" fillId="3" borderId="37"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4" fillId="5" borderId="8" xfId="0" applyFont="1" applyFill="1" applyBorder="1" applyAlignment="1">
      <alignment horizontal="left"/>
    </xf>
    <xf numFmtId="15" fontId="4" fillId="5" borderId="33" xfId="0" applyNumberFormat="1" applyFont="1" applyFill="1" applyBorder="1" applyAlignment="1">
      <alignment horizontal="center"/>
    </xf>
    <xf numFmtId="0" fontId="4" fillId="5" borderId="20" xfId="0" applyFont="1" applyFill="1" applyBorder="1" applyAlignment="1">
      <alignment horizontal="center"/>
    </xf>
    <xf numFmtId="0" fontId="4" fillId="5" borderId="29" xfId="0" applyFont="1" applyFill="1" applyBorder="1" applyAlignment="1">
      <alignment horizontal="left"/>
    </xf>
    <xf numFmtId="0" fontId="4" fillId="5" borderId="30" xfId="0" applyFont="1" applyFill="1" applyBorder="1" applyAlignment="1">
      <alignment horizontal="left"/>
    </xf>
    <xf numFmtId="0" fontId="4" fillId="5" borderId="31" xfId="0" applyFont="1" applyFill="1" applyBorder="1" applyAlignment="1">
      <alignment horizontal="left"/>
    </xf>
    <xf numFmtId="0" fontId="2" fillId="0" borderId="45"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23" xfId="0" applyFont="1" applyBorder="1" applyAlignment="1">
      <alignment horizontal="center" vertical="center" wrapText="1"/>
    </xf>
    <xf numFmtId="0" fontId="11" fillId="0" borderId="37" xfId="0" applyFont="1" applyBorder="1" applyAlignment="1">
      <alignment horizontal="center"/>
    </xf>
    <xf numFmtId="0" fontId="11" fillId="0" borderId="39" xfId="0" applyFont="1" applyBorder="1" applyAlignment="1">
      <alignment horizontal="center"/>
    </xf>
    <xf numFmtId="0" fontId="2" fillId="4" borderId="21" xfId="0" applyFont="1" applyFill="1" applyBorder="1" applyAlignment="1">
      <alignment horizontal="left" vertical="center" wrapText="1"/>
    </xf>
    <xf numFmtId="0" fontId="2" fillId="4" borderId="16" xfId="0" applyFont="1" applyFill="1" applyBorder="1" applyAlignment="1">
      <alignment horizontal="left" vertical="center" wrapText="1"/>
    </xf>
    <xf numFmtId="164" fontId="0" fillId="2" borderId="22" xfId="0" applyNumberFormat="1" applyFill="1" applyBorder="1" applyAlignment="1">
      <alignment horizontal="center" vertical="center"/>
    </xf>
    <xf numFmtId="164" fontId="0" fillId="2" borderId="7" xfId="0" applyNumberFormat="1" applyFill="1" applyBorder="1" applyAlignment="1">
      <alignment horizontal="center" vertical="center"/>
    </xf>
    <xf numFmtId="164" fontId="0" fillId="2" borderId="2" xfId="0" applyNumberFormat="1" applyFill="1" applyBorder="1" applyAlignment="1">
      <alignment horizontal="center" vertical="center"/>
    </xf>
    <xf numFmtId="0" fontId="0" fillId="0" borderId="22" xfId="0" applyFill="1" applyBorder="1" applyAlignment="1">
      <alignment horizontal="justify" vertical="center"/>
    </xf>
    <xf numFmtId="0" fontId="0" fillId="0" borderId="7" xfId="0" applyFill="1" applyBorder="1" applyAlignment="1">
      <alignment horizontal="justify" vertical="center"/>
    </xf>
    <xf numFmtId="0" fontId="0" fillId="0" borderId="2" xfId="0" applyFill="1" applyBorder="1" applyAlignment="1">
      <alignment horizontal="justify" vertical="center"/>
    </xf>
    <xf numFmtId="9" fontId="9" fillId="2" borderId="22" xfId="0" applyNumberFormat="1" applyFont="1" applyFill="1" applyBorder="1" applyAlignment="1">
      <alignment horizontal="right" vertical="center"/>
    </xf>
    <xf numFmtId="9" fontId="9" fillId="2" borderId="7" xfId="0" applyNumberFormat="1" applyFont="1" applyFill="1" applyBorder="1" applyAlignment="1">
      <alignment horizontal="right" vertical="center"/>
    </xf>
    <xf numFmtId="9" fontId="9" fillId="2" borderId="2" xfId="0" applyNumberFormat="1" applyFont="1" applyFill="1" applyBorder="1" applyAlignment="1">
      <alignment horizontal="right" vertical="center"/>
    </xf>
    <xf numFmtId="0" fontId="9" fillId="0" borderId="7" xfId="0" applyFont="1" applyBorder="1" applyAlignment="1">
      <alignment horizontal="justify" vertical="center" wrapText="1"/>
    </xf>
    <xf numFmtId="0" fontId="9" fillId="0" borderId="2"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2"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wrapText="1"/>
    </xf>
    <xf numFmtId="164" fontId="1" fillId="2" borderId="47" xfId="0" applyNumberFormat="1" applyFont="1" applyFill="1" applyBorder="1" applyAlignment="1">
      <alignment horizontal="center" vertical="center"/>
    </xf>
    <xf numFmtId="164" fontId="1" fillId="2" borderId="7" xfId="0" applyNumberFormat="1" applyFont="1" applyFill="1" applyBorder="1" applyAlignment="1">
      <alignment horizontal="center" vertical="center"/>
    </xf>
    <xf numFmtId="164" fontId="1" fillId="2" borderId="2" xfId="0" applyNumberFormat="1" applyFont="1" applyFill="1" applyBorder="1" applyAlignment="1">
      <alignment horizontal="center" vertical="center"/>
    </xf>
    <xf numFmtId="14" fontId="9" fillId="0" borderId="22" xfId="0" applyNumberFormat="1" applyFont="1" applyBorder="1" applyAlignment="1">
      <alignment horizontal="justify" vertical="center" wrapText="1"/>
    </xf>
    <xf numFmtId="14" fontId="9" fillId="0" borderId="7" xfId="0" applyNumberFormat="1" applyFont="1" applyBorder="1" applyAlignment="1">
      <alignment horizontal="justify" vertical="center" wrapText="1"/>
    </xf>
    <xf numFmtId="14" fontId="9" fillId="0" borderId="2" xfId="0" applyNumberFormat="1" applyFont="1" applyBorder="1" applyAlignment="1">
      <alignment horizontal="justify" vertical="center" wrapText="1"/>
    </xf>
    <xf numFmtId="164" fontId="1" fillId="2" borderId="47" xfId="0" applyNumberFormat="1" applyFont="1" applyFill="1" applyBorder="1" applyAlignment="1">
      <alignment horizontal="right" vertical="center"/>
    </xf>
    <xf numFmtId="164" fontId="1" fillId="2" borderId="7" xfId="0" applyNumberFormat="1" applyFont="1" applyFill="1" applyBorder="1" applyAlignment="1">
      <alignment horizontal="right" vertical="center"/>
    </xf>
    <xf numFmtId="164" fontId="1" fillId="2" borderId="2" xfId="0" applyNumberFormat="1" applyFont="1" applyFill="1" applyBorder="1" applyAlignment="1">
      <alignment horizontal="right" vertical="center"/>
    </xf>
    <xf numFmtId="1" fontId="9" fillId="2" borderId="22" xfId="0" applyNumberFormat="1" applyFont="1" applyFill="1" applyBorder="1" applyAlignment="1">
      <alignment horizontal="right" vertical="center"/>
    </xf>
    <xf numFmtId="1" fontId="9" fillId="2" borderId="2" xfId="0" applyNumberFormat="1" applyFont="1" applyFill="1" applyBorder="1" applyAlignment="1">
      <alignment horizontal="right" vertical="center"/>
    </xf>
    <xf numFmtId="15" fontId="0" fillId="0" borderId="22" xfId="0" applyNumberFormat="1" applyBorder="1" applyAlignment="1">
      <alignment horizontal="center" vertical="center"/>
    </xf>
    <xf numFmtId="0" fontId="0" fillId="0" borderId="22" xfId="0" applyBorder="1" applyAlignment="1">
      <alignment horizontal="justify" vertical="center"/>
    </xf>
    <xf numFmtId="0" fontId="0" fillId="0" borderId="2" xfId="0" applyBorder="1" applyAlignment="1">
      <alignment horizontal="justify" vertical="center"/>
    </xf>
    <xf numFmtId="0" fontId="0" fillId="0" borderId="7" xfId="0" applyBorder="1" applyAlignment="1">
      <alignment horizontal="justify" vertical="center" wrapText="1"/>
    </xf>
    <xf numFmtId="0" fontId="0" fillId="0" borderId="33" xfId="0" applyBorder="1" applyAlignment="1">
      <alignment horizontal="left"/>
    </xf>
    <xf numFmtId="0" fontId="0" fillId="0" borderId="34" xfId="0" applyBorder="1" applyAlignment="1">
      <alignment horizontal="left"/>
    </xf>
    <xf numFmtId="0" fontId="0" fillId="0" borderId="20" xfId="0" applyBorder="1" applyAlignment="1">
      <alignment horizontal="left"/>
    </xf>
    <xf numFmtId="0" fontId="0" fillId="3" borderId="33" xfId="0" applyFill="1" applyBorder="1" applyAlignment="1">
      <alignment horizontal="center"/>
    </xf>
    <xf numFmtId="0" fontId="0" fillId="3" borderId="20" xfId="0" applyFill="1" applyBorder="1" applyAlignment="1">
      <alignment horizontal="center"/>
    </xf>
    <xf numFmtId="0" fontId="9" fillId="0" borderId="37" xfId="0" applyFont="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11" fillId="0" borderId="28" xfId="0" applyFont="1" applyBorder="1" applyAlignment="1">
      <alignment horizontal="center"/>
    </xf>
    <xf numFmtId="0" fontId="11" fillId="0" borderId="9" xfId="0" applyFont="1" applyBorder="1" applyAlignment="1">
      <alignment horizontal="center"/>
    </xf>
    <xf numFmtId="0" fontId="11" fillId="0" borderId="4" xfId="0" applyFont="1" applyBorder="1" applyAlignment="1">
      <alignment horizontal="center"/>
    </xf>
    <xf numFmtId="0" fontId="9" fillId="0" borderId="33" xfId="0" applyFont="1" applyBorder="1" applyAlignment="1">
      <alignment horizontal="center" vertical="center" wrapText="1"/>
    </xf>
    <xf numFmtId="0" fontId="0" fillId="6" borderId="33" xfId="0" applyFill="1" applyBorder="1" applyAlignment="1">
      <alignment horizontal="center"/>
    </xf>
    <xf numFmtId="0" fontId="0" fillId="6" borderId="20" xfId="0" applyFill="1" applyBorder="1" applyAlignment="1">
      <alignment horizont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44" xfId="0" applyBorder="1" applyAlignment="1">
      <alignment horizontal="left" vertical="center"/>
    </xf>
    <xf numFmtId="0" fontId="0" fillId="0" borderId="14" xfId="0" applyBorder="1" applyAlignment="1">
      <alignment horizontal="left" vertic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7" xfId="0" applyBorder="1" applyAlignment="1">
      <alignment horizontal="center" vertical="center"/>
    </xf>
    <xf numFmtId="0" fontId="0" fillId="0" borderId="2" xfId="0" applyBorder="1" applyAlignment="1">
      <alignment horizontal="center" vertical="center"/>
    </xf>
    <xf numFmtId="1" fontId="9" fillId="2" borderId="7" xfId="0" applyNumberFormat="1" applyFont="1" applyFill="1" applyBorder="1" applyAlignment="1">
      <alignment horizontal="right" vertical="center"/>
    </xf>
    <xf numFmtId="0" fontId="0" fillId="0" borderId="7" xfId="0" applyBorder="1" applyAlignment="1">
      <alignment horizontal="justify" vertical="center"/>
    </xf>
    <xf numFmtId="0" fontId="0" fillId="0" borderId="22"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9" fillId="0" borderId="1" xfId="0" applyFont="1" applyBorder="1" applyAlignment="1">
      <alignment horizontal="justify" vertical="center" wrapText="1"/>
    </xf>
    <xf numFmtId="0" fontId="0" fillId="7" borderId="22" xfId="0" applyFill="1" applyBorder="1" applyAlignment="1">
      <alignment horizontal="left" vertical="center" wrapText="1"/>
    </xf>
    <xf numFmtId="0" fontId="0" fillId="7" borderId="7" xfId="0" applyFill="1" applyBorder="1" applyAlignment="1">
      <alignment horizontal="left" vertical="center" wrapText="1"/>
    </xf>
    <xf numFmtId="0" fontId="0" fillId="7" borderId="2" xfId="0" applyFill="1" applyBorder="1" applyAlignment="1">
      <alignment horizontal="left" vertical="center" wrapText="1"/>
    </xf>
    <xf numFmtId="0" fontId="9" fillId="7" borderId="22" xfId="0" applyFont="1" applyFill="1" applyBorder="1" applyAlignment="1">
      <alignment horizontal="justify" vertical="center" wrapText="1"/>
    </xf>
    <xf numFmtId="0" fontId="9" fillId="7" borderId="7" xfId="0" applyFont="1" applyFill="1" applyBorder="1" applyAlignment="1">
      <alignment horizontal="justify" vertical="center" wrapText="1"/>
    </xf>
    <xf numFmtId="0" fontId="9" fillId="7" borderId="2" xfId="0" applyFont="1" applyFill="1" applyBorder="1" applyAlignment="1">
      <alignment horizontal="justify" vertical="center" wrapText="1"/>
    </xf>
    <xf numFmtId="15" fontId="0" fillId="0" borderId="22" xfId="0" applyNumberFormat="1" applyBorder="1" applyAlignment="1">
      <alignment horizontal="right" vertical="center"/>
    </xf>
    <xf numFmtId="15" fontId="0" fillId="0" borderId="7" xfId="0" applyNumberFormat="1" applyBorder="1" applyAlignment="1">
      <alignment horizontal="right" vertical="center"/>
    </xf>
    <xf numFmtId="15" fontId="0" fillId="0" borderId="2" xfId="0" applyNumberFormat="1" applyBorder="1" applyAlignment="1">
      <alignment horizontal="right" vertical="center"/>
    </xf>
    <xf numFmtId="0" fontId="1" fillId="0" borderId="2" xfId="0" applyFont="1" applyBorder="1" applyAlignment="1">
      <alignment horizontal="justify" vertical="center" wrapText="1"/>
    </xf>
    <xf numFmtId="0" fontId="1" fillId="0" borderId="7" xfId="0" applyFont="1" applyBorder="1" applyAlignment="1">
      <alignment horizontal="justify" vertical="center" wrapText="1"/>
    </xf>
    <xf numFmtId="0" fontId="0" fillId="0" borderId="26" xfId="0" applyBorder="1" applyAlignment="1">
      <alignment horizontal="center" vertical="center" wrapText="1"/>
    </xf>
    <xf numFmtId="0" fontId="0" fillId="0" borderId="38" xfId="0" applyBorder="1" applyAlignment="1">
      <alignment horizontal="center" vertical="center" wrapText="1"/>
    </xf>
    <xf numFmtId="0" fontId="0" fillId="0" borderId="36" xfId="0" applyBorder="1" applyAlignment="1">
      <alignment horizontal="center" vertical="center" wrapText="1"/>
    </xf>
    <xf numFmtId="0" fontId="0" fillId="3" borderId="47" xfId="0" applyFill="1" applyBorder="1" applyAlignment="1">
      <alignment horizontal="justify" vertical="center" wrapText="1"/>
    </xf>
    <xf numFmtId="0" fontId="0" fillId="3" borderId="7" xfId="0" applyFill="1" applyBorder="1" applyAlignment="1">
      <alignment horizontal="justify" vertical="center" wrapText="1"/>
    </xf>
    <xf numFmtId="0" fontId="0" fillId="3" borderId="2" xfId="0" applyFill="1" applyBorder="1" applyAlignment="1">
      <alignment horizontal="justify" vertical="center" wrapText="1"/>
    </xf>
    <xf numFmtId="0" fontId="0" fillId="3" borderId="22" xfId="0" applyFill="1" applyBorder="1" applyAlignment="1">
      <alignment horizontal="justify"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2800350</xdr:colOff>
      <xdr:row>0</xdr:row>
      <xdr:rowOff>66675</xdr:rowOff>
    </xdr:from>
    <xdr:to>
      <xdr:col>4</xdr:col>
      <xdr:colOff>1428750</xdr:colOff>
      <xdr:row>5</xdr:row>
      <xdr:rowOff>123825</xdr:rowOff>
    </xdr:to>
    <xdr:pic>
      <xdr:nvPicPr>
        <xdr:cNvPr id="4156"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19575" y="66675"/>
          <a:ext cx="45910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857250</xdr:colOff>
      <xdr:row>0</xdr:row>
      <xdr:rowOff>47625</xdr:rowOff>
    </xdr:from>
    <xdr:to>
      <xdr:col>12</xdr:col>
      <xdr:colOff>85725</xdr:colOff>
      <xdr:row>5</xdr:row>
      <xdr:rowOff>171450</xdr:rowOff>
    </xdr:to>
    <xdr:pic>
      <xdr:nvPicPr>
        <xdr:cNvPr id="4157" name="3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516600" y="47625"/>
          <a:ext cx="375285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28575</xdr:colOff>
      <xdr:row>1</xdr:row>
      <xdr:rowOff>28575</xdr:rowOff>
    </xdr:from>
    <xdr:to>
      <xdr:col>18</xdr:col>
      <xdr:colOff>609600</xdr:colOff>
      <xdr:row>5</xdr:row>
      <xdr:rowOff>76200</xdr:rowOff>
    </xdr:to>
    <xdr:pic>
      <xdr:nvPicPr>
        <xdr:cNvPr id="4158" name="2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679275" y="219075"/>
          <a:ext cx="29718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90"/>
  <sheetViews>
    <sheetView tabSelected="1" workbookViewId="0">
      <selection activeCell="Q12" sqref="Q12:Q13"/>
    </sheetView>
  </sheetViews>
  <sheetFormatPr baseColWidth="10" defaultRowHeight="12.75" x14ac:dyDescent="0.2"/>
  <cols>
    <col min="1" max="1" width="11.7109375" customWidth="1"/>
    <col min="2" max="2" width="8.85546875" customWidth="1"/>
    <col min="3" max="3" width="49.140625" customWidth="1"/>
    <col min="4" max="4" width="40.28515625" customWidth="1"/>
    <col min="5" max="5" width="32.7109375" customWidth="1"/>
    <col min="6" max="6" width="36.28515625" customWidth="1"/>
    <col min="7" max="7" width="44.7109375" customWidth="1"/>
    <col min="8" max="8" width="40.42578125" customWidth="1"/>
    <col min="9" max="9" width="32.7109375" customWidth="1"/>
    <col min="10" max="10" width="12.7109375" customWidth="1"/>
    <col min="11" max="11" width="10.28515625" customWidth="1"/>
    <col min="12" max="12" width="12.140625" customWidth="1"/>
    <col min="13" max="13" width="11.7109375" customWidth="1"/>
    <col min="14" max="14" width="12.42578125" customWidth="1"/>
    <col min="15" max="15" width="12.85546875" customWidth="1"/>
    <col min="16" max="16" width="11.28515625" customWidth="1"/>
    <col min="17" max="17" width="14.42578125" customWidth="1"/>
    <col min="18" max="18" width="10.140625" customWidth="1"/>
    <col min="19" max="19" width="10.5703125" customWidth="1"/>
    <col min="20" max="20" width="9.85546875" customWidth="1"/>
  </cols>
  <sheetData>
    <row r="1" spans="1:23" ht="15" customHeight="1" x14ac:dyDescent="0.25">
      <c r="A1" s="102" t="s">
        <v>36</v>
      </c>
      <c r="B1" s="103"/>
      <c r="C1" s="103"/>
      <c r="D1" s="103"/>
      <c r="E1" s="103"/>
      <c r="F1" s="103"/>
      <c r="G1" s="103"/>
      <c r="H1" s="103"/>
      <c r="I1" s="103"/>
      <c r="J1" s="103"/>
      <c r="K1" s="103"/>
      <c r="L1" s="103"/>
      <c r="M1" s="103"/>
      <c r="N1" s="103"/>
      <c r="O1" s="103"/>
      <c r="P1" s="103"/>
      <c r="Q1" s="103"/>
      <c r="R1" s="103"/>
      <c r="S1" s="103"/>
      <c r="T1" s="104"/>
      <c r="U1" s="1"/>
      <c r="V1" s="1"/>
      <c r="W1" s="1"/>
    </row>
    <row r="2" spans="1:23" ht="15" customHeight="1" x14ac:dyDescent="0.25">
      <c r="A2" s="105" t="s">
        <v>6</v>
      </c>
      <c r="B2" s="106"/>
      <c r="C2" s="106"/>
      <c r="D2" s="106"/>
      <c r="E2" s="106"/>
      <c r="F2" s="106"/>
      <c r="G2" s="106"/>
      <c r="H2" s="106"/>
      <c r="I2" s="106"/>
      <c r="J2" s="106"/>
      <c r="K2" s="106"/>
      <c r="L2" s="106"/>
      <c r="M2" s="106"/>
      <c r="N2" s="106"/>
      <c r="O2" s="106"/>
      <c r="P2" s="106"/>
      <c r="Q2" s="106"/>
      <c r="R2" s="106"/>
      <c r="S2" s="106"/>
      <c r="T2" s="107"/>
      <c r="U2" s="1"/>
      <c r="V2" s="1"/>
      <c r="W2" s="1"/>
    </row>
    <row r="3" spans="1:23" ht="15" customHeight="1" x14ac:dyDescent="0.25">
      <c r="A3" s="105" t="s">
        <v>4</v>
      </c>
      <c r="B3" s="106"/>
      <c r="C3" s="106"/>
      <c r="D3" s="106"/>
      <c r="E3" s="106"/>
      <c r="F3" s="106"/>
      <c r="G3" s="106"/>
      <c r="H3" s="106"/>
      <c r="I3" s="106"/>
      <c r="J3" s="106"/>
      <c r="K3" s="106"/>
      <c r="L3" s="106"/>
      <c r="M3" s="106"/>
      <c r="N3" s="106"/>
      <c r="O3" s="106"/>
      <c r="P3" s="106"/>
      <c r="Q3" s="106"/>
      <c r="R3" s="106"/>
      <c r="S3" s="106"/>
      <c r="T3" s="107"/>
      <c r="U3" s="1"/>
      <c r="V3" s="1"/>
      <c r="W3" s="1"/>
    </row>
    <row r="4" spans="1:23" ht="15" x14ac:dyDescent="0.25">
      <c r="A4" s="105"/>
      <c r="B4" s="106"/>
      <c r="C4" s="106"/>
      <c r="D4" s="106"/>
      <c r="E4" s="106"/>
      <c r="F4" s="106"/>
      <c r="G4" s="106"/>
      <c r="H4" s="106"/>
      <c r="I4" s="106"/>
      <c r="J4" s="106"/>
      <c r="K4" s="106"/>
      <c r="L4" s="106"/>
      <c r="M4" s="106"/>
      <c r="N4" s="106"/>
      <c r="O4" s="106"/>
      <c r="P4" s="106"/>
      <c r="Q4" s="106"/>
      <c r="R4" s="106"/>
      <c r="S4" s="106"/>
      <c r="T4" s="107"/>
      <c r="U4" s="1"/>
      <c r="V4" s="1"/>
      <c r="W4" s="1"/>
    </row>
    <row r="5" spans="1:23" ht="15" x14ac:dyDescent="0.25">
      <c r="A5" s="59" t="s">
        <v>38</v>
      </c>
      <c r="B5" s="60"/>
      <c r="C5" s="60"/>
      <c r="D5" s="60"/>
      <c r="E5" s="60"/>
      <c r="F5" s="60"/>
      <c r="G5" s="60"/>
      <c r="H5" s="60"/>
      <c r="I5" s="60"/>
      <c r="J5" s="60"/>
      <c r="K5" s="60"/>
      <c r="L5" s="60"/>
      <c r="M5" s="60"/>
      <c r="N5" s="13"/>
      <c r="O5" s="14"/>
      <c r="P5" s="14"/>
      <c r="Q5" s="14"/>
      <c r="R5" s="14"/>
      <c r="S5" s="14"/>
      <c r="T5" s="15"/>
      <c r="U5" s="1"/>
      <c r="V5" s="1"/>
      <c r="W5" s="1"/>
    </row>
    <row r="6" spans="1:23" ht="15" x14ac:dyDescent="0.25">
      <c r="A6" s="59" t="s">
        <v>39</v>
      </c>
      <c r="B6" s="60"/>
      <c r="C6" s="60"/>
      <c r="D6" s="60"/>
      <c r="E6" s="60"/>
      <c r="F6" s="60"/>
      <c r="G6" s="60"/>
      <c r="H6" s="60"/>
      <c r="I6" s="60"/>
      <c r="J6" s="60"/>
      <c r="K6" s="60"/>
      <c r="L6" s="60"/>
      <c r="M6" s="60"/>
      <c r="N6" s="13"/>
      <c r="O6" s="14"/>
      <c r="P6" s="14"/>
      <c r="Q6" s="14"/>
      <c r="R6" s="14"/>
      <c r="S6" s="14"/>
      <c r="T6" s="15"/>
      <c r="U6" s="1"/>
      <c r="V6" s="1"/>
      <c r="W6" s="1"/>
    </row>
    <row r="7" spans="1:23" ht="15" x14ac:dyDescent="0.25">
      <c r="A7" s="59" t="s">
        <v>40</v>
      </c>
      <c r="B7" s="60"/>
      <c r="C7" s="60"/>
      <c r="D7" s="60"/>
      <c r="E7" s="60"/>
      <c r="F7" s="60"/>
      <c r="G7" s="60"/>
      <c r="H7" s="60"/>
      <c r="I7" s="60"/>
      <c r="J7" s="60"/>
      <c r="K7" s="60"/>
      <c r="L7" s="60"/>
      <c r="M7" s="60"/>
      <c r="N7" s="13"/>
      <c r="O7" s="14"/>
      <c r="P7" s="14"/>
      <c r="Q7" s="14"/>
      <c r="R7" s="14"/>
      <c r="S7" s="14"/>
      <c r="T7" s="15"/>
      <c r="U7" s="1"/>
      <c r="V7" s="1"/>
      <c r="W7" s="1"/>
    </row>
    <row r="8" spans="1:23" ht="15" x14ac:dyDescent="0.25">
      <c r="A8" s="59" t="s">
        <v>75</v>
      </c>
      <c r="B8" s="60"/>
      <c r="C8" s="60"/>
      <c r="D8" s="60"/>
      <c r="E8" s="60"/>
      <c r="F8" s="60"/>
      <c r="G8" s="60"/>
      <c r="H8" s="60"/>
      <c r="I8" s="60"/>
      <c r="J8" s="60"/>
      <c r="K8" s="60"/>
      <c r="L8" s="60"/>
      <c r="M8" s="60"/>
      <c r="N8" s="13"/>
      <c r="O8" s="14"/>
      <c r="P8" s="14"/>
      <c r="Q8" s="14"/>
      <c r="R8" s="14"/>
      <c r="S8" s="14"/>
      <c r="T8" s="15"/>
      <c r="U8" s="1"/>
      <c r="V8" s="1"/>
      <c r="W8" s="1"/>
    </row>
    <row r="9" spans="1:23" ht="15.75" thickBot="1" x14ac:dyDescent="0.3">
      <c r="A9" s="59" t="s">
        <v>41</v>
      </c>
      <c r="B9" s="60"/>
      <c r="C9" s="60"/>
      <c r="D9" s="60"/>
      <c r="E9" s="60"/>
      <c r="F9" s="60"/>
      <c r="G9" s="60"/>
      <c r="H9" s="60"/>
      <c r="I9" s="60"/>
      <c r="J9" s="60"/>
      <c r="K9" s="60"/>
      <c r="L9" s="60"/>
      <c r="M9" s="60"/>
      <c r="N9" s="13"/>
      <c r="O9" s="14"/>
      <c r="P9" s="14"/>
      <c r="Q9" s="14"/>
      <c r="R9" s="14"/>
      <c r="S9" s="14"/>
      <c r="T9" s="15"/>
      <c r="U9" s="1"/>
      <c r="V9" s="1"/>
      <c r="W9" s="1"/>
    </row>
    <row r="10" spans="1:23" ht="15.75" thickBot="1" x14ac:dyDescent="0.3">
      <c r="A10" s="59" t="s">
        <v>76</v>
      </c>
      <c r="B10" s="60"/>
      <c r="C10" s="60"/>
      <c r="D10" s="60"/>
      <c r="E10" s="60"/>
      <c r="F10" s="60"/>
      <c r="G10" s="60"/>
      <c r="H10" s="60"/>
      <c r="I10" s="60"/>
      <c r="J10" s="60"/>
      <c r="K10" s="60"/>
      <c r="L10" s="60"/>
      <c r="M10" s="60"/>
      <c r="N10" s="60"/>
      <c r="O10" s="60"/>
      <c r="P10" s="60"/>
      <c r="Q10" s="60"/>
      <c r="R10" s="118"/>
      <c r="S10" s="61">
        <v>41830</v>
      </c>
      <c r="T10" s="62"/>
      <c r="U10" s="1"/>
      <c r="V10" s="1"/>
      <c r="W10" s="1"/>
    </row>
    <row r="11" spans="1:23" ht="15.75" thickBot="1" x14ac:dyDescent="0.3">
      <c r="A11" s="121" t="s">
        <v>195</v>
      </c>
      <c r="B11" s="122"/>
      <c r="C11" s="122"/>
      <c r="D11" s="122"/>
      <c r="E11" s="122"/>
      <c r="F11" s="122"/>
      <c r="G11" s="122"/>
      <c r="H11" s="122"/>
      <c r="I11" s="122"/>
      <c r="J11" s="122"/>
      <c r="K11" s="122"/>
      <c r="L11" s="122"/>
      <c r="M11" s="122"/>
      <c r="N11" s="122"/>
      <c r="O11" s="122"/>
      <c r="P11" s="122"/>
      <c r="Q11" s="122"/>
      <c r="R11" s="123"/>
      <c r="S11" s="119"/>
      <c r="T11" s="120"/>
      <c r="U11" s="1"/>
      <c r="V11" s="1"/>
      <c r="W11" s="1"/>
    </row>
    <row r="12" spans="1:23" ht="65.25" customHeight="1" thickBot="1" x14ac:dyDescent="0.25">
      <c r="A12" s="108" t="s">
        <v>13</v>
      </c>
      <c r="B12" s="116" t="s">
        <v>0</v>
      </c>
      <c r="C12" s="116" t="s">
        <v>5</v>
      </c>
      <c r="D12" s="114" t="s">
        <v>17</v>
      </c>
      <c r="E12" s="110" t="s">
        <v>18</v>
      </c>
      <c r="F12" s="100" t="s">
        <v>19</v>
      </c>
      <c r="G12" s="112" t="s">
        <v>1</v>
      </c>
      <c r="H12" s="100" t="s">
        <v>7</v>
      </c>
      <c r="I12" s="100" t="s">
        <v>35</v>
      </c>
      <c r="J12" s="100" t="s">
        <v>34</v>
      </c>
      <c r="K12" s="126" t="s">
        <v>2</v>
      </c>
      <c r="L12" s="84" t="s">
        <v>3</v>
      </c>
      <c r="M12" s="98" t="s">
        <v>9</v>
      </c>
      <c r="N12" s="100" t="s">
        <v>8</v>
      </c>
      <c r="O12" s="98" t="s">
        <v>62</v>
      </c>
      <c r="P12" s="98" t="s">
        <v>10</v>
      </c>
      <c r="Q12" s="98" t="s">
        <v>11</v>
      </c>
      <c r="R12" s="98" t="s">
        <v>12</v>
      </c>
      <c r="S12" s="124" t="s">
        <v>37</v>
      </c>
      <c r="T12" s="125"/>
      <c r="U12" s="1"/>
      <c r="V12" s="1"/>
      <c r="W12" s="1"/>
    </row>
    <row r="13" spans="1:23" ht="26.25" customHeight="1" thickBot="1" x14ac:dyDescent="0.25">
      <c r="A13" s="109"/>
      <c r="B13" s="117"/>
      <c r="C13" s="117"/>
      <c r="D13" s="115"/>
      <c r="E13" s="111"/>
      <c r="F13" s="101"/>
      <c r="G13" s="113"/>
      <c r="H13" s="101"/>
      <c r="I13" s="101"/>
      <c r="J13" s="101"/>
      <c r="K13" s="127"/>
      <c r="L13" s="85"/>
      <c r="M13" s="99"/>
      <c r="N13" s="101"/>
      <c r="O13" s="99"/>
      <c r="P13" s="99"/>
      <c r="Q13" s="99"/>
      <c r="R13" s="99"/>
      <c r="S13" s="7" t="s">
        <v>22</v>
      </c>
      <c r="T13" s="8" t="s">
        <v>23</v>
      </c>
      <c r="U13" s="1"/>
      <c r="V13" s="1"/>
      <c r="W13" s="1"/>
    </row>
    <row r="14" spans="1:23" ht="106.5" customHeight="1" thickBot="1" x14ac:dyDescent="0.25">
      <c r="A14" s="18">
        <v>1</v>
      </c>
      <c r="B14" s="19" t="s">
        <v>55</v>
      </c>
      <c r="C14" s="19" t="s">
        <v>63</v>
      </c>
      <c r="D14" s="19" t="s">
        <v>64</v>
      </c>
      <c r="E14" s="19" t="s">
        <v>185</v>
      </c>
      <c r="F14" s="20" t="s">
        <v>65</v>
      </c>
      <c r="G14" s="20" t="s">
        <v>219</v>
      </c>
      <c r="H14" s="38" t="s">
        <v>66</v>
      </c>
      <c r="I14" s="38" t="s">
        <v>67</v>
      </c>
      <c r="J14" s="31">
        <v>13</v>
      </c>
      <c r="K14" s="43">
        <v>41852</v>
      </c>
      <c r="L14" s="43">
        <v>42216</v>
      </c>
      <c r="M14" s="39">
        <f>(+L14-K14)/7</f>
        <v>52</v>
      </c>
      <c r="N14" s="22"/>
      <c r="O14" s="27">
        <f>IF(N14/J14&gt;1,1,+N14/J14)</f>
        <v>0</v>
      </c>
      <c r="P14" s="28">
        <f>+M14*O14</f>
        <v>0</v>
      </c>
      <c r="Q14" s="28">
        <f>IF(L14&lt;=$S$11,P14,0)</f>
        <v>0</v>
      </c>
      <c r="R14" s="28">
        <f>IF($S$11&gt;=L14,M14,0)</f>
        <v>0</v>
      </c>
      <c r="S14" s="40"/>
      <c r="T14" s="35"/>
      <c r="U14" s="1"/>
      <c r="V14" s="1"/>
      <c r="W14" s="1"/>
    </row>
    <row r="15" spans="1:23" ht="38.25" customHeight="1" x14ac:dyDescent="0.2">
      <c r="A15" s="204">
        <v>2</v>
      </c>
      <c r="B15" s="207" t="s">
        <v>68</v>
      </c>
      <c r="C15" s="210" t="s">
        <v>69</v>
      </c>
      <c r="D15" s="80" t="s">
        <v>70</v>
      </c>
      <c r="E15" s="80" t="s">
        <v>186</v>
      </c>
      <c r="F15" s="193" t="s">
        <v>191</v>
      </c>
      <c r="G15" s="196" t="s">
        <v>196</v>
      </c>
      <c r="H15" s="88" t="s">
        <v>190</v>
      </c>
      <c r="I15" s="143" t="s">
        <v>71</v>
      </c>
      <c r="J15" s="144">
        <v>1</v>
      </c>
      <c r="K15" s="95">
        <v>41821</v>
      </c>
      <c r="L15" s="199">
        <v>42185</v>
      </c>
      <c r="M15" s="147">
        <f>(+L15-K15)/7</f>
        <v>52</v>
      </c>
      <c r="N15" s="150"/>
      <c r="O15" s="153">
        <f t="shared" ref="O15:O21" si="0">IF(N15/J15&gt;1,1,+N15/J15)</f>
        <v>0</v>
      </c>
      <c r="P15" s="153">
        <f t="shared" ref="P15:P21" si="1">+M15*O15</f>
        <v>0</v>
      </c>
      <c r="Q15" s="153">
        <f t="shared" ref="Q15:Q21" si="2">IF(L15&lt;=$S$11,P15,0)</f>
        <v>0</v>
      </c>
      <c r="R15" s="153">
        <f t="shared" ref="R15:R21" si="3">IF($S$11&gt;=L15,M15,0)</f>
        <v>0</v>
      </c>
      <c r="S15" s="150"/>
      <c r="T15" s="182"/>
    </row>
    <row r="16" spans="1:23" x14ac:dyDescent="0.2">
      <c r="A16" s="205"/>
      <c r="B16" s="208" t="s">
        <v>68</v>
      </c>
      <c r="C16" s="208"/>
      <c r="D16" s="81"/>
      <c r="E16" s="81"/>
      <c r="F16" s="194"/>
      <c r="G16" s="197"/>
      <c r="H16" s="141" t="s">
        <v>43</v>
      </c>
      <c r="I16" s="141" t="s">
        <v>45</v>
      </c>
      <c r="J16" s="145">
        <v>4</v>
      </c>
      <c r="K16" s="96"/>
      <c r="L16" s="200"/>
      <c r="M16" s="148">
        <f t="shared" ref="M16" si="4">(+L16-K16)/7</f>
        <v>0</v>
      </c>
      <c r="N16" s="151"/>
      <c r="O16" s="154">
        <f t="shared" si="0"/>
        <v>0</v>
      </c>
      <c r="P16" s="154">
        <f t="shared" si="1"/>
        <v>0</v>
      </c>
      <c r="Q16" s="154">
        <f t="shared" si="2"/>
        <v>0</v>
      </c>
      <c r="R16" s="154">
        <f t="shared" si="3"/>
        <v>0</v>
      </c>
      <c r="S16" s="151"/>
      <c r="T16" s="183"/>
    </row>
    <row r="17" spans="1:20" ht="12.75" customHeight="1" x14ac:dyDescent="0.2">
      <c r="A17" s="205"/>
      <c r="B17" s="208"/>
      <c r="C17" s="208"/>
      <c r="D17" s="81"/>
      <c r="E17" s="81"/>
      <c r="F17" s="194"/>
      <c r="G17" s="197"/>
      <c r="H17" s="141" t="s">
        <v>44</v>
      </c>
      <c r="I17" s="141" t="s">
        <v>46</v>
      </c>
      <c r="J17" s="145">
        <v>5</v>
      </c>
      <c r="K17" s="96"/>
      <c r="L17" s="200"/>
      <c r="M17" s="148"/>
      <c r="N17" s="151"/>
      <c r="O17" s="154">
        <f t="shared" si="0"/>
        <v>0</v>
      </c>
      <c r="P17" s="154">
        <f t="shared" si="1"/>
        <v>0</v>
      </c>
      <c r="Q17" s="154">
        <f t="shared" si="2"/>
        <v>0</v>
      </c>
      <c r="R17" s="154">
        <f t="shared" si="3"/>
        <v>0</v>
      </c>
      <c r="S17" s="151"/>
      <c r="T17" s="183"/>
    </row>
    <row r="18" spans="1:20" ht="31.5" customHeight="1" thickBot="1" x14ac:dyDescent="0.25">
      <c r="A18" s="205"/>
      <c r="B18" s="208"/>
      <c r="C18" s="208"/>
      <c r="D18" s="81"/>
      <c r="E18" s="81"/>
      <c r="F18" s="194"/>
      <c r="G18" s="197"/>
      <c r="H18" s="141" t="s">
        <v>47</v>
      </c>
      <c r="I18" s="141" t="s">
        <v>49</v>
      </c>
      <c r="J18" s="145">
        <v>1</v>
      </c>
      <c r="K18" s="97"/>
      <c r="L18" s="201"/>
      <c r="M18" s="148"/>
      <c r="N18" s="151"/>
      <c r="O18" s="154">
        <f t="shared" si="0"/>
        <v>0</v>
      </c>
      <c r="P18" s="154">
        <f t="shared" si="1"/>
        <v>0</v>
      </c>
      <c r="Q18" s="154">
        <f t="shared" si="2"/>
        <v>0</v>
      </c>
      <c r="R18" s="154">
        <f t="shared" si="3"/>
        <v>0</v>
      </c>
      <c r="S18" s="151"/>
      <c r="T18" s="183"/>
    </row>
    <row r="19" spans="1:20" ht="3.75" hidden="1" customHeight="1" x14ac:dyDescent="0.2">
      <c r="A19" s="205"/>
      <c r="B19" s="208"/>
      <c r="C19" s="208"/>
      <c r="D19" s="81"/>
      <c r="E19" s="81"/>
      <c r="F19" s="194"/>
      <c r="G19" s="197"/>
      <c r="H19" s="141" t="s">
        <v>48</v>
      </c>
      <c r="I19" s="141" t="s">
        <v>50</v>
      </c>
      <c r="J19" s="145">
        <v>1</v>
      </c>
      <c r="K19" s="32">
        <v>41640</v>
      </c>
      <c r="L19" s="32">
        <v>41759</v>
      </c>
      <c r="M19" s="148"/>
      <c r="N19" s="151"/>
      <c r="O19" s="154">
        <f t="shared" si="0"/>
        <v>0</v>
      </c>
      <c r="P19" s="154">
        <f t="shared" si="1"/>
        <v>0</v>
      </c>
      <c r="Q19" s="154">
        <f t="shared" si="2"/>
        <v>0</v>
      </c>
      <c r="R19" s="154">
        <f t="shared" si="3"/>
        <v>0</v>
      </c>
      <c r="S19" s="151"/>
      <c r="T19" s="183"/>
    </row>
    <row r="20" spans="1:20" ht="3" hidden="1" customHeight="1" x14ac:dyDescent="0.2">
      <c r="A20" s="205"/>
      <c r="B20" s="208"/>
      <c r="C20" s="208"/>
      <c r="D20" s="81"/>
      <c r="E20" s="81"/>
      <c r="F20" s="194"/>
      <c r="G20" s="197"/>
      <c r="H20" s="141" t="s">
        <v>51</v>
      </c>
      <c r="I20" s="141" t="s">
        <v>53</v>
      </c>
      <c r="J20" s="145">
        <v>1</v>
      </c>
      <c r="K20" s="32">
        <v>41487</v>
      </c>
      <c r="L20" s="32">
        <v>41639</v>
      </c>
      <c r="M20" s="148"/>
      <c r="N20" s="151"/>
      <c r="O20" s="154">
        <f t="shared" si="0"/>
        <v>0</v>
      </c>
      <c r="P20" s="154">
        <f>+M20*O20</f>
        <v>0</v>
      </c>
      <c r="Q20" s="154">
        <f t="shared" si="2"/>
        <v>0</v>
      </c>
      <c r="R20" s="154">
        <f t="shared" si="3"/>
        <v>0</v>
      </c>
      <c r="S20" s="151"/>
      <c r="T20" s="183"/>
    </row>
    <row r="21" spans="1:20" ht="12.75" hidden="1" customHeight="1" x14ac:dyDescent="0.2">
      <c r="A21" s="205"/>
      <c r="B21" s="208"/>
      <c r="C21" s="208"/>
      <c r="D21" s="81"/>
      <c r="E21" s="81"/>
      <c r="F21" s="195"/>
      <c r="G21" s="197"/>
      <c r="H21" s="142" t="s">
        <v>52</v>
      </c>
      <c r="I21" s="142" t="s">
        <v>54</v>
      </c>
      <c r="J21" s="146">
        <v>90</v>
      </c>
      <c r="K21" s="32">
        <v>41275</v>
      </c>
      <c r="L21" s="32">
        <v>41639</v>
      </c>
      <c r="M21" s="149"/>
      <c r="N21" s="152"/>
      <c r="O21" s="155">
        <f t="shared" si="0"/>
        <v>0</v>
      </c>
      <c r="P21" s="155">
        <f t="shared" si="1"/>
        <v>0</v>
      </c>
      <c r="Q21" s="155">
        <f t="shared" si="2"/>
        <v>0</v>
      </c>
      <c r="R21" s="155">
        <f t="shared" si="3"/>
        <v>0</v>
      </c>
      <c r="S21" s="152"/>
      <c r="T21" s="184"/>
    </row>
    <row r="22" spans="1:20" ht="33" customHeight="1" x14ac:dyDescent="0.2">
      <c r="A22" s="205"/>
      <c r="B22" s="208"/>
      <c r="C22" s="208"/>
      <c r="D22" s="81"/>
      <c r="E22" s="81"/>
      <c r="F22" s="48" t="s">
        <v>72</v>
      </c>
      <c r="G22" s="197"/>
      <c r="H22" s="143" t="s">
        <v>73</v>
      </c>
      <c r="I22" s="143" t="s">
        <v>74</v>
      </c>
      <c r="J22" s="189">
        <v>1</v>
      </c>
      <c r="K22" s="95">
        <v>41791</v>
      </c>
      <c r="L22" s="24">
        <v>42004</v>
      </c>
      <c r="M22" s="132">
        <f>(+L22-K22)/7</f>
        <v>30.428571428571427</v>
      </c>
      <c r="N22" s="135"/>
      <c r="O22" s="138">
        <f t="shared" ref="O22:O45" si="5">IF(N22/J22&gt;1,1,+N22/J22)</f>
        <v>0</v>
      </c>
      <c r="P22" s="156">
        <f>+M22*O22</f>
        <v>0</v>
      </c>
      <c r="Q22" s="156">
        <f t="shared" ref="Q22:Q45" si="6">IF(L22&lt;=$S$11,P22,0)</f>
        <v>0</v>
      </c>
      <c r="R22" s="156">
        <f t="shared" ref="R22:R45" si="7">IF($S$11&gt;=L22,M22,0)</f>
        <v>0</v>
      </c>
      <c r="S22" s="159"/>
      <c r="T22" s="182"/>
    </row>
    <row r="23" spans="1:20" ht="12.75" hidden="1" customHeight="1" x14ac:dyDescent="0.2">
      <c r="A23" s="205"/>
      <c r="B23" s="208"/>
      <c r="C23" s="208"/>
      <c r="D23" s="81"/>
      <c r="E23" s="81"/>
      <c r="F23" s="47"/>
      <c r="G23" s="197"/>
      <c r="H23" s="141"/>
      <c r="I23" s="141"/>
      <c r="J23" s="190"/>
      <c r="K23" s="96"/>
      <c r="L23" s="32">
        <v>41639</v>
      </c>
      <c r="M23" s="133"/>
      <c r="N23" s="136"/>
      <c r="O23" s="139"/>
      <c r="P23" s="187"/>
      <c r="Q23" s="187"/>
      <c r="R23" s="187"/>
      <c r="S23" s="188"/>
      <c r="T23" s="183"/>
    </row>
    <row r="24" spans="1:20" ht="12.75" hidden="1" customHeight="1" x14ac:dyDescent="0.2">
      <c r="A24" s="205"/>
      <c r="B24" s="208"/>
      <c r="C24" s="208"/>
      <c r="D24" s="81"/>
      <c r="E24" s="81"/>
      <c r="F24" s="20"/>
      <c r="G24" s="197"/>
      <c r="H24" s="141"/>
      <c r="I24" s="141"/>
      <c r="J24" s="190"/>
      <c r="K24" s="96"/>
      <c r="L24" s="32">
        <v>41639</v>
      </c>
      <c r="M24" s="133"/>
      <c r="N24" s="136"/>
      <c r="O24" s="139"/>
      <c r="P24" s="187"/>
      <c r="Q24" s="187"/>
      <c r="R24" s="187"/>
      <c r="S24" s="188"/>
      <c r="T24" s="183"/>
    </row>
    <row r="25" spans="1:20" ht="12.75" hidden="1" customHeight="1" x14ac:dyDescent="0.2">
      <c r="A25" s="205"/>
      <c r="B25" s="208"/>
      <c r="C25" s="208"/>
      <c r="D25" s="81"/>
      <c r="E25" s="81"/>
      <c r="F25" s="20"/>
      <c r="G25" s="197"/>
      <c r="H25" s="141"/>
      <c r="I25" s="141"/>
      <c r="J25" s="190"/>
      <c r="K25" s="97"/>
      <c r="L25" s="32">
        <v>41851</v>
      </c>
      <c r="M25" s="133"/>
      <c r="N25" s="136"/>
      <c r="O25" s="139"/>
      <c r="P25" s="187"/>
      <c r="Q25" s="187"/>
      <c r="R25" s="187"/>
      <c r="S25" s="188"/>
      <c r="T25" s="183"/>
    </row>
    <row r="26" spans="1:20" ht="12" hidden="1" customHeight="1" x14ac:dyDescent="0.2">
      <c r="A26" s="205"/>
      <c r="B26" s="208"/>
      <c r="C26" s="208"/>
      <c r="D26" s="81"/>
      <c r="E26" s="81"/>
      <c r="F26" s="20"/>
      <c r="G26" s="197"/>
      <c r="H26" s="141"/>
      <c r="I26" s="141"/>
      <c r="J26" s="190"/>
      <c r="K26" s="32"/>
      <c r="L26" s="32">
        <v>41639</v>
      </c>
      <c r="M26" s="133"/>
      <c r="N26" s="136"/>
      <c r="O26" s="139"/>
      <c r="P26" s="187"/>
      <c r="Q26" s="187"/>
      <c r="R26" s="187"/>
      <c r="S26" s="188"/>
      <c r="T26" s="183"/>
    </row>
    <row r="27" spans="1:20" ht="2.25" hidden="1" customHeight="1" x14ac:dyDescent="0.2">
      <c r="A27" s="205"/>
      <c r="B27" s="208"/>
      <c r="C27" s="208"/>
      <c r="D27" s="81"/>
      <c r="E27" s="81"/>
      <c r="F27" s="20"/>
      <c r="G27" s="197"/>
      <c r="H27" s="141"/>
      <c r="I27" s="141"/>
      <c r="J27" s="190"/>
      <c r="K27" s="32"/>
      <c r="L27" s="32">
        <v>41851</v>
      </c>
      <c r="M27" s="133"/>
      <c r="N27" s="136"/>
      <c r="O27" s="139"/>
      <c r="P27" s="187"/>
      <c r="Q27" s="187"/>
      <c r="R27" s="187"/>
      <c r="S27" s="188"/>
      <c r="T27" s="183"/>
    </row>
    <row r="28" spans="1:20" ht="6.75" hidden="1" customHeight="1" x14ac:dyDescent="0.2">
      <c r="A28" s="205"/>
      <c r="B28" s="208"/>
      <c r="C28" s="208"/>
      <c r="D28" s="81"/>
      <c r="E28" s="81"/>
      <c r="F28" s="20"/>
      <c r="G28" s="197"/>
      <c r="H28" s="141"/>
      <c r="I28" s="141"/>
      <c r="J28" s="190"/>
      <c r="K28" s="32"/>
      <c r="L28" s="32">
        <v>41639</v>
      </c>
      <c r="M28" s="133"/>
      <c r="N28" s="136"/>
      <c r="O28" s="139"/>
      <c r="P28" s="187"/>
      <c r="Q28" s="187"/>
      <c r="R28" s="187"/>
      <c r="S28" s="188"/>
      <c r="T28" s="183"/>
    </row>
    <row r="29" spans="1:20" ht="12.75" hidden="1" customHeight="1" x14ac:dyDescent="0.2">
      <c r="A29" s="205"/>
      <c r="B29" s="208"/>
      <c r="C29" s="208"/>
      <c r="D29" s="81"/>
      <c r="E29" s="81"/>
      <c r="F29" s="20"/>
      <c r="G29" s="197"/>
      <c r="H29" s="141"/>
      <c r="I29" s="141"/>
      <c r="J29" s="190"/>
      <c r="K29" s="32"/>
      <c r="L29" s="32">
        <v>41639</v>
      </c>
      <c r="M29" s="133"/>
      <c r="N29" s="136"/>
      <c r="O29" s="139"/>
      <c r="P29" s="187"/>
      <c r="Q29" s="187"/>
      <c r="R29" s="187"/>
      <c r="S29" s="188"/>
      <c r="T29" s="183"/>
    </row>
    <row r="30" spans="1:20" ht="12.75" hidden="1" customHeight="1" x14ac:dyDescent="0.2">
      <c r="A30" s="205"/>
      <c r="B30" s="208"/>
      <c r="C30" s="208"/>
      <c r="D30" s="81"/>
      <c r="E30" s="81"/>
      <c r="F30" s="20"/>
      <c r="G30" s="197"/>
      <c r="H30" s="141"/>
      <c r="I30" s="141"/>
      <c r="J30" s="190"/>
      <c r="K30" s="32"/>
      <c r="L30" s="32">
        <v>41639</v>
      </c>
      <c r="M30" s="133"/>
      <c r="N30" s="136"/>
      <c r="O30" s="139"/>
      <c r="P30" s="187"/>
      <c r="Q30" s="187"/>
      <c r="R30" s="187"/>
      <c r="S30" s="188"/>
      <c r="T30" s="183"/>
    </row>
    <row r="31" spans="1:20" ht="12.75" hidden="1" customHeight="1" x14ac:dyDescent="0.2">
      <c r="A31" s="205"/>
      <c r="B31" s="208"/>
      <c r="C31" s="208"/>
      <c r="D31" s="81"/>
      <c r="E31" s="81"/>
      <c r="F31" s="54"/>
      <c r="G31" s="197"/>
      <c r="H31" s="142"/>
      <c r="I31" s="142"/>
      <c r="J31" s="191"/>
      <c r="K31" s="32"/>
      <c r="L31" s="32">
        <v>41639</v>
      </c>
      <c r="M31" s="134"/>
      <c r="N31" s="137"/>
      <c r="O31" s="140"/>
      <c r="P31" s="157"/>
      <c r="Q31" s="157"/>
      <c r="R31" s="157"/>
      <c r="S31" s="160"/>
      <c r="T31" s="184"/>
    </row>
    <row r="32" spans="1:20" ht="78" customHeight="1" x14ac:dyDescent="0.2">
      <c r="A32" s="206"/>
      <c r="B32" s="209"/>
      <c r="C32" s="209"/>
      <c r="D32" s="82"/>
      <c r="E32" s="82"/>
      <c r="F32" s="48" t="s">
        <v>77</v>
      </c>
      <c r="G32" s="198"/>
      <c r="H32" s="41" t="s">
        <v>78</v>
      </c>
      <c r="I32" s="21" t="s">
        <v>79</v>
      </c>
      <c r="J32" s="44">
        <v>4</v>
      </c>
      <c r="K32" s="42">
        <v>41821</v>
      </c>
      <c r="L32" s="32">
        <v>42004</v>
      </c>
      <c r="M32" s="25">
        <f t="shared" ref="M32:M75" si="8">(+L32-K32)/7</f>
        <v>26.142857142857142</v>
      </c>
      <c r="N32" s="21"/>
      <c r="O32" s="29">
        <f t="shared" si="5"/>
        <v>0</v>
      </c>
      <c r="P32" s="30">
        <f t="shared" ref="P32:P75" si="9">+M32*O32</f>
        <v>0</v>
      </c>
      <c r="Q32" s="30">
        <f t="shared" si="6"/>
        <v>0</v>
      </c>
      <c r="R32" s="30">
        <f t="shared" si="7"/>
        <v>0</v>
      </c>
      <c r="S32" s="34"/>
      <c r="T32" s="36"/>
    </row>
    <row r="33" spans="1:20" ht="78.75" customHeight="1" x14ac:dyDescent="0.2">
      <c r="A33" s="204">
        <v>3</v>
      </c>
      <c r="B33" s="80" t="s">
        <v>80</v>
      </c>
      <c r="C33" s="80" t="s">
        <v>81</v>
      </c>
      <c r="D33" s="80" t="s">
        <v>82</v>
      </c>
      <c r="E33" s="80" t="s">
        <v>187</v>
      </c>
      <c r="F33" s="57" t="s">
        <v>83</v>
      </c>
      <c r="G33" s="52" t="s">
        <v>198</v>
      </c>
      <c r="H33" s="41" t="s">
        <v>84</v>
      </c>
      <c r="I33" s="51" t="s">
        <v>57</v>
      </c>
      <c r="J33" s="45">
        <v>1</v>
      </c>
      <c r="K33" s="32">
        <v>41640</v>
      </c>
      <c r="L33" s="32">
        <v>42004</v>
      </c>
      <c r="M33" s="37">
        <f t="shared" si="8"/>
        <v>52</v>
      </c>
      <c r="N33" s="23"/>
      <c r="O33" s="29">
        <f t="shared" si="5"/>
        <v>0</v>
      </c>
      <c r="P33" s="30">
        <f t="shared" si="9"/>
        <v>0</v>
      </c>
      <c r="Q33" s="30">
        <f t="shared" si="6"/>
        <v>0</v>
      </c>
      <c r="R33" s="30">
        <f t="shared" si="7"/>
        <v>0</v>
      </c>
      <c r="S33" s="21"/>
      <c r="T33" s="17"/>
    </row>
    <row r="34" spans="1:20" ht="38.25" x14ac:dyDescent="0.2">
      <c r="A34" s="205"/>
      <c r="B34" s="81"/>
      <c r="C34" s="81"/>
      <c r="D34" s="81"/>
      <c r="E34" s="81"/>
      <c r="F34" s="161"/>
      <c r="G34" s="52" t="s">
        <v>199</v>
      </c>
      <c r="H34" s="41" t="s">
        <v>85</v>
      </c>
      <c r="I34" s="41" t="s">
        <v>86</v>
      </c>
      <c r="J34" s="44">
        <v>2</v>
      </c>
      <c r="K34" s="42">
        <v>41699</v>
      </c>
      <c r="L34" s="32">
        <v>42004</v>
      </c>
      <c r="M34" s="25">
        <f t="shared" si="8"/>
        <v>43.571428571428569</v>
      </c>
      <c r="N34" s="21"/>
      <c r="O34" s="29">
        <f t="shared" si="5"/>
        <v>0</v>
      </c>
      <c r="P34" s="30">
        <f t="shared" si="9"/>
        <v>0</v>
      </c>
      <c r="Q34" s="30">
        <f t="shared" si="6"/>
        <v>0</v>
      </c>
      <c r="R34" s="30">
        <f t="shared" si="7"/>
        <v>0</v>
      </c>
      <c r="S34" s="21"/>
      <c r="T34" s="17"/>
    </row>
    <row r="35" spans="1:20" ht="51" x14ac:dyDescent="0.2">
      <c r="A35" s="205"/>
      <c r="B35" s="81"/>
      <c r="C35" s="81"/>
      <c r="D35" s="81"/>
      <c r="E35" s="81"/>
      <c r="F35" s="161"/>
      <c r="G35" s="57" t="s">
        <v>200</v>
      </c>
      <c r="H35" s="41" t="s">
        <v>87</v>
      </c>
      <c r="I35" s="41" t="s">
        <v>88</v>
      </c>
      <c r="J35" s="44">
        <v>1</v>
      </c>
      <c r="K35" s="42">
        <v>41730</v>
      </c>
      <c r="L35" s="32">
        <v>42004</v>
      </c>
      <c r="M35" s="25">
        <f t="shared" si="8"/>
        <v>39.142857142857146</v>
      </c>
      <c r="N35" s="21"/>
      <c r="O35" s="29">
        <f t="shared" si="5"/>
        <v>0</v>
      </c>
      <c r="P35" s="30">
        <f t="shared" si="9"/>
        <v>0</v>
      </c>
      <c r="Q35" s="30">
        <f t="shared" si="6"/>
        <v>0</v>
      </c>
      <c r="R35" s="30">
        <f t="shared" si="7"/>
        <v>0</v>
      </c>
      <c r="S35" s="21"/>
      <c r="T35" s="17"/>
    </row>
    <row r="36" spans="1:20" ht="38.25" customHeight="1" x14ac:dyDescent="0.2">
      <c r="A36" s="205"/>
      <c r="B36" s="81"/>
      <c r="C36" s="81"/>
      <c r="D36" s="81"/>
      <c r="E36" s="81"/>
      <c r="F36" s="161"/>
      <c r="G36" s="161"/>
      <c r="H36" s="57" t="s">
        <v>89</v>
      </c>
      <c r="I36" s="57" t="s">
        <v>90</v>
      </c>
      <c r="J36" s="185">
        <v>2</v>
      </c>
      <c r="K36" s="158">
        <v>41760</v>
      </c>
      <c r="L36" s="158">
        <v>42004</v>
      </c>
      <c r="M36" s="132">
        <f t="shared" ref="M36:M39" si="10">(+L36-K36)/7</f>
        <v>34.857142857142854</v>
      </c>
      <c r="N36" s="135"/>
      <c r="O36" s="138">
        <f t="shared" si="5"/>
        <v>0</v>
      </c>
      <c r="P36" s="156">
        <f t="shared" si="9"/>
        <v>0</v>
      </c>
      <c r="Q36" s="156">
        <f t="shared" si="6"/>
        <v>0</v>
      </c>
      <c r="R36" s="156">
        <f t="shared" si="7"/>
        <v>0</v>
      </c>
      <c r="S36" s="159"/>
      <c r="T36" s="182"/>
    </row>
    <row r="37" spans="1:20" ht="4.5" customHeight="1" x14ac:dyDescent="0.2">
      <c r="A37" s="205"/>
      <c r="B37" s="81"/>
      <c r="C37" s="81"/>
      <c r="D37" s="81"/>
      <c r="E37" s="81"/>
      <c r="F37" s="161"/>
      <c r="G37" s="161"/>
      <c r="H37" s="161"/>
      <c r="I37" s="161"/>
      <c r="J37" s="185"/>
      <c r="K37" s="96"/>
      <c r="L37" s="96"/>
      <c r="M37" s="133"/>
      <c r="N37" s="136"/>
      <c r="O37" s="139"/>
      <c r="P37" s="187"/>
      <c r="Q37" s="187"/>
      <c r="R37" s="187"/>
      <c r="S37" s="188"/>
      <c r="T37" s="183"/>
    </row>
    <row r="38" spans="1:20" ht="6" customHeight="1" x14ac:dyDescent="0.2">
      <c r="A38" s="205"/>
      <c r="B38" s="81"/>
      <c r="C38" s="81"/>
      <c r="D38" s="81"/>
      <c r="E38" s="81"/>
      <c r="F38" s="161"/>
      <c r="G38" s="161"/>
      <c r="H38" s="161"/>
      <c r="I38" s="161"/>
      <c r="J38" s="185"/>
      <c r="K38" s="97"/>
      <c r="L38" s="97"/>
      <c r="M38" s="134"/>
      <c r="N38" s="136"/>
      <c r="O38" s="139"/>
      <c r="P38" s="187"/>
      <c r="Q38" s="187"/>
      <c r="R38" s="187"/>
      <c r="S38" s="188"/>
      <c r="T38" s="183"/>
    </row>
    <row r="39" spans="1:20" ht="12.75" hidden="1" customHeight="1" x14ac:dyDescent="0.2">
      <c r="A39" s="205"/>
      <c r="B39" s="81"/>
      <c r="C39" s="81"/>
      <c r="D39" s="81"/>
      <c r="E39" s="81"/>
      <c r="F39" s="161"/>
      <c r="G39" s="58"/>
      <c r="H39" s="58"/>
      <c r="I39" s="58"/>
      <c r="J39" s="186"/>
      <c r="K39" s="32">
        <v>41760</v>
      </c>
      <c r="L39" s="32">
        <v>42004</v>
      </c>
      <c r="M39" s="25">
        <f t="shared" si="10"/>
        <v>34.857142857142854</v>
      </c>
      <c r="N39" s="137"/>
      <c r="O39" s="140"/>
      <c r="P39" s="157"/>
      <c r="Q39" s="157"/>
      <c r="R39" s="157"/>
      <c r="S39" s="160"/>
      <c r="T39" s="184"/>
    </row>
    <row r="40" spans="1:20" ht="51" customHeight="1" x14ac:dyDescent="0.2">
      <c r="A40" s="205"/>
      <c r="B40" s="81"/>
      <c r="C40" s="81"/>
      <c r="D40" s="81"/>
      <c r="E40" s="81"/>
      <c r="F40" s="161"/>
      <c r="G40" s="52" t="s">
        <v>201</v>
      </c>
      <c r="H40" s="41" t="s">
        <v>91</v>
      </c>
      <c r="I40" s="41" t="s">
        <v>92</v>
      </c>
      <c r="J40" s="46">
        <v>25</v>
      </c>
      <c r="K40" s="42">
        <v>41821</v>
      </c>
      <c r="L40" s="32">
        <v>42004</v>
      </c>
      <c r="M40" s="25">
        <f t="shared" si="8"/>
        <v>26.142857142857142</v>
      </c>
      <c r="N40" s="23"/>
      <c r="O40" s="29">
        <f t="shared" si="5"/>
        <v>0</v>
      </c>
      <c r="P40" s="30">
        <f t="shared" si="9"/>
        <v>0</v>
      </c>
      <c r="Q40" s="30">
        <f t="shared" si="6"/>
        <v>0</v>
      </c>
      <c r="R40" s="30">
        <f t="shared" si="7"/>
        <v>0</v>
      </c>
      <c r="S40" s="21"/>
      <c r="T40" s="17"/>
    </row>
    <row r="41" spans="1:20" ht="61.5" customHeight="1" x14ac:dyDescent="0.2">
      <c r="A41" s="205"/>
      <c r="B41" s="81"/>
      <c r="C41" s="81"/>
      <c r="D41" s="81"/>
      <c r="E41" s="81"/>
      <c r="F41" s="161"/>
      <c r="G41" s="88" t="s">
        <v>221</v>
      </c>
      <c r="H41" s="143" t="s">
        <v>93</v>
      </c>
      <c r="I41" s="57" t="s">
        <v>94</v>
      </c>
      <c r="J41" s="189">
        <v>1</v>
      </c>
      <c r="K41" s="32">
        <v>41730</v>
      </c>
      <c r="L41" s="32">
        <v>42004</v>
      </c>
      <c r="M41" s="132">
        <f t="shared" si="8"/>
        <v>39.142857142857146</v>
      </c>
      <c r="N41" s="135"/>
      <c r="O41" s="138">
        <f t="shared" si="5"/>
        <v>0</v>
      </c>
      <c r="P41" s="156">
        <f t="shared" si="9"/>
        <v>0</v>
      </c>
      <c r="Q41" s="156">
        <f t="shared" si="6"/>
        <v>0</v>
      </c>
      <c r="R41" s="156">
        <f t="shared" si="7"/>
        <v>0</v>
      </c>
      <c r="S41" s="159"/>
      <c r="T41" s="182"/>
    </row>
    <row r="42" spans="1:20" ht="72" hidden="1" customHeight="1" x14ac:dyDescent="0.2">
      <c r="A42" s="205"/>
      <c r="B42" s="81"/>
      <c r="C42" s="81"/>
      <c r="D42" s="81"/>
      <c r="E42" s="81"/>
      <c r="F42" s="161"/>
      <c r="G42" s="58"/>
      <c r="H42" s="58"/>
      <c r="I42" s="58"/>
      <c r="J42" s="191"/>
      <c r="K42" s="32"/>
      <c r="L42" s="32"/>
      <c r="M42" s="134"/>
      <c r="N42" s="137"/>
      <c r="O42" s="140"/>
      <c r="P42" s="157"/>
      <c r="Q42" s="157"/>
      <c r="R42" s="157"/>
      <c r="S42" s="160"/>
      <c r="T42" s="184"/>
    </row>
    <row r="43" spans="1:20" ht="42" customHeight="1" x14ac:dyDescent="0.2">
      <c r="A43" s="205"/>
      <c r="B43" s="81"/>
      <c r="C43" s="81"/>
      <c r="D43" s="81"/>
      <c r="E43" s="81"/>
      <c r="F43" s="161"/>
      <c r="G43" s="57" t="s">
        <v>202</v>
      </c>
      <c r="H43" s="57" t="s">
        <v>95</v>
      </c>
      <c r="I43" s="57" t="s">
        <v>96</v>
      </c>
      <c r="J43" s="189">
        <v>6</v>
      </c>
      <c r="K43" s="32">
        <v>41640</v>
      </c>
      <c r="L43" s="32">
        <v>42004</v>
      </c>
      <c r="M43" s="132">
        <f t="shared" si="8"/>
        <v>52</v>
      </c>
      <c r="N43" s="135"/>
      <c r="O43" s="138">
        <f t="shared" si="5"/>
        <v>0</v>
      </c>
      <c r="P43" s="156">
        <f t="shared" si="9"/>
        <v>0</v>
      </c>
      <c r="Q43" s="156">
        <f t="shared" si="6"/>
        <v>0</v>
      </c>
      <c r="R43" s="156">
        <f t="shared" si="7"/>
        <v>0</v>
      </c>
      <c r="S43" s="159"/>
      <c r="T43" s="182"/>
    </row>
    <row r="44" spans="1:20" ht="0.75" hidden="1" customHeight="1" x14ac:dyDescent="0.2">
      <c r="A44" s="205"/>
      <c r="B44" s="81"/>
      <c r="C44" s="81"/>
      <c r="D44" s="81"/>
      <c r="E44" s="81"/>
      <c r="F44" s="161"/>
      <c r="G44" s="58"/>
      <c r="H44" s="58"/>
      <c r="I44" s="58"/>
      <c r="J44" s="191"/>
      <c r="K44" s="32"/>
      <c r="L44" s="32"/>
      <c r="M44" s="134"/>
      <c r="N44" s="137"/>
      <c r="O44" s="140"/>
      <c r="P44" s="157"/>
      <c r="Q44" s="157"/>
      <c r="R44" s="157"/>
      <c r="S44" s="160"/>
      <c r="T44" s="184"/>
    </row>
    <row r="45" spans="1:20" ht="51.75" customHeight="1" x14ac:dyDescent="0.2">
      <c r="A45" s="205"/>
      <c r="B45" s="81"/>
      <c r="C45" s="81"/>
      <c r="D45" s="81"/>
      <c r="E45" s="81"/>
      <c r="F45" s="161"/>
      <c r="G45" s="192" t="s">
        <v>203</v>
      </c>
      <c r="H45" s="192" t="s">
        <v>97</v>
      </c>
      <c r="I45" s="57" t="s">
        <v>98</v>
      </c>
      <c r="J45" s="189">
        <v>1</v>
      </c>
      <c r="K45" s="32">
        <v>41760</v>
      </c>
      <c r="L45" s="32">
        <v>42004</v>
      </c>
      <c r="M45" s="132">
        <f t="shared" si="8"/>
        <v>34.857142857142854</v>
      </c>
      <c r="N45" s="135"/>
      <c r="O45" s="138">
        <f t="shared" si="5"/>
        <v>0</v>
      </c>
      <c r="P45" s="156">
        <f t="shared" si="9"/>
        <v>0</v>
      </c>
      <c r="Q45" s="156">
        <f t="shared" si="6"/>
        <v>0</v>
      </c>
      <c r="R45" s="156">
        <f t="shared" si="7"/>
        <v>0</v>
      </c>
      <c r="S45" s="159"/>
      <c r="T45" s="182"/>
    </row>
    <row r="46" spans="1:20" ht="20.25" hidden="1" customHeight="1" x14ac:dyDescent="0.2">
      <c r="A46" s="205"/>
      <c r="B46" s="81"/>
      <c r="C46" s="81"/>
      <c r="D46" s="81"/>
      <c r="E46" s="81"/>
      <c r="F46" s="161"/>
      <c r="G46" s="192"/>
      <c r="H46" s="192"/>
      <c r="I46" s="58"/>
      <c r="J46" s="191"/>
      <c r="K46" s="32"/>
      <c r="L46" s="32"/>
      <c r="M46" s="134"/>
      <c r="N46" s="137"/>
      <c r="O46" s="140"/>
      <c r="P46" s="157"/>
      <c r="Q46" s="157"/>
      <c r="R46" s="157"/>
      <c r="S46" s="160"/>
      <c r="T46" s="184"/>
    </row>
    <row r="47" spans="1:20" ht="52.5" customHeight="1" x14ac:dyDescent="0.2">
      <c r="A47" s="205"/>
      <c r="B47" s="81"/>
      <c r="C47" s="81"/>
      <c r="D47" s="81"/>
      <c r="E47" s="81"/>
      <c r="F47" s="161"/>
      <c r="G47" s="52" t="s">
        <v>204</v>
      </c>
      <c r="H47" s="41" t="s">
        <v>99</v>
      </c>
      <c r="I47" s="33" t="s">
        <v>100</v>
      </c>
      <c r="J47" s="45">
        <v>1</v>
      </c>
      <c r="K47" s="42">
        <v>41730</v>
      </c>
      <c r="L47" s="32">
        <v>42004</v>
      </c>
      <c r="M47" s="25">
        <f t="shared" si="8"/>
        <v>39.142857142857146</v>
      </c>
      <c r="N47" s="23"/>
      <c r="O47" s="29">
        <f t="shared" ref="O47:O75" si="11">IF(N47/J47&gt;1,1,+N47/J47)</f>
        <v>0</v>
      </c>
      <c r="P47" s="30">
        <f t="shared" si="9"/>
        <v>0</v>
      </c>
      <c r="Q47" s="30">
        <f t="shared" ref="Q47:Q75" si="12">IF(L47&lt;=$S$11,P47,0)</f>
        <v>0</v>
      </c>
      <c r="R47" s="30">
        <f t="shared" ref="R47:R75" si="13">IF($S$11&gt;=L47,M47,0)</f>
        <v>0</v>
      </c>
      <c r="S47" s="21"/>
      <c r="T47" s="17"/>
    </row>
    <row r="48" spans="1:20" ht="42.75" customHeight="1" x14ac:dyDescent="0.2">
      <c r="A48" s="205"/>
      <c r="B48" s="81"/>
      <c r="C48" s="81"/>
      <c r="D48" s="81"/>
      <c r="E48" s="81"/>
      <c r="F48" s="161"/>
      <c r="G48" s="52" t="s">
        <v>205</v>
      </c>
      <c r="H48" s="41" t="s">
        <v>101</v>
      </c>
      <c r="I48" s="21" t="s">
        <v>102</v>
      </c>
      <c r="J48" s="44">
        <v>1</v>
      </c>
      <c r="K48" s="42">
        <v>41913</v>
      </c>
      <c r="L48" s="32">
        <v>42004</v>
      </c>
      <c r="M48" s="25">
        <f t="shared" ref="M48:M49" si="14">(+L48-K48)/7</f>
        <v>13</v>
      </c>
      <c r="N48" s="23"/>
      <c r="O48" s="29">
        <f t="shared" si="11"/>
        <v>0</v>
      </c>
      <c r="P48" s="30">
        <f t="shared" ref="P48:P49" si="15">+M48*O48</f>
        <v>0</v>
      </c>
      <c r="Q48" s="30">
        <f t="shared" si="12"/>
        <v>0</v>
      </c>
      <c r="R48" s="30">
        <f t="shared" si="13"/>
        <v>0</v>
      </c>
      <c r="S48" s="21"/>
      <c r="T48" s="17"/>
    </row>
    <row r="49" spans="1:20" ht="56.25" customHeight="1" x14ac:dyDescent="0.2">
      <c r="A49" s="205"/>
      <c r="B49" s="81"/>
      <c r="C49" s="81"/>
      <c r="D49" s="81"/>
      <c r="E49" s="81"/>
      <c r="F49" s="58"/>
      <c r="G49" s="52" t="s">
        <v>206</v>
      </c>
      <c r="H49" s="41" t="s">
        <v>103</v>
      </c>
      <c r="I49" s="21" t="s">
        <v>104</v>
      </c>
      <c r="J49" s="44">
        <v>1</v>
      </c>
      <c r="K49" s="42">
        <v>41821</v>
      </c>
      <c r="L49" s="32">
        <v>42004</v>
      </c>
      <c r="M49" s="25">
        <f t="shared" si="14"/>
        <v>26.142857142857142</v>
      </c>
      <c r="N49" s="23"/>
      <c r="O49" s="29">
        <f t="shared" si="11"/>
        <v>0</v>
      </c>
      <c r="P49" s="30">
        <f t="shared" si="15"/>
        <v>0</v>
      </c>
      <c r="Q49" s="30">
        <f t="shared" si="12"/>
        <v>0</v>
      </c>
      <c r="R49" s="30">
        <f t="shared" si="13"/>
        <v>0</v>
      </c>
      <c r="S49" s="21"/>
      <c r="T49" s="17"/>
    </row>
    <row r="50" spans="1:20" ht="88.5" customHeight="1" x14ac:dyDescent="0.2">
      <c r="A50" s="206"/>
      <c r="B50" s="82"/>
      <c r="C50" s="82"/>
      <c r="D50" s="82"/>
      <c r="E50" s="82"/>
      <c r="F50" s="41" t="s">
        <v>105</v>
      </c>
      <c r="G50" s="52" t="s">
        <v>207</v>
      </c>
      <c r="H50" s="41" t="s">
        <v>106</v>
      </c>
      <c r="I50" s="21" t="s">
        <v>107</v>
      </c>
      <c r="J50" s="44">
        <v>1</v>
      </c>
      <c r="K50" s="42">
        <v>41852</v>
      </c>
      <c r="L50" s="32">
        <v>42216</v>
      </c>
      <c r="M50" s="25">
        <f t="shared" ref="M50:M53" si="16">(+L50-K50)/7</f>
        <v>52</v>
      </c>
      <c r="N50" s="23"/>
      <c r="O50" s="29">
        <f t="shared" si="11"/>
        <v>0</v>
      </c>
      <c r="P50" s="30">
        <f t="shared" ref="P50:P53" si="17">+M50*O50</f>
        <v>0</v>
      </c>
      <c r="Q50" s="30">
        <f t="shared" si="12"/>
        <v>0</v>
      </c>
      <c r="R50" s="30">
        <f t="shared" si="13"/>
        <v>0</v>
      </c>
      <c r="S50" s="21"/>
      <c r="T50" s="17"/>
    </row>
    <row r="51" spans="1:20" ht="114.75" x14ac:dyDescent="0.2">
      <c r="A51" s="204">
        <v>4</v>
      </c>
      <c r="B51" s="80" t="s">
        <v>56</v>
      </c>
      <c r="C51" s="80" t="s">
        <v>108</v>
      </c>
      <c r="D51" s="80" t="s">
        <v>109</v>
      </c>
      <c r="E51" s="83" t="s">
        <v>208</v>
      </c>
      <c r="F51" s="57" t="s">
        <v>110</v>
      </c>
      <c r="G51" s="88" t="s">
        <v>222</v>
      </c>
      <c r="H51" s="41" t="s">
        <v>194</v>
      </c>
      <c r="I51" s="41" t="s">
        <v>111</v>
      </c>
      <c r="J51" s="44">
        <v>1</v>
      </c>
      <c r="K51" s="42">
        <v>41821</v>
      </c>
      <c r="L51" s="24">
        <v>41943</v>
      </c>
      <c r="M51" s="25">
        <f t="shared" si="16"/>
        <v>17.428571428571427</v>
      </c>
      <c r="N51" s="23"/>
      <c r="O51" s="29">
        <f t="shared" si="11"/>
        <v>0</v>
      </c>
      <c r="P51" s="30">
        <f t="shared" si="17"/>
        <v>0</v>
      </c>
      <c r="Q51" s="30">
        <f t="shared" si="12"/>
        <v>0</v>
      </c>
      <c r="R51" s="30">
        <f t="shared" si="13"/>
        <v>0</v>
      </c>
      <c r="S51" s="21"/>
      <c r="T51" s="17"/>
    </row>
    <row r="52" spans="1:20" ht="64.5" customHeight="1" x14ac:dyDescent="0.2">
      <c r="A52" s="206"/>
      <c r="B52" s="82"/>
      <c r="C52" s="82"/>
      <c r="D52" s="82"/>
      <c r="E52" s="82"/>
      <c r="F52" s="58"/>
      <c r="G52" s="202"/>
      <c r="H52" s="41" t="s">
        <v>112</v>
      </c>
      <c r="I52" s="41" t="s">
        <v>113</v>
      </c>
      <c r="J52" s="44">
        <v>6</v>
      </c>
      <c r="K52" s="42">
        <v>41944</v>
      </c>
      <c r="L52" s="32">
        <v>42308</v>
      </c>
      <c r="M52" s="25">
        <f t="shared" si="16"/>
        <v>52</v>
      </c>
      <c r="N52" s="23"/>
      <c r="O52" s="29">
        <f t="shared" si="11"/>
        <v>0</v>
      </c>
      <c r="P52" s="30">
        <f t="shared" si="17"/>
        <v>0</v>
      </c>
      <c r="Q52" s="30">
        <f t="shared" si="12"/>
        <v>0</v>
      </c>
      <c r="R52" s="30">
        <f t="shared" si="13"/>
        <v>0</v>
      </c>
      <c r="S52" s="21"/>
      <c r="T52" s="17"/>
    </row>
    <row r="53" spans="1:20" ht="51.75" customHeight="1" x14ac:dyDescent="0.2">
      <c r="A53" s="204">
        <v>5</v>
      </c>
      <c r="B53" s="80" t="s">
        <v>59</v>
      </c>
      <c r="C53" s="80" t="s">
        <v>114</v>
      </c>
      <c r="D53" s="80" t="s">
        <v>115</v>
      </c>
      <c r="E53" s="80" t="s">
        <v>183</v>
      </c>
      <c r="F53" s="57" t="s">
        <v>116</v>
      </c>
      <c r="G53" s="88" t="s">
        <v>209</v>
      </c>
      <c r="H53" s="41" t="s">
        <v>117</v>
      </c>
      <c r="I53" s="21" t="s">
        <v>58</v>
      </c>
      <c r="J53" s="44">
        <v>1</v>
      </c>
      <c r="K53" s="42">
        <v>41640</v>
      </c>
      <c r="L53" s="32">
        <v>42004</v>
      </c>
      <c r="M53" s="25">
        <f t="shared" si="16"/>
        <v>52</v>
      </c>
      <c r="N53" s="23"/>
      <c r="O53" s="29">
        <f t="shared" si="11"/>
        <v>0</v>
      </c>
      <c r="P53" s="30">
        <f t="shared" si="17"/>
        <v>0</v>
      </c>
      <c r="Q53" s="30">
        <f t="shared" si="12"/>
        <v>0</v>
      </c>
      <c r="R53" s="30">
        <f t="shared" si="13"/>
        <v>0</v>
      </c>
      <c r="S53" s="21"/>
      <c r="T53" s="17"/>
    </row>
    <row r="54" spans="1:20" ht="38.25" x14ac:dyDescent="0.2">
      <c r="A54" s="205"/>
      <c r="B54" s="81"/>
      <c r="C54" s="81"/>
      <c r="D54" s="81"/>
      <c r="E54" s="81"/>
      <c r="F54" s="161"/>
      <c r="G54" s="203"/>
      <c r="H54" s="41" t="s">
        <v>118</v>
      </c>
      <c r="I54" s="21" t="s">
        <v>119</v>
      </c>
      <c r="J54" s="44">
        <v>1</v>
      </c>
      <c r="K54" s="42">
        <v>41699</v>
      </c>
      <c r="L54" s="32">
        <v>42004</v>
      </c>
      <c r="M54" s="25">
        <f t="shared" ref="M54:M69" si="18">(+L54-K54)/7</f>
        <v>43.571428571428569</v>
      </c>
      <c r="N54" s="23"/>
      <c r="O54" s="29">
        <f t="shared" si="11"/>
        <v>0</v>
      </c>
      <c r="P54" s="30">
        <f t="shared" ref="P54:P69" si="19">+M54*O54</f>
        <v>0</v>
      </c>
      <c r="Q54" s="30">
        <f t="shared" si="12"/>
        <v>0</v>
      </c>
      <c r="R54" s="30">
        <f t="shared" si="13"/>
        <v>0</v>
      </c>
      <c r="S54" s="21"/>
      <c r="T54" s="17"/>
    </row>
    <row r="55" spans="1:20" ht="63" customHeight="1" x14ac:dyDescent="0.2">
      <c r="A55" s="206"/>
      <c r="B55" s="82"/>
      <c r="C55" s="82"/>
      <c r="D55" s="82"/>
      <c r="E55" s="82"/>
      <c r="F55" s="58"/>
      <c r="G55" s="202"/>
      <c r="H55" s="41" t="s">
        <v>131</v>
      </c>
      <c r="I55" s="21" t="s">
        <v>141</v>
      </c>
      <c r="J55" s="44">
        <v>1</v>
      </c>
      <c r="K55" s="42">
        <v>41699</v>
      </c>
      <c r="L55" s="32">
        <v>42004</v>
      </c>
      <c r="M55" s="25">
        <f t="shared" si="18"/>
        <v>43.571428571428569</v>
      </c>
      <c r="N55" s="23"/>
      <c r="O55" s="29">
        <f t="shared" si="11"/>
        <v>0</v>
      </c>
      <c r="P55" s="30">
        <f t="shared" si="19"/>
        <v>0</v>
      </c>
      <c r="Q55" s="30">
        <f t="shared" si="12"/>
        <v>0</v>
      </c>
      <c r="R55" s="30">
        <f t="shared" si="13"/>
        <v>0</v>
      </c>
      <c r="S55" s="21"/>
      <c r="T55" s="17"/>
    </row>
    <row r="56" spans="1:20" ht="67.5" customHeight="1" x14ac:dyDescent="0.2">
      <c r="A56" s="204">
        <v>6</v>
      </c>
      <c r="B56" s="80" t="s">
        <v>42</v>
      </c>
      <c r="C56" s="80" t="s">
        <v>120</v>
      </c>
      <c r="D56" s="80" t="s">
        <v>121</v>
      </c>
      <c r="E56" s="80" t="s">
        <v>184</v>
      </c>
      <c r="F56" s="41" t="s">
        <v>122</v>
      </c>
      <c r="G56" s="88" t="s">
        <v>210</v>
      </c>
      <c r="H56" s="41" t="s">
        <v>132</v>
      </c>
      <c r="I56" s="21" t="s">
        <v>142</v>
      </c>
      <c r="J56" s="44">
        <v>1</v>
      </c>
      <c r="K56" s="42">
        <v>41760</v>
      </c>
      <c r="L56" s="32">
        <v>42004</v>
      </c>
      <c r="M56" s="25">
        <f t="shared" si="18"/>
        <v>34.857142857142854</v>
      </c>
      <c r="N56" s="23"/>
      <c r="O56" s="29">
        <f t="shared" si="11"/>
        <v>0</v>
      </c>
      <c r="P56" s="30">
        <f t="shared" si="19"/>
        <v>0</v>
      </c>
      <c r="Q56" s="30">
        <f t="shared" si="12"/>
        <v>0</v>
      </c>
      <c r="R56" s="30">
        <f t="shared" si="13"/>
        <v>0</v>
      </c>
      <c r="S56" s="21"/>
      <c r="T56" s="17"/>
    </row>
    <row r="57" spans="1:20" ht="65.25" customHeight="1" x14ac:dyDescent="0.2">
      <c r="A57" s="205"/>
      <c r="B57" s="81"/>
      <c r="C57" s="81"/>
      <c r="D57" s="81"/>
      <c r="E57" s="81"/>
      <c r="F57" s="41" t="s">
        <v>123</v>
      </c>
      <c r="G57" s="203"/>
      <c r="H57" s="41" t="s">
        <v>133</v>
      </c>
      <c r="I57" s="41" t="s">
        <v>143</v>
      </c>
      <c r="J57" s="44">
        <v>1</v>
      </c>
      <c r="K57" s="42">
        <v>41760</v>
      </c>
      <c r="L57" s="32">
        <v>41943</v>
      </c>
      <c r="M57" s="25">
        <f t="shared" si="18"/>
        <v>26.142857142857142</v>
      </c>
      <c r="N57" s="23"/>
      <c r="O57" s="29">
        <f t="shared" si="11"/>
        <v>0</v>
      </c>
      <c r="P57" s="30">
        <f t="shared" si="19"/>
        <v>0</v>
      </c>
      <c r="Q57" s="30">
        <f t="shared" si="12"/>
        <v>0</v>
      </c>
      <c r="R57" s="30">
        <f t="shared" si="13"/>
        <v>0</v>
      </c>
      <c r="S57" s="21"/>
      <c r="T57" s="17"/>
    </row>
    <row r="58" spans="1:20" ht="38.25" x14ac:dyDescent="0.2">
      <c r="A58" s="205"/>
      <c r="B58" s="81"/>
      <c r="C58" s="81"/>
      <c r="D58" s="81"/>
      <c r="E58" s="81"/>
      <c r="F58" s="41" t="s">
        <v>124</v>
      </c>
      <c r="G58" s="202"/>
      <c r="H58" s="41" t="s">
        <v>134</v>
      </c>
      <c r="I58" s="21" t="s">
        <v>144</v>
      </c>
      <c r="J58" s="44">
        <v>1</v>
      </c>
      <c r="K58" s="42">
        <v>41943</v>
      </c>
      <c r="L58" s="32">
        <v>42004</v>
      </c>
      <c r="M58" s="25">
        <f t="shared" ref="M58" si="20">(+L58-K58)/7</f>
        <v>8.7142857142857135</v>
      </c>
      <c r="N58" s="23"/>
      <c r="O58" s="29">
        <f t="shared" si="11"/>
        <v>0</v>
      </c>
      <c r="P58" s="30">
        <f t="shared" ref="P58" si="21">+M58*O58</f>
        <v>0</v>
      </c>
      <c r="Q58" s="30">
        <f t="shared" si="12"/>
        <v>0</v>
      </c>
      <c r="R58" s="30">
        <f t="shared" si="13"/>
        <v>0</v>
      </c>
      <c r="S58" s="21"/>
      <c r="T58" s="17"/>
    </row>
    <row r="59" spans="1:20" ht="76.5" x14ac:dyDescent="0.2">
      <c r="A59" s="205"/>
      <c r="B59" s="81"/>
      <c r="C59" s="81"/>
      <c r="D59" s="81"/>
      <c r="E59" s="81"/>
      <c r="F59" s="41" t="s">
        <v>125</v>
      </c>
      <c r="G59" s="52" t="s">
        <v>223</v>
      </c>
      <c r="H59" s="41" t="s">
        <v>135</v>
      </c>
      <c r="I59" s="21" t="s">
        <v>145</v>
      </c>
      <c r="J59" s="44">
        <v>1</v>
      </c>
      <c r="K59" s="42">
        <v>41821</v>
      </c>
      <c r="L59" s="32">
        <v>42185</v>
      </c>
      <c r="M59" s="25">
        <f t="shared" ref="M59" si="22">(+L59-K59)/7</f>
        <v>52</v>
      </c>
      <c r="N59" s="23"/>
      <c r="O59" s="29">
        <f t="shared" si="11"/>
        <v>0</v>
      </c>
      <c r="P59" s="30">
        <f t="shared" ref="P59" si="23">+M59*O59</f>
        <v>0</v>
      </c>
      <c r="Q59" s="30">
        <f t="shared" si="12"/>
        <v>0</v>
      </c>
      <c r="R59" s="30">
        <f t="shared" si="13"/>
        <v>0</v>
      </c>
      <c r="S59" s="21"/>
      <c r="T59" s="17"/>
    </row>
    <row r="60" spans="1:20" ht="53.25" customHeight="1" x14ac:dyDescent="0.2">
      <c r="A60" s="205"/>
      <c r="B60" s="81"/>
      <c r="C60" s="81"/>
      <c r="D60" s="81"/>
      <c r="E60" s="81"/>
      <c r="F60" s="41" t="s">
        <v>126</v>
      </c>
      <c r="G60" s="52" t="s">
        <v>220</v>
      </c>
      <c r="H60" s="41" t="s">
        <v>136</v>
      </c>
      <c r="I60" s="21" t="s">
        <v>146</v>
      </c>
      <c r="J60" s="44">
        <v>3</v>
      </c>
      <c r="K60" s="42">
        <v>41671</v>
      </c>
      <c r="L60" s="32">
        <v>42035</v>
      </c>
      <c r="M60" s="25">
        <f t="shared" ref="M60" si="24">(+L60-K60)/7</f>
        <v>52</v>
      </c>
      <c r="N60" s="23"/>
      <c r="O60" s="29">
        <f t="shared" si="11"/>
        <v>0</v>
      </c>
      <c r="P60" s="30">
        <f t="shared" ref="P60" si="25">+M60*O60</f>
        <v>0</v>
      </c>
      <c r="Q60" s="30">
        <f t="shared" si="12"/>
        <v>0</v>
      </c>
      <c r="R60" s="30">
        <f t="shared" si="13"/>
        <v>0</v>
      </c>
      <c r="S60" s="21"/>
      <c r="T60" s="17"/>
    </row>
    <row r="61" spans="1:20" ht="38.25" customHeight="1" x14ac:dyDescent="0.2">
      <c r="A61" s="205"/>
      <c r="B61" s="81"/>
      <c r="C61" s="81"/>
      <c r="D61" s="81"/>
      <c r="E61" s="81"/>
      <c r="F61" s="41" t="s">
        <v>127</v>
      </c>
      <c r="G61" s="52" t="s">
        <v>224</v>
      </c>
      <c r="H61" s="41" t="s">
        <v>137</v>
      </c>
      <c r="I61" s="21" t="s">
        <v>147</v>
      </c>
      <c r="J61" s="44">
        <v>100</v>
      </c>
      <c r="K61" s="42">
        <v>41699</v>
      </c>
      <c r="L61" s="32">
        <v>42063</v>
      </c>
      <c r="M61" s="25">
        <f t="shared" ref="M61" si="26">(+L61-K61)/7</f>
        <v>52</v>
      </c>
      <c r="N61" s="23"/>
      <c r="O61" s="29">
        <f t="shared" si="11"/>
        <v>0</v>
      </c>
      <c r="P61" s="30">
        <f t="shared" ref="P61" si="27">+M61*O61</f>
        <v>0</v>
      </c>
      <c r="Q61" s="30">
        <f t="shared" si="12"/>
        <v>0</v>
      </c>
      <c r="R61" s="30">
        <f t="shared" si="13"/>
        <v>0</v>
      </c>
      <c r="S61" s="21"/>
      <c r="T61" s="17"/>
    </row>
    <row r="62" spans="1:20" ht="81.75" customHeight="1" x14ac:dyDescent="0.2">
      <c r="A62" s="205"/>
      <c r="B62" s="81"/>
      <c r="C62" s="81"/>
      <c r="D62" s="81"/>
      <c r="E62" s="81"/>
      <c r="F62" s="41" t="s">
        <v>128</v>
      </c>
      <c r="G62" s="52" t="s">
        <v>211</v>
      </c>
      <c r="H62" s="41" t="s">
        <v>138</v>
      </c>
      <c r="I62" s="21" t="s">
        <v>148</v>
      </c>
      <c r="J62" s="44">
        <v>1</v>
      </c>
      <c r="K62" s="42">
        <v>41821</v>
      </c>
      <c r="L62" s="32">
        <v>42004</v>
      </c>
      <c r="M62" s="25">
        <f t="shared" ref="M62" si="28">(+L62-K62)/7</f>
        <v>26.142857142857142</v>
      </c>
      <c r="N62" s="23"/>
      <c r="O62" s="29">
        <f t="shared" si="11"/>
        <v>0</v>
      </c>
      <c r="P62" s="30">
        <f t="shared" ref="P62" si="29">+M62*O62</f>
        <v>0</v>
      </c>
      <c r="Q62" s="30">
        <f t="shared" si="12"/>
        <v>0</v>
      </c>
      <c r="R62" s="30">
        <f t="shared" si="13"/>
        <v>0</v>
      </c>
      <c r="S62" s="21"/>
      <c r="T62" s="17"/>
    </row>
    <row r="63" spans="1:20" ht="147" customHeight="1" x14ac:dyDescent="0.2">
      <c r="A63" s="205"/>
      <c r="B63" s="81"/>
      <c r="C63" s="81"/>
      <c r="D63" s="81"/>
      <c r="E63" s="81"/>
      <c r="F63" s="41" t="s">
        <v>129</v>
      </c>
      <c r="G63" s="55" t="s">
        <v>218</v>
      </c>
      <c r="H63" s="41" t="s">
        <v>139</v>
      </c>
      <c r="I63" s="41" t="s">
        <v>149</v>
      </c>
      <c r="J63" s="44">
        <v>4</v>
      </c>
      <c r="K63" s="42">
        <v>41640</v>
      </c>
      <c r="L63" s="32">
        <v>41989</v>
      </c>
      <c r="M63" s="25">
        <f t="shared" ref="M63" si="30">(+L63-K63)/7</f>
        <v>49.857142857142854</v>
      </c>
      <c r="N63" s="23"/>
      <c r="O63" s="29">
        <f t="shared" si="11"/>
        <v>0</v>
      </c>
      <c r="P63" s="30">
        <f t="shared" ref="P63" si="31">+M63*O63</f>
        <v>0</v>
      </c>
      <c r="Q63" s="30">
        <f t="shared" si="12"/>
        <v>0</v>
      </c>
      <c r="R63" s="30">
        <f t="shared" si="13"/>
        <v>0</v>
      </c>
      <c r="S63" s="21"/>
      <c r="T63" s="17"/>
    </row>
    <row r="64" spans="1:20" ht="93" customHeight="1" x14ac:dyDescent="0.2">
      <c r="A64" s="205"/>
      <c r="B64" s="81"/>
      <c r="C64" s="81"/>
      <c r="D64" s="81"/>
      <c r="E64" s="81"/>
      <c r="F64" s="41" t="s">
        <v>130</v>
      </c>
      <c r="G64" s="52" t="s">
        <v>212</v>
      </c>
      <c r="H64" s="41" t="s">
        <v>140</v>
      </c>
      <c r="I64" s="41" t="s">
        <v>150</v>
      </c>
      <c r="J64" s="44">
        <v>1</v>
      </c>
      <c r="K64" s="42">
        <v>41912</v>
      </c>
      <c r="L64" s="32">
        <v>42004</v>
      </c>
      <c r="M64" s="25">
        <f t="shared" ref="M64" si="32">(+L64-K64)/7</f>
        <v>13.142857142857142</v>
      </c>
      <c r="N64" s="23"/>
      <c r="O64" s="29">
        <f t="shared" si="11"/>
        <v>0</v>
      </c>
      <c r="P64" s="30">
        <f t="shared" ref="P64" si="33">+M64*O64</f>
        <v>0</v>
      </c>
      <c r="Q64" s="30">
        <f t="shared" si="12"/>
        <v>0</v>
      </c>
      <c r="R64" s="30">
        <f t="shared" si="13"/>
        <v>0</v>
      </c>
      <c r="S64" s="21"/>
      <c r="T64" s="17"/>
    </row>
    <row r="65" spans="1:20" ht="132.75" customHeight="1" x14ac:dyDescent="0.2">
      <c r="A65" s="205"/>
      <c r="B65" s="81"/>
      <c r="C65" s="81"/>
      <c r="D65" s="81"/>
      <c r="E65" s="81"/>
      <c r="F65" s="41" t="s">
        <v>192</v>
      </c>
      <c r="G65" s="52" t="s">
        <v>213</v>
      </c>
      <c r="H65" s="41" t="s">
        <v>163</v>
      </c>
      <c r="I65" s="41" t="s">
        <v>164</v>
      </c>
      <c r="J65" s="44">
        <v>4</v>
      </c>
      <c r="K65" s="42">
        <v>41852</v>
      </c>
      <c r="L65" s="32">
        <v>42004</v>
      </c>
      <c r="M65" s="25">
        <f t="shared" ref="M65" si="34">(+L65-K65)/7</f>
        <v>21.714285714285715</v>
      </c>
      <c r="N65" s="23"/>
      <c r="O65" s="29">
        <f t="shared" si="11"/>
        <v>0</v>
      </c>
      <c r="P65" s="30">
        <f t="shared" ref="P65" si="35">+M65*O65</f>
        <v>0</v>
      </c>
      <c r="Q65" s="30">
        <f t="shared" si="12"/>
        <v>0</v>
      </c>
      <c r="R65" s="30">
        <f t="shared" si="13"/>
        <v>0</v>
      </c>
      <c r="S65" s="21"/>
      <c r="T65" s="17"/>
    </row>
    <row r="66" spans="1:20" ht="98.25" customHeight="1" x14ac:dyDescent="0.2">
      <c r="A66" s="205"/>
      <c r="B66" s="81"/>
      <c r="C66" s="81"/>
      <c r="D66" s="81"/>
      <c r="E66" s="81"/>
      <c r="F66" s="41" t="s">
        <v>154</v>
      </c>
      <c r="G66" s="52" t="s">
        <v>225</v>
      </c>
      <c r="H66" s="41" t="s">
        <v>165</v>
      </c>
      <c r="I66" s="41" t="s">
        <v>166</v>
      </c>
      <c r="J66" s="44">
        <v>1</v>
      </c>
      <c r="K66" s="42">
        <v>41852</v>
      </c>
      <c r="L66" s="32">
        <v>42004</v>
      </c>
      <c r="M66" s="25">
        <f t="shared" si="18"/>
        <v>21.714285714285715</v>
      </c>
      <c r="N66" s="23"/>
      <c r="O66" s="29">
        <f t="shared" si="11"/>
        <v>0</v>
      </c>
      <c r="P66" s="30">
        <f t="shared" si="19"/>
        <v>0</v>
      </c>
      <c r="Q66" s="30">
        <f t="shared" si="12"/>
        <v>0</v>
      </c>
      <c r="R66" s="30">
        <f t="shared" si="13"/>
        <v>0</v>
      </c>
      <c r="S66" s="21"/>
      <c r="T66" s="17"/>
    </row>
    <row r="67" spans="1:20" ht="76.5" x14ac:dyDescent="0.2">
      <c r="A67" s="205"/>
      <c r="B67" s="81"/>
      <c r="C67" s="81"/>
      <c r="D67" s="81"/>
      <c r="E67" s="81"/>
      <c r="F67" s="41" t="s">
        <v>155</v>
      </c>
      <c r="G67" s="52" t="s">
        <v>214</v>
      </c>
      <c r="H67" s="41" t="s">
        <v>167</v>
      </c>
      <c r="I67" s="41" t="s">
        <v>168</v>
      </c>
      <c r="J67" s="44">
        <v>2</v>
      </c>
      <c r="K67" s="42">
        <v>41640</v>
      </c>
      <c r="L67" s="32">
        <v>41820</v>
      </c>
      <c r="M67" s="26">
        <f t="shared" si="18"/>
        <v>25.714285714285715</v>
      </c>
      <c r="N67" s="23"/>
      <c r="O67" s="29">
        <f t="shared" si="11"/>
        <v>0</v>
      </c>
      <c r="P67" s="30">
        <f t="shared" si="19"/>
        <v>0</v>
      </c>
      <c r="Q67" s="30">
        <f t="shared" si="12"/>
        <v>0</v>
      </c>
      <c r="R67" s="30">
        <f t="shared" si="13"/>
        <v>0</v>
      </c>
      <c r="S67" s="21"/>
      <c r="T67" s="17"/>
    </row>
    <row r="68" spans="1:20" ht="106.5" customHeight="1" x14ac:dyDescent="0.2">
      <c r="A68" s="205"/>
      <c r="B68" s="81"/>
      <c r="C68" s="81"/>
      <c r="D68" s="81"/>
      <c r="E68" s="81"/>
      <c r="F68" s="41" t="s">
        <v>156</v>
      </c>
      <c r="G68" s="52" t="s">
        <v>215</v>
      </c>
      <c r="H68" s="41" t="s">
        <v>169</v>
      </c>
      <c r="I68" s="41" t="s">
        <v>170</v>
      </c>
      <c r="J68" s="44">
        <v>1</v>
      </c>
      <c r="K68" s="42">
        <v>41852</v>
      </c>
      <c r="L68" s="32">
        <v>42004</v>
      </c>
      <c r="M68" s="25">
        <f t="shared" si="18"/>
        <v>21.714285714285715</v>
      </c>
      <c r="N68" s="23"/>
      <c r="O68" s="29">
        <f t="shared" si="11"/>
        <v>0</v>
      </c>
      <c r="P68" s="30">
        <f t="shared" si="19"/>
        <v>0</v>
      </c>
      <c r="Q68" s="30">
        <f t="shared" si="12"/>
        <v>0</v>
      </c>
      <c r="R68" s="30">
        <f t="shared" si="13"/>
        <v>0</v>
      </c>
      <c r="S68" s="21"/>
      <c r="T68" s="17"/>
    </row>
    <row r="69" spans="1:20" ht="83.25" customHeight="1" x14ac:dyDescent="0.2">
      <c r="A69" s="205"/>
      <c r="B69" s="81"/>
      <c r="C69" s="81"/>
      <c r="D69" s="81"/>
      <c r="E69" s="81"/>
      <c r="F69" s="41" t="s">
        <v>157</v>
      </c>
      <c r="G69" s="52" t="s">
        <v>216</v>
      </c>
      <c r="H69" s="41" t="s">
        <v>171</v>
      </c>
      <c r="I69" s="41" t="s">
        <v>168</v>
      </c>
      <c r="J69" s="44">
        <v>2</v>
      </c>
      <c r="K69" s="42">
        <v>41640</v>
      </c>
      <c r="L69" s="32">
        <v>41820</v>
      </c>
      <c r="M69" s="25">
        <f t="shared" si="18"/>
        <v>25.714285714285715</v>
      </c>
      <c r="N69" s="23"/>
      <c r="O69" s="29">
        <f t="shared" si="11"/>
        <v>0</v>
      </c>
      <c r="P69" s="30">
        <f t="shared" si="19"/>
        <v>0</v>
      </c>
      <c r="Q69" s="30">
        <f t="shared" si="12"/>
        <v>0</v>
      </c>
      <c r="R69" s="30">
        <f t="shared" si="13"/>
        <v>0</v>
      </c>
      <c r="S69" s="21"/>
      <c r="T69" s="17"/>
    </row>
    <row r="70" spans="1:20" ht="57" customHeight="1" x14ac:dyDescent="0.2">
      <c r="A70" s="205"/>
      <c r="B70" s="81"/>
      <c r="C70" s="81"/>
      <c r="D70" s="81"/>
      <c r="E70" s="81"/>
      <c r="F70" s="41" t="s">
        <v>158</v>
      </c>
      <c r="G70" s="88" t="s">
        <v>226</v>
      </c>
      <c r="H70" s="41" t="s">
        <v>172</v>
      </c>
      <c r="I70" s="41" t="s">
        <v>173</v>
      </c>
      <c r="J70" s="44">
        <v>1</v>
      </c>
      <c r="K70" s="42">
        <v>41640</v>
      </c>
      <c r="L70" s="32">
        <v>41883</v>
      </c>
      <c r="M70" s="25">
        <f t="shared" ref="M70:M74" si="36">(+L70-K70)/7</f>
        <v>34.714285714285715</v>
      </c>
      <c r="N70" s="23"/>
      <c r="O70" s="29">
        <f t="shared" si="11"/>
        <v>0</v>
      </c>
      <c r="P70" s="30">
        <f t="shared" ref="P70:P74" si="37">+M70*O70</f>
        <v>0</v>
      </c>
      <c r="Q70" s="30">
        <f t="shared" si="12"/>
        <v>0</v>
      </c>
      <c r="R70" s="30">
        <f t="shared" si="13"/>
        <v>0</v>
      </c>
      <c r="S70" s="21"/>
      <c r="T70" s="17"/>
    </row>
    <row r="71" spans="1:20" ht="92.25" customHeight="1" x14ac:dyDescent="0.2">
      <c r="A71" s="205"/>
      <c r="B71" s="81"/>
      <c r="C71" s="81"/>
      <c r="D71" s="81"/>
      <c r="E71" s="81"/>
      <c r="F71" s="41" t="s">
        <v>159</v>
      </c>
      <c r="G71" s="202"/>
      <c r="H71" s="41" t="s">
        <v>174</v>
      </c>
      <c r="I71" s="41" t="s">
        <v>175</v>
      </c>
      <c r="J71" s="44">
        <v>1</v>
      </c>
      <c r="K71" s="42">
        <v>41888</v>
      </c>
      <c r="L71" s="32">
        <v>42004</v>
      </c>
      <c r="M71" s="25">
        <f t="shared" si="36"/>
        <v>16.571428571428573</v>
      </c>
      <c r="N71" s="23"/>
      <c r="O71" s="29">
        <f t="shared" si="11"/>
        <v>0</v>
      </c>
      <c r="P71" s="30">
        <f t="shared" si="37"/>
        <v>0</v>
      </c>
      <c r="Q71" s="30">
        <f t="shared" si="12"/>
        <v>0</v>
      </c>
      <c r="R71" s="30">
        <f t="shared" si="13"/>
        <v>0</v>
      </c>
      <c r="S71" s="21"/>
      <c r="T71" s="17"/>
    </row>
    <row r="72" spans="1:20" ht="55.5" customHeight="1" x14ac:dyDescent="0.2">
      <c r="A72" s="205"/>
      <c r="B72" s="81"/>
      <c r="C72" s="81"/>
      <c r="D72" s="81"/>
      <c r="E72" s="81"/>
      <c r="F72" s="41" t="s">
        <v>160</v>
      </c>
      <c r="G72" s="52" t="s">
        <v>217</v>
      </c>
      <c r="H72" s="41" t="s">
        <v>176</v>
      </c>
      <c r="I72" s="41" t="s">
        <v>177</v>
      </c>
      <c r="J72" s="44">
        <v>1</v>
      </c>
      <c r="K72" s="42">
        <v>41821</v>
      </c>
      <c r="L72" s="32">
        <v>42004</v>
      </c>
      <c r="M72" s="25">
        <f t="shared" si="36"/>
        <v>26.142857142857142</v>
      </c>
      <c r="N72" s="23"/>
      <c r="O72" s="29">
        <f t="shared" si="11"/>
        <v>0</v>
      </c>
      <c r="P72" s="30">
        <f t="shared" si="37"/>
        <v>0</v>
      </c>
      <c r="Q72" s="30">
        <f t="shared" si="12"/>
        <v>0</v>
      </c>
      <c r="R72" s="30">
        <f t="shared" si="13"/>
        <v>0</v>
      </c>
      <c r="S72" s="21"/>
      <c r="T72" s="17"/>
    </row>
    <row r="73" spans="1:20" ht="111" customHeight="1" x14ac:dyDescent="0.2">
      <c r="A73" s="206"/>
      <c r="B73" s="82"/>
      <c r="C73" s="82"/>
      <c r="D73" s="82"/>
      <c r="E73" s="82"/>
      <c r="F73" s="41" t="s">
        <v>161</v>
      </c>
      <c r="G73" s="53" t="s">
        <v>227</v>
      </c>
      <c r="H73" s="41" t="s">
        <v>189</v>
      </c>
      <c r="I73" s="41" t="s">
        <v>178</v>
      </c>
      <c r="J73" s="44">
        <v>6</v>
      </c>
      <c r="K73" s="42">
        <v>41821</v>
      </c>
      <c r="L73" s="32">
        <v>42004</v>
      </c>
      <c r="M73" s="25">
        <f t="shared" si="36"/>
        <v>26.142857142857142</v>
      </c>
      <c r="N73" s="23"/>
      <c r="O73" s="29">
        <f t="shared" si="11"/>
        <v>0</v>
      </c>
      <c r="P73" s="30">
        <f t="shared" si="37"/>
        <v>0</v>
      </c>
      <c r="Q73" s="30">
        <f t="shared" si="12"/>
        <v>0</v>
      </c>
      <c r="R73" s="30">
        <f t="shared" si="13"/>
        <v>0</v>
      </c>
      <c r="S73" s="21"/>
      <c r="T73" s="17"/>
    </row>
    <row r="74" spans="1:20" ht="30.75" customHeight="1" x14ac:dyDescent="0.2">
      <c r="A74" s="204">
        <v>7</v>
      </c>
      <c r="B74" s="80" t="s">
        <v>151</v>
      </c>
      <c r="C74" s="80" t="s">
        <v>152</v>
      </c>
      <c r="D74" s="80" t="s">
        <v>153</v>
      </c>
      <c r="E74" s="80" t="s">
        <v>188</v>
      </c>
      <c r="F74" s="41" t="s">
        <v>193</v>
      </c>
      <c r="G74" s="57" t="s">
        <v>197</v>
      </c>
      <c r="H74" s="41" t="s">
        <v>179</v>
      </c>
      <c r="I74" s="41" t="s">
        <v>180</v>
      </c>
      <c r="J74" s="44">
        <v>1</v>
      </c>
      <c r="K74" s="42">
        <v>41852</v>
      </c>
      <c r="L74" s="32">
        <v>42185</v>
      </c>
      <c r="M74" s="25">
        <f t="shared" si="36"/>
        <v>47.571428571428569</v>
      </c>
      <c r="N74" s="23"/>
      <c r="O74" s="29">
        <f t="shared" si="11"/>
        <v>0</v>
      </c>
      <c r="P74" s="30">
        <f t="shared" si="37"/>
        <v>0</v>
      </c>
      <c r="Q74" s="30">
        <f t="shared" si="12"/>
        <v>0</v>
      </c>
      <c r="R74" s="30">
        <f t="shared" si="13"/>
        <v>0</v>
      </c>
      <c r="S74" s="21"/>
      <c r="T74" s="17"/>
    </row>
    <row r="75" spans="1:20" ht="98.25" customHeight="1" x14ac:dyDescent="0.2">
      <c r="A75" s="206"/>
      <c r="B75" s="82"/>
      <c r="C75" s="82"/>
      <c r="D75" s="82"/>
      <c r="E75" s="82"/>
      <c r="F75" s="41" t="s">
        <v>162</v>
      </c>
      <c r="G75" s="58"/>
      <c r="H75" s="41" t="s">
        <v>181</v>
      </c>
      <c r="I75" s="41" t="s">
        <v>182</v>
      </c>
      <c r="J75" s="44">
        <v>1</v>
      </c>
      <c r="K75" s="49">
        <v>41852</v>
      </c>
      <c r="L75" s="50">
        <v>42185</v>
      </c>
      <c r="M75" s="25">
        <f t="shared" si="8"/>
        <v>47.571428571428569</v>
      </c>
      <c r="N75" s="21"/>
      <c r="O75" s="29">
        <f t="shared" si="11"/>
        <v>0</v>
      </c>
      <c r="P75" s="30">
        <f t="shared" si="9"/>
        <v>0</v>
      </c>
      <c r="Q75" s="30">
        <f t="shared" si="12"/>
        <v>0</v>
      </c>
      <c r="R75" s="30">
        <f t="shared" si="13"/>
        <v>0</v>
      </c>
      <c r="S75" s="21"/>
      <c r="T75" s="17"/>
    </row>
    <row r="76" spans="1:20" ht="13.5" thickBot="1" x14ac:dyDescent="0.25">
      <c r="A76" s="130" t="s">
        <v>21</v>
      </c>
      <c r="B76" s="131"/>
      <c r="C76" s="131"/>
      <c r="D76" s="131"/>
      <c r="E76" s="131"/>
      <c r="F76" s="131"/>
      <c r="G76" s="131"/>
      <c r="H76" s="131"/>
      <c r="I76" s="131"/>
      <c r="J76" s="131"/>
      <c r="K76" s="131"/>
      <c r="L76" s="131"/>
      <c r="M76" s="131"/>
      <c r="N76" s="131"/>
      <c r="O76" s="131"/>
      <c r="P76" s="9">
        <f>SUM(P14:P75)</f>
        <v>0</v>
      </c>
      <c r="Q76" s="9">
        <f>SUM(Q14:Q75)</f>
        <v>0</v>
      </c>
      <c r="R76" s="10">
        <f>SUM(R14:R75)</f>
        <v>0</v>
      </c>
      <c r="S76" s="11"/>
      <c r="T76" s="12"/>
    </row>
    <row r="77" spans="1:20" ht="12.75" customHeight="1" x14ac:dyDescent="0.2">
      <c r="A77" s="74" t="s">
        <v>20</v>
      </c>
      <c r="B77" s="75"/>
      <c r="C77" s="75"/>
      <c r="D77" s="75"/>
      <c r="E77" s="75"/>
      <c r="F77" s="75"/>
      <c r="G77" s="75"/>
      <c r="H77" s="75"/>
      <c r="I77" s="75"/>
      <c r="J77" s="75"/>
      <c r="K77" s="75"/>
      <c r="L77" s="75"/>
      <c r="M77" s="75"/>
      <c r="N77" s="75"/>
      <c r="O77" s="75"/>
      <c r="P77" s="75"/>
      <c r="Q77" s="75"/>
      <c r="R77" s="75"/>
      <c r="S77" s="75"/>
      <c r="T77" s="76"/>
    </row>
    <row r="78" spans="1:20" ht="13.5" thickBot="1" x14ac:dyDescent="0.25">
      <c r="A78" s="77"/>
      <c r="B78" s="78"/>
      <c r="C78" s="78"/>
      <c r="D78" s="78"/>
      <c r="E78" s="78"/>
      <c r="F78" s="78"/>
      <c r="G78" s="78"/>
      <c r="H78" s="78"/>
      <c r="I78" s="78"/>
      <c r="J78" s="78"/>
      <c r="K78" s="78"/>
      <c r="L78" s="78"/>
      <c r="M78" s="78"/>
      <c r="N78" s="78"/>
      <c r="O78" s="78"/>
      <c r="P78" s="78"/>
      <c r="Q78" s="78"/>
      <c r="R78" s="78"/>
      <c r="S78" s="78"/>
      <c r="T78" s="79"/>
    </row>
    <row r="79" spans="1:20" x14ac:dyDescent="0.2">
      <c r="A79" s="16"/>
      <c r="B79" s="16"/>
      <c r="C79" s="16"/>
      <c r="D79" s="16"/>
      <c r="E79" s="16"/>
      <c r="F79" s="16"/>
      <c r="G79" s="16"/>
      <c r="H79" s="16"/>
      <c r="I79" s="16"/>
      <c r="J79" s="16"/>
      <c r="K79" s="16"/>
      <c r="L79" s="16"/>
      <c r="M79" s="16"/>
      <c r="N79" s="16"/>
      <c r="O79" s="16"/>
      <c r="P79" s="16"/>
      <c r="Q79" s="16"/>
      <c r="R79" s="16"/>
      <c r="S79" s="16"/>
      <c r="T79" s="16"/>
    </row>
    <row r="80" spans="1:20" ht="13.5" thickBot="1" x14ac:dyDescent="0.25">
      <c r="A80" s="16"/>
      <c r="B80" s="16"/>
      <c r="C80" s="16"/>
      <c r="D80" s="16"/>
      <c r="E80" s="16"/>
      <c r="F80" s="16"/>
      <c r="G80" s="16"/>
      <c r="H80" s="16"/>
      <c r="I80" s="16"/>
      <c r="J80" s="16"/>
      <c r="K80" s="16"/>
      <c r="L80" s="16"/>
      <c r="M80" s="16"/>
      <c r="N80" s="16"/>
      <c r="O80" s="16"/>
      <c r="P80" s="16"/>
      <c r="Q80" s="16"/>
      <c r="R80" s="16"/>
      <c r="S80" s="16"/>
      <c r="T80" s="16"/>
    </row>
    <row r="81" spans="1:20" ht="13.5" thickBot="1" x14ac:dyDescent="0.25">
      <c r="A81" s="162" t="s">
        <v>16</v>
      </c>
      <c r="B81" s="163"/>
      <c r="C81" s="163"/>
      <c r="D81" s="163"/>
      <c r="E81" s="164"/>
      <c r="F81" s="16"/>
      <c r="G81" s="89" t="s">
        <v>25</v>
      </c>
      <c r="H81" s="90"/>
      <c r="I81" s="90"/>
      <c r="J81" s="90"/>
      <c r="K81" s="90"/>
      <c r="L81" s="90"/>
      <c r="M81" s="90"/>
      <c r="N81" s="90"/>
      <c r="O81" s="90"/>
      <c r="P81" s="90"/>
      <c r="Q81" s="90"/>
      <c r="R81" s="90"/>
      <c r="S81" s="90"/>
      <c r="T81" s="91"/>
    </row>
    <row r="82" spans="1:20" ht="13.5" thickBot="1" x14ac:dyDescent="0.25">
      <c r="A82" s="66"/>
      <c r="B82" s="66"/>
      <c r="C82" s="66"/>
      <c r="D82" s="66"/>
      <c r="E82" s="66"/>
      <c r="F82" s="16"/>
      <c r="G82" s="92" t="s">
        <v>26</v>
      </c>
      <c r="H82" s="93"/>
      <c r="I82" s="93"/>
      <c r="J82" s="93"/>
      <c r="K82" s="93"/>
      <c r="L82" s="93"/>
      <c r="M82" s="93"/>
      <c r="N82" s="93"/>
      <c r="O82" s="93"/>
      <c r="P82" s="93"/>
      <c r="Q82" s="93"/>
      <c r="R82" s="93"/>
      <c r="S82" s="93"/>
      <c r="T82" s="94"/>
    </row>
    <row r="83" spans="1:20" ht="27" customHeight="1" thickBot="1" x14ac:dyDescent="0.25">
      <c r="A83" s="67"/>
      <c r="B83" s="68"/>
      <c r="C83" s="69" t="s">
        <v>14</v>
      </c>
      <c r="D83" s="70"/>
      <c r="E83" s="71"/>
      <c r="F83" s="16"/>
      <c r="G83" s="167" t="s">
        <v>60</v>
      </c>
      <c r="H83" s="168"/>
      <c r="I83" s="168"/>
      <c r="J83" s="168"/>
      <c r="K83" s="168"/>
      <c r="L83" s="168"/>
      <c r="M83" s="168"/>
      <c r="N83" s="168"/>
      <c r="O83" s="168"/>
      <c r="P83" s="168"/>
      <c r="Q83" s="169"/>
      <c r="R83" s="128" t="s">
        <v>30</v>
      </c>
      <c r="S83" s="129"/>
      <c r="T83" s="3">
        <f>+R76</f>
        <v>0</v>
      </c>
    </row>
    <row r="84" spans="1:20" ht="28.5" customHeight="1" thickBot="1" x14ac:dyDescent="0.25">
      <c r="A84" s="165"/>
      <c r="B84" s="166"/>
      <c r="C84" s="173" t="s">
        <v>61</v>
      </c>
      <c r="D84" s="70"/>
      <c r="E84" s="71"/>
      <c r="F84" s="16"/>
      <c r="G84" s="63" t="s">
        <v>27</v>
      </c>
      <c r="H84" s="64"/>
      <c r="I84" s="64"/>
      <c r="J84" s="64"/>
      <c r="K84" s="64"/>
      <c r="L84" s="64"/>
      <c r="M84" s="64"/>
      <c r="N84" s="64"/>
      <c r="O84" s="64"/>
      <c r="P84" s="64"/>
      <c r="Q84" s="65"/>
      <c r="R84" s="86" t="s">
        <v>31</v>
      </c>
      <c r="S84" s="87"/>
      <c r="T84" s="4">
        <f>SUM(M14:M75)</f>
        <v>1486.1428571428576</v>
      </c>
    </row>
    <row r="85" spans="1:20" ht="31.5" customHeight="1" thickBot="1" x14ac:dyDescent="0.25">
      <c r="A85" s="174"/>
      <c r="B85" s="175"/>
      <c r="C85" s="69" t="s">
        <v>15</v>
      </c>
      <c r="D85" s="70"/>
      <c r="E85" s="71"/>
      <c r="F85" s="16"/>
      <c r="G85" s="179" t="s">
        <v>28</v>
      </c>
      <c r="H85" s="180"/>
      <c r="I85" s="180"/>
      <c r="J85" s="180"/>
      <c r="K85" s="180"/>
      <c r="L85" s="180"/>
      <c r="M85" s="180"/>
      <c r="N85" s="180"/>
      <c r="O85" s="180"/>
      <c r="P85" s="180"/>
      <c r="Q85" s="181"/>
      <c r="R85" s="128" t="s">
        <v>33</v>
      </c>
      <c r="S85" s="172"/>
      <c r="T85" s="5">
        <f>IF(Q76=0,0,+Q76/T83)</f>
        <v>0</v>
      </c>
    </row>
    <row r="86" spans="1:20" ht="24.75" customHeight="1" thickBot="1" x14ac:dyDescent="0.25">
      <c r="A86" s="72"/>
      <c r="B86" s="73"/>
      <c r="C86" s="69" t="s">
        <v>24</v>
      </c>
      <c r="D86" s="70"/>
      <c r="E86" s="71"/>
      <c r="F86" s="16"/>
      <c r="G86" s="176" t="s">
        <v>29</v>
      </c>
      <c r="H86" s="177"/>
      <c r="I86" s="177"/>
      <c r="J86" s="177"/>
      <c r="K86" s="177"/>
      <c r="L86" s="177"/>
      <c r="M86" s="177"/>
      <c r="N86" s="177"/>
      <c r="O86" s="177"/>
      <c r="P86" s="177"/>
      <c r="Q86" s="178"/>
      <c r="R86" s="170" t="s">
        <v>32</v>
      </c>
      <c r="S86" s="171"/>
      <c r="T86" s="6">
        <f>IF(P76=0,0,+P76/T84)</f>
        <v>0</v>
      </c>
    </row>
    <row r="87" spans="1:20" x14ac:dyDescent="0.2">
      <c r="A87" s="16"/>
      <c r="B87" s="16"/>
      <c r="C87" s="16"/>
      <c r="D87" s="16"/>
      <c r="E87" s="16"/>
      <c r="F87" s="16"/>
      <c r="G87" s="16"/>
      <c r="H87" s="16"/>
      <c r="I87" s="16"/>
      <c r="J87" s="16"/>
      <c r="K87" s="16"/>
      <c r="L87" s="16"/>
      <c r="M87" s="16"/>
      <c r="N87" s="16"/>
      <c r="O87" s="16"/>
      <c r="P87" s="16"/>
      <c r="Q87" s="16"/>
      <c r="R87" s="16"/>
      <c r="S87" s="16"/>
      <c r="T87" s="16"/>
    </row>
    <row r="88" spans="1:20" x14ac:dyDescent="0.2">
      <c r="A88" s="56"/>
      <c r="B88" s="56"/>
      <c r="C88" s="56"/>
      <c r="D88" s="56"/>
      <c r="E88" s="56"/>
      <c r="F88" s="56"/>
      <c r="G88" s="56"/>
      <c r="H88" s="56"/>
      <c r="I88" s="56"/>
      <c r="J88" s="56"/>
      <c r="K88" s="56"/>
      <c r="L88" s="56"/>
      <c r="M88" s="56"/>
      <c r="N88" s="56"/>
      <c r="O88" s="56"/>
      <c r="P88" s="56"/>
      <c r="Q88" s="56"/>
      <c r="R88" s="56"/>
      <c r="S88" s="56"/>
      <c r="T88" s="56"/>
    </row>
    <row r="90" spans="1:20" x14ac:dyDescent="0.2">
      <c r="R90" s="2"/>
    </row>
  </sheetData>
  <mergeCells count="170">
    <mergeCell ref="G53:G55"/>
    <mergeCell ref="G56:G58"/>
    <mergeCell ref="G70:G71"/>
    <mergeCell ref="G74:G75"/>
    <mergeCell ref="A15:A32"/>
    <mergeCell ref="A33:A50"/>
    <mergeCell ref="A51:A52"/>
    <mergeCell ref="A53:A55"/>
    <mergeCell ref="A56:A73"/>
    <mergeCell ref="A74:A75"/>
    <mergeCell ref="B74:B75"/>
    <mergeCell ref="C74:C75"/>
    <mergeCell ref="D74:D75"/>
    <mergeCell ref="B53:B55"/>
    <mergeCell ref="C53:C55"/>
    <mergeCell ref="D53:D55"/>
    <mergeCell ref="F53:F55"/>
    <mergeCell ref="B56:B73"/>
    <mergeCell ref="C56:C73"/>
    <mergeCell ref="D56:D73"/>
    <mergeCell ref="B15:B32"/>
    <mergeCell ref="C15:C32"/>
    <mergeCell ref="D15:D32"/>
    <mergeCell ref="E15:E32"/>
    <mergeCell ref="B33:B50"/>
    <mergeCell ref="C33:C50"/>
    <mergeCell ref="C51:C52"/>
    <mergeCell ref="D51:D52"/>
    <mergeCell ref="F51:F52"/>
    <mergeCell ref="F15:F21"/>
    <mergeCell ref="R45:R46"/>
    <mergeCell ref="I41:I42"/>
    <mergeCell ref="J41:J42"/>
    <mergeCell ref="M41:M42"/>
    <mergeCell ref="N41:N42"/>
    <mergeCell ref="R41:R42"/>
    <mergeCell ref="G15:G32"/>
    <mergeCell ref="G35:G39"/>
    <mergeCell ref="K15:K18"/>
    <mergeCell ref="L15:L18"/>
    <mergeCell ref="G51:G52"/>
    <mergeCell ref="T45:T46"/>
    <mergeCell ref="G45:G46"/>
    <mergeCell ref="H45:H46"/>
    <mergeCell ref="I45:I46"/>
    <mergeCell ref="J45:J46"/>
    <mergeCell ref="M45:M46"/>
    <mergeCell ref="N45:N46"/>
    <mergeCell ref="T41:T42"/>
    <mergeCell ref="H43:H44"/>
    <mergeCell ref="I43:I44"/>
    <mergeCell ref="J43:J44"/>
    <mergeCell ref="M43:M44"/>
    <mergeCell ref="N43:N44"/>
    <mergeCell ref="O43:O44"/>
    <mergeCell ref="P43:P44"/>
    <mergeCell ref="Q43:Q44"/>
    <mergeCell ref="R43:R44"/>
    <mergeCell ref="S43:S44"/>
    <mergeCell ref="T43:T44"/>
    <mergeCell ref="O41:O42"/>
    <mergeCell ref="P41:P42"/>
    <mergeCell ref="Q41:Q42"/>
    <mergeCell ref="H41:H42"/>
    <mergeCell ref="S41:S42"/>
    <mergeCell ref="T22:T31"/>
    <mergeCell ref="T15:T21"/>
    <mergeCell ref="H22:H31"/>
    <mergeCell ref="I22:I31"/>
    <mergeCell ref="H36:H39"/>
    <mergeCell ref="I36:I39"/>
    <mergeCell ref="J36:J39"/>
    <mergeCell ref="N36:N39"/>
    <mergeCell ref="O36:O39"/>
    <mergeCell ref="P36:P39"/>
    <mergeCell ref="Q36:Q39"/>
    <mergeCell ref="R36:R39"/>
    <mergeCell ref="S36:S39"/>
    <mergeCell ref="T36:T39"/>
    <mergeCell ref="P15:P21"/>
    <mergeCell ref="Q15:Q21"/>
    <mergeCell ref="R15:R21"/>
    <mergeCell ref="S15:S21"/>
    <mergeCell ref="J22:J31"/>
    <mergeCell ref="P22:P31"/>
    <mergeCell ref="Q22:Q31"/>
    <mergeCell ref="R22:R31"/>
    <mergeCell ref="S22:S31"/>
    <mergeCell ref="C85:E85"/>
    <mergeCell ref="A81:E81"/>
    <mergeCell ref="A84:B84"/>
    <mergeCell ref="G83:Q83"/>
    <mergeCell ref="R86:S86"/>
    <mergeCell ref="R85:S85"/>
    <mergeCell ref="C84:E84"/>
    <mergeCell ref="A85:B85"/>
    <mergeCell ref="G86:Q86"/>
    <mergeCell ref="G85:Q85"/>
    <mergeCell ref="I12:I13"/>
    <mergeCell ref="R83:S83"/>
    <mergeCell ref="M12:M13"/>
    <mergeCell ref="A76:O76"/>
    <mergeCell ref="E74:E75"/>
    <mergeCell ref="M22:M31"/>
    <mergeCell ref="N22:N31"/>
    <mergeCell ref="O22:O31"/>
    <mergeCell ref="H15:H21"/>
    <mergeCell ref="I15:I21"/>
    <mergeCell ref="J15:J21"/>
    <mergeCell ref="M15:M21"/>
    <mergeCell ref="N15:N21"/>
    <mergeCell ref="O15:O21"/>
    <mergeCell ref="O45:O46"/>
    <mergeCell ref="P45:P46"/>
    <mergeCell ref="K36:K38"/>
    <mergeCell ref="L36:L38"/>
    <mergeCell ref="M36:M38"/>
    <mergeCell ref="S45:S46"/>
    <mergeCell ref="D33:D50"/>
    <mergeCell ref="F33:F49"/>
    <mergeCell ref="B51:B52"/>
    <mergeCell ref="Q45:Q46"/>
    <mergeCell ref="A1:T1"/>
    <mergeCell ref="A2:T2"/>
    <mergeCell ref="A3:T3"/>
    <mergeCell ref="A4:T4"/>
    <mergeCell ref="A5:M5"/>
    <mergeCell ref="A6:M6"/>
    <mergeCell ref="A12:A13"/>
    <mergeCell ref="E12:E13"/>
    <mergeCell ref="G12:G13"/>
    <mergeCell ref="F12:F13"/>
    <mergeCell ref="D12:D13"/>
    <mergeCell ref="B12:B13"/>
    <mergeCell ref="C12:C13"/>
    <mergeCell ref="A9:M9"/>
    <mergeCell ref="A10:R10"/>
    <mergeCell ref="S11:T11"/>
    <mergeCell ref="A11:R11"/>
    <mergeCell ref="N12:N13"/>
    <mergeCell ref="O12:O13"/>
    <mergeCell ref="R12:R13"/>
    <mergeCell ref="S12:T12"/>
    <mergeCell ref="H12:H13"/>
    <mergeCell ref="Q12:Q13"/>
    <mergeCell ref="K12:K13"/>
    <mergeCell ref="A88:T88"/>
    <mergeCell ref="G43:G44"/>
    <mergeCell ref="A7:M7"/>
    <mergeCell ref="A8:M8"/>
    <mergeCell ref="S10:T10"/>
    <mergeCell ref="G84:Q84"/>
    <mergeCell ref="A82:E82"/>
    <mergeCell ref="A83:B83"/>
    <mergeCell ref="C83:E83"/>
    <mergeCell ref="A86:B86"/>
    <mergeCell ref="C86:E86"/>
    <mergeCell ref="A77:T78"/>
    <mergeCell ref="E33:E50"/>
    <mergeCell ref="E51:E52"/>
    <mergeCell ref="E53:E55"/>
    <mergeCell ref="E56:E73"/>
    <mergeCell ref="L12:L13"/>
    <mergeCell ref="R84:S84"/>
    <mergeCell ref="G41:G42"/>
    <mergeCell ref="G81:T81"/>
    <mergeCell ref="G82:T82"/>
    <mergeCell ref="K22:K25"/>
    <mergeCell ref="P12:P13"/>
    <mergeCell ref="J12:J13"/>
  </mergeCells>
  <phoneticPr fontId="0" type="noConversion"/>
  <dataValidations count="3">
    <dataValidation type="decimal" operator="greaterThan" allowBlank="1" showInputMessage="1" showErrorMessage="1" sqref="N12">
      <formula1>0</formula1>
    </dataValidation>
    <dataValidation type="whole" operator="greaterThanOrEqual" allowBlank="1" showInputMessage="1" showErrorMessage="1" sqref="J15:J22 J36 J41 J43 J45">
      <formula1>1</formula1>
    </dataValidation>
    <dataValidation type="whole" operator="greaterThanOrEqual" allowBlank="1" showInputMessage="1" showErrorMessage="1" sqref="N14:N22 N32:N36 N40:N41 N43 N45 N47:N75">
      <formula1>0</formula1>
    </dataValidation>
  </dataValidations>
  <pageMargins left="0.25" right="0.25" top="0.75" bottom="0.75" header="0.3" footer="0.3"/>
  <pageSetup paperSize="5" scale="41" fitToHeight="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Avance Plan de Mejoramiento</vt:lpstr>
    </vt:vector>
  </TitlesOfParts>
  <Company>OFICINA DE PLANEACION-CGR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Planeacion</dc:creator>
  <cp:lastModifiedBy>Edwin</cp:lastModifiedBy>
  <cp:lastPrinted>2014-07-11T15:42:09Z</cp:lastPrinted>
  <dcterms:created xsi:type="dcterms:W3CDTF">2003-11-14T08:59:56Z</dcterms:created>
  <dcterms:modified xsi:type="dcterms:W3CDTF">2014-08-01T01:22:26Z</dcterms:modified>
</cp:coreProperties>
</file>